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397B1F75-B4C9-4262-94E5-C8CF0DCC1669}" xr6:coauthVersionLast="47" xr6:coauthVersionMax="47" xr10:uidLastSave="{00000000-0000-0000-0000-000000000000}"/>
  <workbookProtection lockStructure="1"/>
  <bookViews>
    <workbookView xWindow="15165" yWindow="-16320" windowWidth="29040" windowHeight="15720" tabRatio="774" xr2:uid="{42250B80-F380-4D53-B025-CDAAB0116EA6}"/>
  </bookViews>
  <sheets>
    <sheet name="Contents" sheetId="36" r:id="rId1"/>
    <sheet name="Table 1" sheetId="23" r:id="rId2"/>
    <sheet name="Table 2" sheetId="20" r:id="rId3"/>
    <sheet name="Table 3a" sheetId="5" r:id="rId4"/>
    <sheet name="Table 3b" sheetId="49" r:id="rId5"/>
    <sheet name="Table 3c" sheetId="48" r:id="rId6"/>
    <sheet name="Table 4" sheetId="28" r:id="rId7"/>
    <sheet name="Table 5a" sheetId="50" r:id="rId8"/>
    <sheet name="Table 5b" sheetId="47" r:id="rId9"/>
    <sheet name="Table 6" sheetId="26" r:id="rId10"/>
    <sheet name="2016" sheetId="34" state="hidden" r:id="rId11"/>
    <sheet name="2021" sheetId="30" state="hidden" r:id="rId12"/>
    <sheet name="Metadata" sheetId="27" state="hidden" r:id="rId13"/>
  </sheets>
  <definedNames>
    <definedName name="_AMO_UniqueIdentifier" hidden="1">"'2995e12c-7f92-4103-a2d1-a1d598d57c6f'"</definedName>
    <definedName name="_xlnm._FilterDatabase" localSheetId="1" hidden="1">'Table 1'!#REF!</definedName>
    <definedName name="_xlnm._FilterDatabase" localSheetId="2" hidden="1">'Table 2'!$A$2:$A$28</definedName>
    <definedName name="_xlnm._FilterDatabase" localSheetId="3" hidden="1">'Table 3a'!#REF!</definedName>
    <definedName name="_xlnm._FilterDatabase" localSheetId="4" hidden="1">'Table 3b'!#REF!</definedName>
    <definedName name="_xlnm._FilterDatabase" localSheetId="5" hidden="1">'Table 3c'!#REF!</definedName>
    <definedName name="_xlnm._FilterDatabase" localSheetId="6" hidden="1">'Table 4'!#REF!</definedName>
    <definedName name="_xlnm._FilterDatabase" localSheetId="7" hidden="1">'Table 5a'!#REF!</definedName>
    <definedName name="_xlnm._FilterDatabase" localSheetId="8" hidden="1">'Table 5b'!$A$2:$A$93</definedName>
    <definedName name="_xlnm._FilterDatabase" localSheetId="9" hidden="1">'Table 6'!#REF!</definedName>
    <definedName name="AgeRange_List" localSheetId="7">OFFSET(#REF!,1,0,COUNTA(#REF!)-1,1)</definedName>
    <definedName name="AgeRange_List">OFFSET(#REF!,1,0,COUNTA(#REF!)-1,1)</definedName>
    <definedName name="Characteristics_List" localSheetId="7">#REF!</definedName>
    <definedName name="Characteristics_List">#REF!</definedName>
    <definedName name="Datacube_content_description_and_links" localSheetId="0">Contents!$A$2:$B$24</definedName>
    <definedName name="Datacube_content_description_and_links" localSheetId="7">#REF!</definedName>
    <definedName name="Datacube_content_description_and_links">#REF!</definedName>
    <definedName name="_xlnm.Print_Area" localSheetId="3">'Table 3a'!$A$2:$I$39</definedName>
    <definedName name="_xlnm.Print_Area" localSheetId="4">'Table 3b'!$A$2:$E$21</definedName>
    <definedName name="_xlnm.Print_Area" localSheetId="7">'Table 5a'!$A$2:$M$128</definedName>
    <definedName name="_xlnm.Print_Titles" localSheetId="7">'Table 5a'!$2:$7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48" l="1"/>
  <c r="G8" i="48"/>
  <c r="F8" i="48"/>
  <c r="D8" i="48"/>
  <c r="C8" i="48"/>
  <c r="B8" i="48"/>
  <c r="H8" i="23" l="1"/>
  <c r="D8" i="23"/>
  <c r="G115" i="34" l="1"/>
  <c r="G147" i="34" l="1"/>
  <c r="G127" i="34"/>
  <c r="H127" i="34"/>
  <c r="I127" i="34"/>
  <c r="J127" i="34"/>
  <c r="H126" i="34"/>
  <c r="I126" i="34"/>
  <c r="J126" i="34"/>
  <c r="G126" i="34"/>
  <c r="H187" i="34"/>
  <c r="I187" i="34"/>
  <c r="J187" i="34"/>
  <c r="G187" i="34"/>
  <c r="H186" i="34"/>
  <c r="I186" i="34"/>
  <c r="J186" i="34"/>
  <c r="G186" i="34"/>
  <c r="G176" i="34"/>
  <c r="H176" i="34"/>
  <c r="I176" i="34"/>
  <c r="G175" i="34"/>
  <c r="H175" i="34"/>
  <c r="I175" i="34"/>
  <c r="G174" i="34"/>
  <c r="H174" i="34"/>
  <c r="I174" i="34"/>
  <c r="J176" i="34"/>
  <c r="J175" i="34"/>
  <c r="J174" i="34"/>
  <c r="J173" i="34"/>
  <c r="G173" i="34"/>
  <c r="G156" i="34"/>
  <c r="H167" i="34"/>
  <c r="I167" i="34"/>
  <c r="J167" i="34"/>
  <c r="G167" i="34"/>
  <c r="H166" i="34"/>
  <c r="I166" i="34"/>
  <c r="J166" i="34"/>
  <c r="G166" i="34"/>
  <c r="G154" i="34" l="1"/>
  <c r="G155" i="34"/>
  <c r="J156" i="34"/>
  <c r="G153" i="34"/>
  <c r="H147" i="34"/>
  <c r="I147" i="34"/>
  <c r="J147" i="34"/>
  <c r="H146" i="34"/>
  <c r="I146" i="34"/>
  <c r="J146" i="34"/>
  <c r="G146" i="34"/>
  <c r="H136" i="34"/>
  <c r="I136" i="34"/>
  <c r="J136" i="34"/>
  <c r="G136" i="34"/>
  <c r="H135" i="34"/>
  <c r="I135" i="34"/>
  <c r="J135" i="34"/>
  <c r="G135" i="34"/>
  <c r="G134" i="34"/>
  <c r="G133" i="34"/>
  <c r="H134" i="34"/>
  <c r="I134" i="34"/>
  <c r="J134" i="34"/>
  <c r="J133" i="34"/>
  <c r="J116" i="34"/>
  <c r="J107" i="34"/>
  <c r="J106" i="34"/>
  <c r="J96" i="34"/>
  <c r="J115" i="34"/>
  <c r="J114" i="34"/>
  <c r="J113" i="34"/>
  <c r="J95" i="34"/>
  <c r="J94" i="34"/>
  <c r="J93" i="34"/>
  <c r="H156" i="34"/>
  <c r="I156" i="34"/>
  <c r="H155" i="34"/>
  <c r="I155" i="34"/>
  <c r="J155" i="34"/>
  <c r="H154" i="34"/>
  <c r="I154" i="34"/>
  <c r="J154" i="34"/>
  <c r="H153" i="34"/>
  <c r="I153" i="34"/>
  <c r="J153" i="34"/>
  <c r="G113" i="34"/>
  <c r="G106" i="34"/>
  <c r="G93" i="34"/>
  <c r="G114" i="34"/>
  <c r="G94" i="34"/>
  <c r="H116" i="34"/>
  <c r="I116" i="34"/>
  <c r="H115" i="34"/>
  <c r="I115" i="34"/>
  <c r="H114" i="34"/>
  <c r="I114" i="34"/>
  <c r="G116" i="34"/>
  <c r="H113" i="34"/>
  <c r="I113" i="34"/>
  <c r="I93" i="34"/>
  <c r="G96" i="34"/>
  <c r="H173" i="34"/>
  <c r="I173" i="34"/>
  <c r="I133" i="34"/>
  <c r="H133" i="34"/>
  <c r="G107" i="34"/>
  <c r="H8" i="26" l="1"/>
  <c r="D8" i="26"/>
  <c r="H8" i="28"/>
  <c r="D8" i="28"/>
  <c r="B8" i="28"/>
  <c r="B8" i="26"/>
  <c r="C8" i="28"/>
  <c r="C8" i="23"/>
  <c r="G188" i="34" l="1"/>
  <c r="H188" i="34"/>
  <c r="I188" i="34"/>
  <c r="J188" i="34"/>
  <c r="H107" i="34"/>
  <c r="I107" i="34"/>
  <c r="G108" i="34"/>
  <c r="H108" i="34"/>
  <c r="I108" i="34"/>
  <c r="J108" i="34"/>
  <c r="I106" i="34"/>
  <c r="H106" i="34"/>
  <c r="G177" i="34"/>
  <c r="H177" i="34"/>
  <c r="I177" i="34"/>
  <c r="J177" i="34"/>
  <c r="H93" i="34"/>
  <c r="J97" i="34"/>
  <c r="I94" i="34"/>
  <c r="I95" i="34"/>
  <c r="I96" i="34"/>
  <c r="I97" i="34"/>
  <c r="H94" i="34"/>
  <c r="H95" i="34"/>
  <c r="H96" i="34"/>
  <c r="H97" i="34"/>
  <c r="G95" i="34"/>
  <c r="G97" i="34"/>
  <c r="G8" i="23"/>
  <c r="F8" i="23"/>
  <c r="B8" i="23"/>
  <c r="G8" i="28" l="1"/>
  <c r="F8" i="28"/>
  <c r="G8" i="26"/>
  <c r="F8" i="26"/>
  <c r="C8" i="26"/>
  <c r="I104" i="26"/>
  <c r="G61" i="26"/>
  <c r="I20" i="48"/>
  <c r="F43" i="48"/>
  <c r="F61" i="26"/>
  <c r="C55" i="26"/>
  <c r="H113" i="26"/>
  <c r="B27" i="28"/>
  <c r="B69" i="48"/>
  <c r="C64" i="48"/>
  <c r="C112" i="26"/>
  <c r="H64" i="48"/>
  <c r="E43" i="28"/>
  <c r="D43" i="48"/>
  <c r="F14" i="28"/>
  <c r="D59" i="26"/>
  <c r="D58" i="26"/>
  <c r="C25" i="28"/>
  <c r="E13" i="26"/>
  <c r="D87" i="26"/>
  <c r="C66" i="48"/>
  <c r="I42" i="28"/>
  <c r="F28" i="48"/>
  <c r="H27" i="48"/>
  <c r="B105" i="26"/>
  <c r="I97" i="26"/>
  <c r="G42" i="48"/>
  <c r="H99" i="26"/>
  <c r="I20" i="26"/>
  <c r="F40" i="26"/>
  <c r="F46" i="26"/>
  <c r="I92" i="26"/>
  <c r="H27" i="26"/>
  <c r="G26" i="28"/>
  <c r="E44" i="26"/>
  <c r="H17" i="26"/>
  <c r="C50" i="26"/>
  <c r="F113" i="26"/>
  <c r="G25" i="26"/>
  <c r="I69" i="26"/>
  <c r="G77" i="26"/>
  <c r="B72" i="26"/>
  <c r="I12" i="28"/>
  <c r="D51" i="26"/>
  <c r="G104" i="26"/>
  <c r="D68" i="48"/>
  <c r="B21" i="48"/>
  <c r="F15" i="28"/>
  <c r="D82" i="26"/>
  <c r="E69" i="26"/>
  <c r="C61" i="26"/>
  <c r="F21" i="23"/>
  <c r="H18" i="28"/>
  <c r="C31" i="48"/>
  <c r="E26" i="48"/>
  <c r="B11" i="23"/>
  <c r="E35" i="26"/>
  <c r="D34" i="28"/>
  <c r="F26" i="48"/>
  <c r="E114" i="26"/>
  <c r="B62" i="26"/>
  <c r="H14" i="28"/>
  <c r="C76" i="26"/>
  <c r="B41" i="48"/>
  <c r="C13" i="26"/>
  <c r="B23" i="23"/>
  <c r="F79" i="26"/>
  <c r="H56" i="48"/>
  <c r="D15" i="48"/>
  <c r="I54" i="48"/>
  <c r="E12" i="23"/>
  <c r="G54" i="48"/>
  <c r="B28" i="48"/>
  <c r="B20" i="26"/>
  <c r="E37" i="48"/>
  <c r="H105" i="26"/>
  <c r="C59" i="26"/>
  <c r="E44" i="48"/>
  <c r="H45" i="48"/>
  <c r="F72" i="26"/>
  <c r="H27" i="23"/>
  <c r="D27" i="28"/>
  <c r="C101" i="26"/>
  <c r="D56" i="48"/>
  <c r="B34" i="28"/>
  <c r="G109" i="26"/>
  <c r="F111" i="26"/>
  <c r="B51" i="48"/>
  <c r="F34" i="26"/>
  <c r="I21" i="48"/>
  <c r="D76" i="26"/>
  <c r="F16" i="48"/>
  <c r="F50" i="48"/>
  <c r="G21" i="48"/>
  <c r="B91" i="26"/>
  <c r="I42" i="26"/>
  <c r="D70" i="26"/>
  <c r="H62" i="48"/>
  <c r="E24" i="23"/>
  <c r="B27" i="48"/>
  <c r="I13" i="23"/>
  <c r="H56" i="26"/>
  <c r="G46" i="26"/>
  <c r="D112" i="26"/>
  <c r="D90" i="26"/>
  <c r="G99" i="26"/>
  <c r="H46" i="26"/>
  <c r="E76" i="26"/>
  <c r="C21" i="48"/>
  <c r="B22" i="28"/>
  <c r="I88" i="26"/>
  <c r="I84" i="26"/>
  <c r="C65" i="48"/>
  <c r="E37" i="26"/>
  <c r="F57" i="26"/>
  <c r="H33" i="48"/>
  <c r="C12" i="48"/>
  <c r="C44" i="48"/>
  <c r="C103" i="26"/>
  <c r="F66" i="26"/>
  <c r="H109" i="26"/>
  <c r="I38" i="26"/>
  <c r="B13" i="26"/>
  <c r="D13" i="23"/>
  <c r="D44" i="48"/>
  <c r="F50" i="26"/>
  <c r="F100" i="26"/>
  <c r="I57" i="48"/>
  <c r="H16" i="26"/>
  <c r="H48" i="26"/>
  <c r="C87" i="26"/>
  <c r="B16" i="23"/>
  <c r="G60" i="48"/>
  <c r="C67" i="26"/>
  <c r="D51" i="48"/>
  <c r="E40" i="26"/>
  <c r="F41" i="48"/>
  <c r="G56" i="48"/>
  <c r="F38" i="26"/>
  <c r="B25" i="26"/>
  <c r="I14" i="48"/>
  <c r="D17" i="48"/>
  <c r="D56" i="26"/>
  <c r="F20" i="48"/>
  <c r="E112" i="26"/>
  <c r="I29" i="28"/>
  <c r="C32" i="48"/>
  <c r="D32" i="48"/>
  <c r="I28" i="26"/>
  <c r="I66" i="48"/>
  <c r="C30" i="26"/>
  <c r="C80" i="26"/>
  <c r="F84" i="26"/>
  <c r="C40" i="48"/>
  <c r="I32" i="28"/>
  <c r="I55" i="26"/>
  <c r="F65" i="26"/>
  <c r="G97" i="26"/>
  <c r="D55" i="26"/>
  <c r="C49" i="48"/>
  <c r="F42" i="28"/>
  <c r="D37" i="28"/>
  <c r="D25" i="48"/>
  <c r="E63" i="26"/>
  <c r="E69" i="48"/>
  <c r="C17" i="23"/>
  <c r="G24" i="48"/>
  <c r="I29" i="48"/>
  <c r="F112" i="26"/>
  <c r="G58" i="26"/>
  <c r="B60" i="48"/>
  <c r="F14" i="48"/>
  <c r="E34" i="26"/>
  <c r="B40" i="28"/>
  <c r="F13" i="26"/>
  <c r="E49" i="26"/>
  <c r="D33" i="28"/>
  <c r="E93" i="26"/>
  <c r="F71" i="26"/>
  <c r="F69" i="26"/>
  <c r="F109" i="26"/>
  <c r="C36" i="28"/>
  <c r="H21" i="26"/>
  <c r="H88" i="26"/>
  <c r="B38" i="48"/>
  <c r="I90" i="26"/>
  <c r="H83" i="26"/>
  <c r="F78" i="26"/>
  <c r="E59" i="26"/>
  <c r="B107" i="26"/>
  <c r="D15" i="28"/>
  <c r="C53" i="48"/>
  <c r="G66" i="48"/>
  <c r="G41" i="48"/>
  <c r="E68" i="48"/>
  <c r="B23" i="26"/>
  <c r="G87" i="26"/>
  <c r="G72" i="26"/>
  <c r="D35" i="48"/>
  <c r="H22" i="28"/>
  <c r="B49" i="26"/>
  <c r="D38" i="26"/>
  <c r="E99" i="26"/>
  <c r="H27" i="28"/>
  <c r="I19" i="23"/>
  <c r="F49" i="26"/>
  <c r="G30" i="28"/>
  <c r="I17" i="48"/>
  <c r="C69" i="48"/>
  <c r="E35" i="48"/>
  <c r="F31" i="48"/>
  <c r="H50" i="26"/>
  <c r="H111" i="26"/>
  <c r="G29" i="28"/>
  <c r="G51" i="48"/>
  <c r="C43" i="48"/>
  <c r="D114" i="26"/>
  <c r="C56" i="26"/>
  <c r="G28" i="23"/>
  <c r="G114" i="26"/>
  <c r="B17" i="26"/>
  <c r="G24" i="23"/>
  <c r="B56" i="26"/>
  <c r="I78" i="26"/>
  <c r="D26" i="28"/>
  <c r="I25" i="28"/>
  <c r="C36" i="26"/>
  <c r="E21" i="26"/>
  <c r="D52" i="48"/>
  <c r="B48" i="26"/>
  <c r="E53" i="48"/>
  <c r="D12" i="48"/>
  <c r="G18" i="48"/>
  <c r="G66" i="26"/>
  <c r="G13" i="26"/>
  <c r="C63" i="26"/>
  <c r="E51" i="48"/>
  <c r="H24" i="26"/>
  <c r="G35" i="48"/>
  <c r="B41" i="28"/>
  <c r="G42" i="28"/>
  <c r="C69" i="26"/>
  <c r="E32" i="48"/>
  <c r="I109" i="26"/>
  <c r="E63" i="48"/>
  <c r="B49" i="48"/>
  <c r="I36" i="26"/>
  <c r="G15" i="48"/>
  <c r="F13" i="48"/>
  <c r="E27" i="26"/>
  <c r="H28" i="48"/>
  <c r="H42" i="28"/>
  <c r="H58" i="26"/>
  <c r="E23" i="28"/>
  <c r="G29" i="26"/>
  <c r="F86" i="26"/>
  <c r="C65" i="26"/>
  <c r="D38" i="48"/>
  <c r="I25" i="23"/>
  <c r="H67" i="48"/>
  <c r="E50" i="48"/>
  <c r="C41" i="48"/>
  <c r="B11" i="28"/>
  <c r="C15" i="23"/>
  <c r="E20" i="28"/>
  <c r="G76" i="26"/>
  <c r="C88" i="26"/>
  <c r="G12" i="48"/>
  <c r="H51" i="48"/>
  <c r="C60" i="48"/>
  <c r="I45" i="48"/>
  <c r="D36" i="26"/>
  <c r="G32" i="28"/>
  <c r="E20" i="23"/>
  <c r="H29" i="23"/>
  <c r="B24" i="23"/>
  <c r="F37" i="48"/>
  <c r="F55" i="48"/>
  <c r="B113" i="26"/>
  <c r="F21" i="26"/>
  <c r="I27" i="26"/>
  <c r="D97" i="26"/>
  <c r="E17" i="23"/>
  <c r="I57" i="26"/>
  <c r="G69" i="26"/>
  <c r="E82" i="26"/>
  <c r="H45" i="26"/>
  <c r="F77" i="26"/>
  <c r="B103" i="26"/>
  <c r="C13" i="28"/>
  <c r="C46" i="26"/>
  <c r="H51" i="26"/>
  <c r="E16" i="28"/>
  <c r="G55" i="26"/>
  <c r="D16" i="48"/>
  <c r="F41" i="26"/>
  <c r="E42" i="28"/>
  <c r="G41" i="28"/>
  <c r="G36" i="28"/>
  <c r="B65" i="48"/>
  <c r="B14" i="48"/>
  <c r="H50" i="48"/>
  <c r="B108" i="26"/>
  <c r="C42" i="48"/>
  <c r="C17" i="48"/>
  <c r="H100" i="26"/>
  <c r="I41" i="48"/>
  <c r="C66" i="26"/>
  <c r="G37" i="48"/>
  <c r="I29" i="26"/>
  <c r="B39" i="28"/>
  <c r="F14" i="26"/>
  <c r="B16" i="26"/>
  <c r="B99" i="26"/>
  <c r="I27" i="23"/>
  <c r="H34" i="28"/>
  <c r="G21" i="23"/>
  <c r="B32" i="28"/>
  <c r="I28" i="48"/>
  <c r="G15" i="28"/>
  <c r="I61" i="26"/>
  <c r="F45" i="26"/>
  <c r="B18" i="48"/>
  <c r="G86" i="26"/>
  <c r="F30" i="26"/>
  <c r="D64" i="48"/>
  <c r="F30" i="48"/>
  <c r="C29" i="23"/>
  <c r="D28" i="28"/>
  <c r="G19" i="26"/>
  <c r="B88" i="26"/>
  <c r="D17" i="26"/>
  <c r="E50" i="26"/>
  <c r="G62" i="48"/>
  <c r="F56" i="26"/>
  <c r="B25" i="23"/>
  <c r="F22" i="28"/>
  <c r="F34" i="28"/>
  <c r="B109" i="26"/>
  <c r="C90" i="26"/>
  <c r="F25" i="28"/>
  <c r="F45" i="48"/>
  <c r="G12" i="23"/>
  <c r="C29" i="26"/>
  <c r="I17" i="23"/>
  <c r="H25" i="23"/>
  <c r="B26" i="28"/>
  <c r="E66" i="26"/>
  <c r="G17" i="48"/>
  <c r="I15" i="26"/>
  <c r="D107" i="26"/>
  <c r="H76" i="26"/>
  <c r="G15" i="23"/>
  <c r="G41" i="26"/>
  <c r="F32" i="28"/>
  <c r="H29" i="48"/>
  <c r="B112" i="26"/>
  <c r="B12" i="28"/>
  <c r="E28" i="28"/>
  <c r="E27" i="28"/>
  <c r="B57" i="26"/>
  <c r="I23" i="48"/>
  <c r="E30" i="48"/>
  <c r="G13" i="23"/>
  <c r="G36" i="48"/>
  <c r="G22" i="28"/>
  <c r="G48" i="26"/>
  <c r="H103" i="26"/>
  <c r="G39" i="48"/>
  <c r="F25" i="23"/>
  <c r="G30" i="26"/>
  <c r="E113" i="26"/>
  <c r="F62" i="26"/>
  <c r="F15" i="26"/>
  <c r="D31" i="48"/>
  <c r="I63" i="48"/>
  <c r="G14" i="48"/>
  <c r="H61" i="48"/>
  <c r="I49" i="26"/>
  <c r="I44" i="28"/>
  <c r="E67" i="48"/>
  <c r="D19" i="23"/>
  <c r="H37" i="28"/>
  <c r="G14" i="28"/>
  <c r="E70" i="26"/>
  <c r="I16" i="23"/>
  <c r="F63" i="48"/>
  <c r="B45" i="48"/>
  <c r="H41" i="48"/>
  <c r="B35" i="48"/>
  <c r="D19" i="26"/>
  <c r="G64" i="48"/>
  <c r="E43" i="48"/>
  <c r="I24" i="48"/>
  <c r="D19" i="28"/>
  <c r="H44" i="26"/>
  <c r="F92" i="26"/>
  <c r="E17" i="26"/>
  <c r="D80" i="26"/>
  <c r="C11" i="48"/>
  <c r="I28" i="23"/>
  <c r="G27" i="28"/>
  <c r="D19" i="48"/>
  <c r="G35" i="26"/>
  <c r="B29" i="23"/>
  <c r="E59" i="48"/>
  <c r="E23" i="23"/>
  <c r="H48" i="48"/>
  <c r="C114" i="26"/>
  <c r="G103" i="26"/>
  <c r="C37" i="48"/>
  <c r="B28" i="28"/>
  <c r="C38" i="26"/>
  <c r="C91" i="26"/>
  <c r="H20" i="23"/>
  <c r="F69" i="48"/>
  <c r="C35" i="26"/>
  <c r="C16" i="28"/>
  <c r="B36" i="28"/>
  <c r="F20" i="28"/>
  <c r="G83" i="26"/>
  <c r="H32" i="28"/>
  <c r="D65" i="26"/>
  <c r="I49" i="48"/>
  <c r="D33" i="48"/>
  <c r="G40" i="28"/>
  <c r="H13" i="28"/>
  <c r="B17" i="23"/>
  <c r="D91" i="26"/>
  <c r="H36" i="28"/>
  <c r="I66" i="26"/>
  <c r="B101" i="26"/>
  <c r="F37" i="28"/>
  <c r="H28" i="23"/>
  <c r="D66" i="48"/>
  <c r="G67" i="26"/>
  <c r="I37" i="26"/>
  <c r="I55" i="48"/>
  <c r="I33" i="48"/>
  <c r="I40" i="28"/>
  <c r="E55" i="26"/>
  <c r="C41" i="28"/>
  <c r="C16" i="23"/>
  <c r="G23" i="26"/>
  <c r="H16" i="23"/>
  <c r="B39" i="48"/>
  <c r="E56" i="48"/>
  <c r="G35" i="28"/>
  <c r="H37" i="48"/>
  <c r="H20" i="28"/>
  <c r="E42" i="26"/>
  <c r="E46" i="26"/>
  <c r="C13" i="23"/>
  <c r="G51" i="26"/>
  <c r="F23" i="28"/>
  <c r="I11" i="48"/>
  <c r="E40" i="48"/>
  <c r="F35" i="26"/>
  <c r="D41" i="28"/>
  <c r="D16" i="26"/>
  <c r="G13" i="48"/>
  <c r="C40" i="26"/>
  <c r="F28" i="26"/>
  <c r="G69" i="48"/>
  <c r="B15" i="26"/>
  <c r="B19" i="28"/>
  <c r="E20" i="48"/>
  <c r="G90" i="26"/>
  <c r="G45" i="26"/>
  <c r="D23" i="26"/>
  <c r="D11" i="28"/>
  <c r="C44" i="26"/>
  <c r="C30" i="28"/>
  <c r="G19" i="48"/>
  <c r="F82" i="26"/>
  <c r="C45" i="48"/>
  <c r="D39" i="28"/>
  <c r="E56" i="26"/>
  <c r="G30" i="48"/>
  <c r="H69" i="26"/>
  <c r="I105" i="26"/>
  <c r="C48" i="48"/>
  <c r="G78" i="26"/>
  <c r="E14" i="28"/>
  <c r="H108" i="26"/>
  <c r="E28" i="26"/>
  <c r="B44" i="26"/>
  <c r="F53" i="48"/>
  <c r="I38" i="48"/>
  <c r="B34" i="26"/>
  <c r="B58" i="26"/>
  <c r="C54" i="48"/>
  <c r="E35" i="28"/>
  <c r="I34" i="26"/>
  <c r="F108" i="26"/>
  <c r="F17" i="48"/>
  <c r="D65" i="48"/>
  <c r="H13" i="26"/>
  <c r="F47" i="48"/>
  <c r="E24" i="48"/>
  <c r="E103" i="26"/>
  <c r="D55" i="48"/>
  <c r="D28" i="26"/>
  <c r="F70" i="26"/>
  <c r="E61" i="48"/>
  <c r="I27" i="48"/>
  <c r="E19" i="28"/>
  <c r="F68" i="48"/>
  <c r="I65" i="48"/>
  <c r="D27" i="26"/>
  <c r="E65" i="48"/>
  <c r="C34" i="26"/>
  <c r="I93" i="26"/>
  <c r="E45" i="48"/>
  <c r="B86" i="26"/>
  <c r="H20" i="26"/>
  <c r="I16" i="48"/>
  <c r="H63" i="48"/>
  <c r="H23" i="23"/>
  <c r="C48" i="26"/>
  <c r="C29" i="48"/>
  <c r="H36" i="48"/>
  <c r="F35" i="28"/>
  <c r="C19" i="48"/>
  <c r="I50" i="48"/>
  <c r="G34" i="28"/>
  <c r="F36" i="28"/>
  <c r="I45" i="26"/>
  <c r="E47" i="48"/>
  <c r="E41" i="26"/>
  <c r="H107" i="26"/>
  <c r="D67" i="48"/>
  <c r="E22" i="28"/>
  <c r="G63" i="26"/>
  <c r="B25" i="28"/>
  <c r="B16" i="48"/>
  <c r="G108" i="26"/>
  <c r="C67" i="48"/>
  <c r="B57" i="48"/>
  <c r="F29" i="23"/>
  <c r="E21" i="28"/>
  <c r="E33" i="28"/>
  <c r="B53" i="48"/>
  <c r="F13" i="23"/>
  <c r="D45" i="48"/>
  <c r="G19" i="23"/>
  <c r="E11" i="23"/>
  <c r="C27" i="26"/>
  <c r="E48" i="26"/>
  <c r="D99" i="26"/>
  <c r="E67" i="26"/>
  <c r="D49" i="26"/>
  <c r="I114" i="26"/>
  <c r="B61" i="26"/>
  <c r="E40" i="28"/>
  <c r="B40" i="26"/>
  <c r="G59" i="48"/>
  <c r="F98" i="26"/>
  <c r="C28" i="23"/>
  <c r="B14" i="26"/>
  <c r="C11" i="28"/>
  <c r="H59" i="48"/>
  <c r="H17" i="48"/>
  <c r="B65" i="26"/>
  <c r="G62" i="26"/>
  <c r="B68" i="48"/>
  <c r="C37" i="26"/>
  <c r="G43" i="28"/>
  <c r="E87" i="26"/>
  <c r="C16" i="26"/>
  <c r="H55" i="26"/>
  <c r="D86" i="26"/>
  <c r="B31" i="48"/>
  <c r="C109" i="26"/>
  <c r="D35" i="26"/>
  <c r="E66" i="48"/>
  <c r="B35" i="28"/>
  <c r="H38" i="26"/>
  <c r="F16" i="26"/>
  <c r="B28" i="23"/>
  <c r="I41" i="26"/>
  <c r="B19" i="26"/>
  <c r="C25" i="26"/>
  <c r="B16" i="28"/>
  <c r="G17" i="23"/>
  <c r="C98" i="26"/>
  <c r="I62" i="48"/>
  <c r="F107" i="26"/>
  <c r="E83" i="26"/>
  <c r="F48" i="26"/>
  <c r="H34" i="26"/>
  <c r="G40" i="48"/>
  <c r="G59" i="26"/>
  <c r="H79" i="26"/>
  <c r="F15" i="48"/>
  <c r="F41" i="28"/>
  <c r="B37" i="26"/>
  <c r="D60" i="48"/>
  <c r="D109" i="26"/>
  <c r="G28" i="28"/>
  <c r="E21" i="23"/>
  <c r="D13" i="26"/>
  <c r="B33" i="28"/>
  <c r="H30" i="28"/>
  <c r="H82" i="26"/>
  <c r="F44" i="48"/>
  <c r="D57" i="48"/>
  <c r="C14" i="26"/>
  <c r="F29" i="28"/>
  <c r="I20" i="23"/>
  <c r="I82" i="26"/>
  <c r="G24" i="26"/>
  <c r="G17" i="26"/>
  <c r="H90" i="26"/>
  <c r="H84" i="26"/>
  <c r="H39" i="48"/>
  <c r="G21" i="26"/>
  <c r="E29" i="48"/>
  <c r="B35" i="26"/>
  <c r="F97" i="26"/>
  <c r="C33" i="28"/>
  <c r="F25" i="26"/>
  <c r="D37" i="48"/>
  <c r="D49" i="48"/>
  <c r="C41" i="26"/>
  <c r="C93" i="26"/>
  <c r="F33" i="28"/>
  <c r="B50" i="26"/>
  <c r="C72" i="26"/>
  <c r="I53" i="48"/>
  <c r="G38" i="26"/>
  <c r="H11" i="23"/>
  <c r="F43" i="28"/>
  <c r="F19" i="48"/>
  <c r="F49" i="48"/>
  <c r="H16" i="48"/>
  <c r="F88" i="26"/>
  <c r="B18" i="28"/>
  <c r="H47" i="48"/>
  <c r="E92" i="26"/>
  <c r="G44" i="26"/>
  <c r="G16" i="28"/>
  <c r="F37" i="26"/>
  <c r="E24" i="26"/>
  <c r="I21" i="26"/>
  <c r="I77" i="26"/>
  <c r="B63" i="48"/>
  <c r="F19" i="23"/>
  <c r="D105" i="26"/>
  <c r="I111" i="26"/>
  <c r="I30" i="26"/>
  <c r="F56" i="48"/>
  <c r="C78" i="26"/>
  <c r="H54" i="48"/>
  <c r="B21" i="26"/>
  <c r="C11" i="23"/>
  <c r="F27" i="23"/>
  <c r="E27" i="48"/>
  <c r="B100" i="26"/>
  <c r="I56" i="48"/>
  <c r="E54" i="48"/>
  <c r="F103" i="26"/>
  <c r="G48" i="48"/>
  <c r="E91" i="26"/>
  <c r="F99" i="26"/>
  <c r="I40" i="26"/>
  <c r="C55" i="48"/>
  <c r="H23" i="26"/>
  <c r="B76" i="26"/>
  <c r="D17" i="23"/>
  <c r="E77" i="26"/>
  <c r="B26" i="48"/>
  <c r="C58" i="26"/>
  <c r="D21" i="28"/>
  <c r="E23" i="48"/>
  <c r="C63" i="48"/>
  <c r="H55" i="48"/>
  <c r="D25" i="28"/>
  <c r="G56" i="26"/>
  <c r="F11" i="23"/>
  <c r="C99" i="26"/>
  <c r="C40" i="28"/>
  <c r="G32" i="48"/>
  <c r="E29" i="26"/>
  <c r="I108" i="26"/>
  <c r="H104" i="26"/>
  <c r="C47" i="48"/>
  <c r="G57" i="48"/>
  <c r="D27" i="48"/>
  <c r="B19" i="48"/>
  <c r="I60" i="48"/>
  <c r="I62" i="26"/>
  <c r="F44" i="28"/>
  <c r="F17" i="26"/>
  <c r="F23" i="23"/>
  <c r="E19" i="48"/>
  <c r="E39" i="28"/>
  <c r="D36" i="28"/>
  <c r="C57" i="26"/>
  <c r="I42" i="48"/>
  <c r="G44" i="48"/>
  <c r="D34" i="26"/>
  <c r="I12" i="23"/>
  <c r="B67" i="26"/>
  <c r="C13" i="48"/>
  <c r="D13" i="28"/>
  <c r="H30" i="26"/>
  <c r="H14" i="48"/>
  <c r="D53" i="48"/>
  <c r="E15" i="26"/>
  <c r="B52" i="48"/>
  <c r="D93" i="26"/>
  <c r="H26" i="48"/>
  <c r="H65" i="26"/>
  <c r="F11" i="48"/>
  <c r="C26" i="48"/>
  <c r="I71" i="26"/>
  <c r="G50" i="26"/>
  <c r="B19" i="23"/>
  <c r="E41" i="48"/>
  <c r="H35" i="48"/>
  <c r="F23" i="48"/>
  <c r="D12" i="23"/>
  <c r="E28" i="23"/>
  <c r="E105" i="26"/>
  <c r="C43" i="28"/>
  <c r="I28" i="28"/>
  <c r="E18" i="28"/>
  <c r="E45" i="26"/>
  <c r="C28" i="26"/>
  <c r="B40" i="48"/>
  <c r="H60" i="48"/>
  <c r="I25" i="48"/>
  <c r="G105" i="26"/>
  <c r="C15" i="26"/>
  <c r="I40" i="48"/>
  <c r="E84" i="26"/>
  <c r="C57" i="48"/>
  <c r="B15" i="23"/>
  <c r="B69" i="26"/>
  <c r="B59" i="48"/>
  <c r="G49" i="48"/>
  <c r="B46" i="26"/>
  <c r="F29" i="26"/>
  <c r="D54" i="48"/>
  <c r="F87" i="26"/>
  <c r="H35" i="26"/>
  <c r="F38" i="48"/>
  <c r="I13" i="26"/>
  <c r="E25" i="26"/>
  <c r="D21" i="23"/>
  <c r="F101" i="26"/>
  <c r="B12" i="48"/>
  <c r="C15" i="48"/>
  <c r="G15" i="26"/>
  <c r="B42" i="28"/>
  <c r="D24" i="26"/>
  <c r="E14" i="26"/>
  <c r="H21" i="23"/>
  <c r="I43" i="48"/>
  <c r="D83" i="26"/>
  <c r="E36" i="48"/>
  <c r="B37" i="48"/>
  <c r="G92" i="26"/>
  <c r="H63" i="26"/>
  <c r="H15" i="26"/>
  <c r="G84" i="26"/>
  <c r="I31" i="48"/>
  <c r="I72" i="26"/>
  <c r="H44" i="48"/>
  <c r="C12" i="28"/>
  <c r="D104" i="26"/>
  <c r="B111" i="26"/>
  <c r="E97" i="26"/>
  <c r="I107" i="26"/>
  <c r="H26" i="28"/>
  <c r="D44" i="28"/>
  <c r="B20" i="23"/>
  <c r="H87" i="26"/>
  <c r="G43" i="48"/>
  <c r="I79" i="26"/>
  <c r="D40" i="26"/>
  <c r="G100" i="26"/>
  <c r="B30" i="48"/>
  <c r="H101" i="26"/>
  <c r="D22" i="28"/>
  <c r="C82" i="26"/>
  <c r="I34" i="28"/>
  <c r="D66" i="26"/>
  <c r="F36" i="26"/>
  <c r="D59" i="48"/>
  <c r="D61" i="26"/>
  <c r="B54" i="48"/>
  <c r="H13" i="23"/>
  <c r="C62" i="48"/>
  <c r="B29" i="48"/>
  <c r="D24" i="48"/>
  <c r="D29" i="23"/>
  <c r="B20" i="48"/>
  <c r="D50" i="48"/>
  <c r="H14" i="26"/>
  <c r="B90" i="26"/>
  <c r="C18" i="48"/>
  <c r="H19" i="48"/>
  <c r="I35" i="28"/>
  <c r="D29" i="48"/>
  <c r="F15" i="23"/>
  <c r="B64" i="48"/>
  <c r="F44" i="26"/>
  <c r="F58" i="26"/>
  <c r="I51" i="48"/>
  <c r="G113" i="26"/>
  <c r="D42" i="48"/>
  <c r="C12" i="23"/>
  <c r="H69" i="48"/>
  <c r="D14" i="48"/>
  <c r="C50" i="48"/>
  <c r="H12" i="48"/>
  <c r="F19" i="26"/>
  <c r="B38" i="26"/>
  <c r="F40" i="48"/>
  <c r="C21" i="23"/>
  <c r="C39" i="48"/>
  <c r="C68" i="48"/>
  <c r="H67" i="26"/>
  <c r="B21" i="23"/>
  <c r="G28" i="26"/>
  <c r="B20" i="28"/>
  <c r="I58" i="26"/>
  <c r="D25" i="26"/>
  <c r="B70" i="26"/>
  <c r="C24" i="48"/>
  <c r="E21" i="48"/>
  <c r="I103" i="26"/>
  <c r="I23" i="28"/>
  <c r="I23" i="26"/>
  <c r="H98" i="26"/>
  <c r="H91" i="26"/>
  <c r="I16" i="26"/>
  <c r="I80" i="26"/>
  <c r="B33" i="48"/>
  <c r="H25" i="26"/>
  <c r="G82" i="26"/>
  <c r="I86" i="26"/>
  <c r="I64" i="48"/>
  <c r="F62" i="48"/>
  <c r="D40" i="28"/>
  <c r="B32" i="48"/>
  <c r="D61" i="48"/>
  <c r="E11" i="48"/>
  <c r="B43" i="28"/>
  <c r="E36" i="26"/>
  <c r="B44" i="28"/>
  <c r="E27" i="23"/>
  <c r="D69" i="48"/>
  <c r="H49" i="26"/>
  <c r="D47" i="48"/>
  <c r="I112" i="26"/>
  <c r="I29" i="23"/>
  <c r="F13" i="28"/>
  <c r="D98" i="26"/>
  <c r="D24" i="23"/>
  <c r="I101" i="26"/>
  <c r="G13" i="28"/>
  <c r="F16" i="28"/>
  <c r="D18" i="28"/>
  <c r="C51" i="26"/>
  <c r="D18" i="48"/>
  <c r="C25" i="48"/>
  <c r="B27" i="26"/>
  <c r="E37" i="28"/>
  <c r="G63" i="48"/>
  <c r="F36" i="48"/>
  <c r="H12" i="23"/>
  <c r="I17" i="26"/>
  <c r="I47" i="48"/>
  <c r="I16" i="28"/>
  <c r="F83" i="26"/>
  <c r="G36" i="26"/>
  <c r="C97" i="26"/>
  <c r="C111" i="26"/>
  <c r="G34" i="26"/>
  <c r="C52" i="48"/>
  <c r="E11" i="28"/>
  <c r="E86" i="26"/>
  <c r="B25" i="48"/>
  <c r="F67" i="26"/>
  <c r="H41" i="28"/>
  <c r="E23" i="26"/>
  <c r="I15" i="48"/>
  <c r="G33" i="28"/>
  <c r="H15" i="48"/>
  <c r="E104" i="26"/>
  <c r="F63" i="26"/>
  <c r="G27" i="23"/>
  <c r="D71" i="26"/>
  <c r="F24" i="23"/>
  <c r="F42" i="48"/>
  <c r="H13" i="48"/>
  <c r="H44" i="28"/>
  <c r="H29" i="26"/>
  <c r="B56" i="48"/>
  <c r="F30" i="28"/>
  <c r="F12" i="48"/>
  <c r="C33" i="48"/>
  <c r="C100" i="26"/>
  <c r="D20" i="28"/>
  <c r="B48" i="48"/>
  <c r="C24" i="26"/>
  <c r="C35" i="28"/>
  <c r="E30" i="28"/>
  <c r="G42" i="26"/>
  <c r="E26" i="28"/>
  <c r="I76" i="26"/>
  <c r="D46" i="26"/>
  <c r="E39" i="48"/>
  <c r="G88" i="26"/>
  <c r="D20" i="26"/>
  <c r="F104" i="26"/>
  <c r="F40" i="28"/>
  <c r="I83" i="26"/>
  <c r="E98" i="26"/>
  <c r="C29" i="28"/>
  <c r="H38" i="48"/>
  <c r="C28" i="28"/>
  <c r="H114" i="26"/>
  <c r="H41" i="26"/>
  <c r="H11" i="28"/>
  <c r="G65" i="26"/>
  <c r="C49" i="26"/>
  <c r="C27" i="48"/>
  <c r="C113" i="26"/>
  <c r="I65" i="26"/>
  <c r="G14" i="26"/>
  <c r="F27" i="28"/>
  <c r="F90" i="26"/>
  <c r="I35" i="48"/>
  <c r="I21" i="28"/>
  <c r="H18" i="48"/>
  <c r="E51" i="26"/>
  <c r="E12" i="28"/>
  <c r="B23" i="28"/>
  <c r="E52" i="48"/>
  <c r="F35" i="48"/>
  <c r="D41" i="26"/>
  <c r="C30" i="48"/>
  <c r="I11" i="28"/>
  <c r="B55" i="48"/>
  <c r="I44" i="48"/>
  <c r="D29" i="28"/>
  <c r="I68" i="48"/>
  <c r="E19" i="23"/>
  <c r="G27" i="48"/>
  <c r="C23" i="48"/>
  <c r="I19" i="28"/>
  <c r="D32" i="28"/>
  <c r="C79" i="26"/>
  <c r="G16" i="26"/>
  <c r="H57" i="26"/>
  <c r="C37" i="28"/>
  <c r="C61" i="48"/>
  <c r="F48" i="48"/>
  <c r="F33" i="48"/>
  <c r="B62" i="48"/>
  <c r="B79" i="26"/>
  <c r="C19" i="23"/>
  <c r="E28" i="48"/>
  <c r="B83" i="26"/>
  <c r="D12" i="28"/>
  <c r="F59" i="48"/>
  <c r="G18" i="28"/>
  <c r="I32" i="48"/>
  <c r="F26" i="28"/>
  <c r="G70" i="26"/>
  <c r="D14" i="26"/>
  <c r="F66" i="48"/>
  <c r="D45" i="26"/>
  <c r="I11" i="23"/>
  <c r="E15" i="23"/>
  <c r="F21" i="28"/>
  <c r="E29" i="23"/>
  <c r="B36" i="26"/>
  <c r="G23" i="28"/>
  <c r="C19" i="28"/>
  <c r="H80" i="26"/>
  <c r="H57" i="48"/>
  <c r="D113" i="26"/>
  <c r="E29" i="28"/>
  <c r="F18" i="28"/>
  <c r="D13" i="48"/>
  <c r="G27" i="26"/>
  <c r="H40" i="26"/>
  <c r="I48" i="48"/>
  <c r="C14" i="28"/>
  <c r="F12" i="28"/>
  <c r="I41" i="28"/>
  <c r="C77" i="26"/>
  <c r="I27" i="28"/>
  <c r="D63" i="48"/>
  <c r="D103" i="26"/>
  <c r="D35" i="28"/>
  <c r="I15" i="23"/>
  <c r="G23" i="23"/>
  <c r="B28" i="26"/>
  <c r="D77" i="26"/>
  <c r="C62" i="26"/>
  <c r="E14" i="48"/>
  <c r="F52" i="48"/>
  <c r="D111" i="26"/>
  <c r="C21" i="26"/>
  <c r="D63" i="26"/>
  <c r="G53" i="48"/>
  <c r="D79" i="26"/>
  <c r="E79" i="26"/>
  <c r="B23" i="48"/>
  <c r="H40" i="28"/>
  <c r="D48" i="26"/>
  <c r="H19" i="28"/>
  <c r="E57" i="26"/>
  <c r="E72" i="26"/>
  <c r="H25" i="28"/>
  <c r="F76" i="26"/>
  <c r="E16" i="26"/>
  <c r="E42" i="48"/>
  <c r="C25" i="23"/>
  <c r="F42" i="26"/>
  <c r="C83" i="26"/>
  <c r="I36" i="48"/>
  <c r="E88" i="26"/>
  <c r="D57" i="26"/>
  <c r="H15" i="23"/>
  <c r="D42" i="28"/>
  <c r="B27" i="23"/>
  <c r="B80" i="26"/>
  <c r="G91" i="26"/>
  <c r="I67" i="26"/>
  <c r="F60" i="48"/>
  <c r="D92" i="26"/>
  <c r="I20" i="28"/>
  <c r="C17" i="26"/>
  <c r="E15" i="28"/>
  <c r="D50" i="26"/>
  <c r="D44" i="26"/>
  <c r="H20" i="48"/>
  <c r="C105" i="26"/>
  <c r="E48" i="48"/>
  <c r="G79" i="26"/>
  <c r="E18" i="48"/>
  <c r="H31" i="48"/>
  <c r="H52" i="48"/>
  <c r="C23" i="26"/>
  <c r="G20" i="23"/>
  <c r="G65" i="48"/>
  <c r="E109" i="26"/>
  <c r="F61" i="48"/>
  <c r="I30" i="48"/>
  <c r="H35" i="28"/>
  <c r="I91" i="26"/>
  <c r="C70" i="26"/>
  <c r="C20" i="26"/>
  <c r="C32" i="28"/>
  <c r="H42" i="26"/>
  <c r="H30" i="48"/>
  <c r="D20" i="48"/>
  <c r="H93" i="26"/>
  <c r="H71" i="26"/>
  <c r="E49" i="48"/>
  <c r="C14" i="48"/>
  <c r="H43" i="48"/>
  <c r="I26" i="48"/>
  <c r="C45" i="26"/>
  <c r="I36" i="28"/>
  <c r="H43" i="28"/>
  <c r="D42" i="26"/>
  <c r="E36" i="28"/>
  <c r="G40" i="26"/>
  <c r="B13" i="48"/>
  <c r="I14" i="28"/>
  <c r="I50" i="26"/>
  <c r="D23" i="28"/>
  <c r="C56" i="48"/>
  <c r="F11" i="28"/>
  <c r="I23" i="23"/>
  <c r="D84" i="26"/>
  <c r="B97" i="26"/>
  <c r="I56" i="26"/>
  <c r="E108" i="26"/>
  <c r="G93" i="26"/>
  <c r="B36" i="48"/>
  <c r="G80" i="26"/>
  <c r="C107" i="26"/>
  <c r="H23" i="28"/>
  <c r="D67" i="26"/>
  <c r="G52" i="48"/>
  <c r="I61" i="48"/>
  <c r="H36" i="26"/>
  <c r="F32" i="48"/>
  <c r="F93" i="26"/>
  <c r="I70" i="26"/>
  <c r="C51" i="48"/>
  <c r="C26" i="28"/>
  <c r="G44" i="28"/>
  <c r="G55" i="48"/>
  <c r="H25" i="48"/>
  <c r="C42" i="26"/>
  <c r="I35" i="26"/>
  <c r="G98" i="26"/>
  <c r="B67" i="48"/>
  <c r="F59" i="26"/>
  <c r="B37" i="28"/>
  <c r="D41" i="48"/>
  <c r="B42" i="48"/>
  <c r="E90" i="26"/>
  <c r="D27" i="23"/>
  <c r="H19" i="23"/>
  <c r="I37" i="28"/>
  <c r="I12" i="48"/>
  <c r="B82" i="26"/>
  <c r="F57" i="48"/>
  <c r="F55" i="26"/>
  <c r="B66" i="48"/>
  <c r="F20" i="23"/>
  <c r="F19" i="28"/>
  <c r="F39" i="48"/>
  <c r="G37" i="26"/>
  <c r="I46" i="26"/>
  <c r="E12" i="48"/>
  <c r="D28" i="23"/>
  <c r="D36" i="48"/>
  <c r="B71" i="26"/>
  <c r="D14" i="28"/>
  <c r="B12" i="23"/>
  <c r="G25" i="48"/>
  <c r="D28" i="48"/>
  <c r="F20" i="26"/>
  <c r="D23" i="23"/>
  <c r="I24" i="26"/>
  <c r="I19" i="26"/>
  <c r="G28" i="48"/>
  <c r="D30" i="26"/>
  <c r="I67" i="48"/>
  <c r="I52" i="48"/>
  <c r="D15" i="23"/>
  <c r="I59" i="48"/>
  <c r="C86" i="26"/>
  <c r="I13" i="48"/>
  <c r="G71" i="26"/>
  <c r="G21" i="28"/>
  <c r="D43" i="28"/>
  <c r="C16" i="48"/>
  <c r="H37" i="26"/>
  <c r="H24" i="23"/>
  <c r="H15" i="28"/>
  <c r="E25" i="28"/>
  <c r="C19" i="26"/>
  <c r="C24" i="23"/>
  <c r="E31" i="48"/>
  <c r="E13" i="28"/>
  <c r="D11" i="23"/>
  <c r="F105" i="26"/>
  <c r="H77" i="26"/>
  <c r="E57" i="48"/>
  <c r="G25" i="28"/>
  <c r="F21" i="48"/>
  <c r="H39" i="28"/>
  <c r="D15" i="26"/>
  <c r="C104" i="26"/>
  <c r="G25" i="23"/>
  <c r="I100" i="26"/>
  <c r="I25" i="26"/>
  <c r="C36" i="48"/>
  <c r="H32" i="48"/>
  <c r="B43" i="48"/>
  <c r="G33" i="48"/>
  <c r="I43" i="28"/>
  <c r="D26" i="48"/>
  <c r="G20" i="28"/>
  <c r="C27" i="23"/>
  <c r="D62" i="48"/>
  <c r="H65" i="48"/>
  <c r="E100" i="26"/>
  <c r="E78" i="26"/>
  <c r="C39" i="28"/>
  <c r="B14" i="28"/>
  <c r="H53" i="48"/>
  <c r="C28" i="48"/>
  <c r="H86" i="26"/>
  <c r="F12" i="23"/>
  <c r="D100" i="26"/>
  <c r="H70" i="26"/>
  <c r="F27" i="26"/>
  <c r="H21" i="28"/>
  <c r="B42" i="26"/>
  <c r="I39" i="28"/>
  <c r="H97" i="26"/>
  <c r="E101" i="26"/>
  <c r="E16" i="23"/>
  <c r="F51" i="48"/>
  <c r="H49" i="48"/>
  <c r="G20" i="48"/>
  <c r="H28" i="28"/>
  <c r="G39" i="28"/>
  <c r="E62" i="48"/>
  <c r="C71" i="26"/>
  <c r="C18" i="28"/>
  <c r="F64" i="48"/>
  <c r="I24" i="23"/>
  <c r="E107" i="26"/>
  <c r="C20" i="48"/>
  <c r="C42" i="28"/>
  <c r="B77" i="26"/>
  <c r="I13" i="28"/>
  <c r="H59" i="26"/>
  <c r="B13" i="23"/>
  <c r="H92" i="26"/>
  <c r="D101" i="26"/>
  <c r="B78" i="26"/>
  <c r="C22" i="28"/>
  <c r="G107" i="26"/>
  <c r="I63" i="26"/>
  <c r="F51" i="26"/>
  <c r="G57" i="26"/>
  <c r="E15" i="48"/>
  <c r="H72" i="26"/>
  <c r="E60" i="48"/>
  <c r="F54" i="48"/>
  <c r="B59" i="26"/>
  <c r="H66" i="26"/>
  <c r="C44" i="28"/>
  <c r="H42" i="48"/>
  <c r="G29" i="48"/>
  <c r="F27" i="48"/>
  <c r="E25" i="48"/>
  <c r="B61" i="48"/>
  <c r="E13" i="48"/>
  <c r="F18" i="48"/>
  <c r="H68" i="48"/>
  <c r="I19" i="48"/>
  <c r="G16" i="48"/>
  <c r="I37" i="48"/>
  <c r="D20" i="23"/>
  <c r="I44" i="26"/>
  <c r="I21" i="23"/>
  <c r="C108" i="26"/>
  <c r="E38" i="26"/>
  <c r="D30" i="48"/>
  <c r="B63" i="26"/>
  <c r="D78" i="26"/>
  <c r="E64" i="48"/>
  <c r="D11" i="48"/>
  <c r="B93" i="26"/>
  <c r="C34" i="28"/>
  <c r="F25" i="48"/>
  <c r="H29" i="28"/>
  <c r="D21" i="26"/>
  <c r="C38" i="48"/>
  <c r="E71" i="26"/>
  <c r="I18" i="48"/>
  <c r="G31" i="48"/>
  <c r="I59" i="26"/>
  <c r="E17" i="48"/>
  <c r="E30" i="26"/>
  <c r="B98" i="26"/>
  <c r="E25" i="23"/>
  <c r="D30" i="28"/>
  <c r="B29" i="26"/>
  <c r="D23" i="48"/>
  <c r="G11" i="48"/>
  <c r="F17" i="23"/>
  <c r="B11" i="48"/>
  <c r="E65" i="26"/>
  <c r="I113" i="26"/>
  <c r="G20" i="26"/>
  <c r="G47" i="48"/>
  <c r="H16" i="28"/>
  <c r="H17" i="23"/>
  <c r="B29" i="28"/>
  <c r="C59" i="48"/>
  <c r="G68" i="48"/>
  <c r="D88" i="26"/>
  <c r="B15" i="48"/>
  <c r="I30" i="28"/>
  <c r="D40" i="48"/>
  <c r="H21" i="48"/>
  <c r="B13" i="28"/>
  <c r="B84" i="26"/>
  <c r="I14" i="26"/>
  <c r="F23" i="26"/>
  <c r="E111" i="26"/>
  <c r="B41" i="26"/>
  <c r="D62" i="26"/>
  <c r="D29" i="26"/>
  <c r="D69" i="26"/>
  <c r="H12" i="28"/>
  <c r="B30" i="26"/>
  <c r="H40" i="48"/>
  <c r="F67" i="48"/>
  <c r="D16" i="28"/>
  <c r="H28" i="26"/>
  <c r="G38" i="48"/>
  <c r="F28" i="23"/>
  <c r="E55" i="48"/>
  <c r="B45" i="26"/>
  <c r="C35" i="48"/>
  <c r="H11" i="48"/>
  <c r="I18" i="28"/>
  <c r="E38" i="48"/>
  <c r="B21" i="28"/>
  <c r="G45" i="48"/>
  <c r="C92" i="26"/>
  <c r="H19" i="26"/>
  <c r="I26" i="28"/>
  <c r="E58" i="26"/>
  <c r="G112" i="26"/>
  <c r="E20" i="26"/>
  <c r="C23" i="28"/>
  <c r="E19" i="26"/>
  <c r="E33" i="48"/>
  <c r="H24" i="48"/>
  <c r="D108" i="26"/>
  <c r="G29" i="23"/>
  <c r="E16" i="48"/>
  <c r="H61" i="26"/>
  <c r="G26" i="48"/>
  <c r="D48" i="48"/>
  <c r="B92" i="26"/>
  <c r="B87" i="26"/>
  <c r="F80" i="26"/>
  <c r="F24" i="26"/>
  <c r="B47" i="48"/>
  <c r="E32" i="28"/>
  <c r="G101" i="26"/>
  <c r="F91" i="26"/>
  <c r="D39" i="48"/>
  <c r="H66" i="48"/>
  <c r="G50" i="48"/>
  <c r="I87" i="26"/>
  <c r="B51" i="26"/>
  <c r="C15" i="28"/>
  <c r="I22" i="28"/>
  <c r="D21" i="48"/>
  <c r="D16" i="23"/>
  <c r="H62" i="26"/>
  <c r="B17" i="48"/>
  <c r="E80" i="26"/>
  <c r="G11" i="28"/>
  <c r="B44" i="48"/>
  <c r="B30" i="28"/>
  <c r="D37" i="26"/>
  <c r="B66" i="26"/>
  <c r="I33" i="28"/>
  <c r="E13" i="23"/>
  <c r="D25" i="23"/>
  <c r="B104" i="26"/>
  <c r="B15" i="28"/>
  <c r="C20" i="23"/>
  <c r="I48" i="26"/>
  <c r="I98" i="26"/>
  <c r="B55" i="26"/>
  <c r="H112" i="26"/>
  <c r="B114" i="26"/>
  <c r="G11" i="23"/>
  <c r="G12" i="28"/>
  <c r="H23" i="48"/>
  <c r="E62" i="26"/>
  <c r="G67" i="48"/>
  <c r="I39" i="48"/>
  <c r="F24" i="48"/>
  <c r="E61" i="26"/>
  <c r="F28" i="28"/>
  <c r="C21" i="28"/>
  <c r="F29" i="48"/>
  <c r="G61" i="48"/>
  <c r="B24" i="26"/>
  <c r="I15" i="28"/>
  <c r="B50" i="48"/>
  <c r="C84" i="26"/>
  <c r="D72" i="26"/>
  <c r="E41" i="28"/>
  <c r="H78" i="26"/>
  <c r="H33" i="28"/>
  <c r="I69" i="48"/>
  <c r="E44" i="28"/>
  <c r="G19" i="28"/>
  <c r="G111" i="26"/>
  <c r="B24" i="48"/>
  <c r="I99" i="26"/>
  <c r="F65" i="48"/>
  <c r="F16" i="23"/>
  <c r="G16" i="23"/>
  <c r="G37" i="28"/>
  <c r="F39" i="28"/>
  <c r="C27" i="28"/>
  <c r="F114" i="26"/>
  <c r="G49" i="26"/>
  <c r="C23" i="23"/>
  <c r="I51" i="26"/>
  <c r="E34" i="28"/>
  <c r="C20" i="28"/>
  <c r="G23"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1A221650-BF7B-4A46-881B-3F780C6C41F2}">
      <text>
        <r>
          <rPr>
            <sz val="9"/>
            <color indexed="81"/>
            <rFont val="Tahoma"/>
            <family val="2"/>
          </rPr>
          <t xml:space="preserve">Includes year of arrival not stated and not applicable. </t>
        </r>
      </text>
    </comment>
    <comment ref="I7" authorId="0" shapeId="0" xr:uid="{177E666F-F732-436D-9BED-588B4FB5DF40}">
      <text>
        <r>
          <rPr>
            <sz val="9"/>
            <color indexed="81"/>
            <rFont val="Tahoma"/>
            <family val="2"/>
          </rPr>
          <t xml:space="preserve">Includes year of arrival not stated and not applicable. </t>
        </r>
      </text>
    </comment>
    <comment ref="A10" authorId="0" shapeId="0" xr:uid="{0EB09271-0903-47E7-BEFC-000CCECC852D}">
      <text>
        <r>
          <rPr>
            <sz val="9"/>
            <color indexed="81"/>
            <rFont val="Tahoma"/>
            <family val="2"/>
          </rPr>
          <t>Includes persons whose Settlement Data date of arrival was 1st January 2000 or later, but may have reported a Census year of arrival in Australia prior to 2000.</t>
        </r>
      </text>
    </comment>
    <comment ref="A13" authorId="0" shapeId="0" xr:uid="{99664C7C-16E8-4071-B7D1-8613196FE6A8}">
      <text>
        <r>
          <rPr>
            <sz val="9"/>
            <color indexed="81"/>
            <rFont val="Tahoma"/>
            <family val="2"/>
          </rPr>
          <t>Excludes Australian citizenship not stated.</t>
        </r>
      </text>
    </comment>
    <comment ref="A14" authorId="0" shapeId="0" xr:uid="{2ED62E87-3E70-4870-8C9E-2B0DF1A6DFBF}">
      <text>
        <r>
          <rPr>
            <sz val="9"/>
            <color indexed="81"/>
            <rFont val="Tahoma"/>
            <family val="2"/>
          </rPr>
          <t>Includes persons whose Settlement Data date of arrival was 1st January 2000 or later, but may have reported a Census year of arrival in Australia prior to 2000.</t>
        </r>
      </text>
    </comment>
    <comment ref="A17" authorId="0" shapeId="0" xr:uid="{1F0BF065-1F27-49FD-AE6A-1005D58B0615}">
      <text>
        <r>
          <rPr>
            <sz val="9"/>
            <color indexed="81"/>
            <rFont val="Tahoma"/>
            <family val="2"/>
          </rPr>
          <t>Excludes Australian citizenship not stated.</t>
        </r>
      </text>
    </comment>
    <comment ref="A18" authorId="0" shapeId="0" xr:uid="{C5482467-6C18-4C90-B15E-0A33B4C3B6E6}">
      <text>
        <r>
          <rPr>
            <sz val="9"/>
            <color indexed="81"/>
            <rFont val="Tahoma"/>
            <family val="2"/>
          </rPr>
          <t>Includes persons whose Settlement Data date of arrival was 1st January 2000 or later, but may have reported a Census year of arrival in Australia prior to 2000.</t>
        </r>
      </text>
    </comment>
    <comment ref="A21" authorId="0" shapeId="0" xr:uid="{F906F030-7B5E-4EF5-94C0-38E49564B163}">
      <text>
        <r>
          <rPr>
            <sz val="9"/>
            <color indexed="81"/>
            <rFont val="Tahoma"/>
            <family val="2"/>
          </rPr>
          <t>Excludes Australian citizenship not stated.</t>
        </r>
      </text>
    </comment>
    <comment ref="A22" authorId="0" shapeId="0" xr:uid="{D2B58A68-3FD9-4C1E-B241-6D04EDD636F7}">
      <text>
        <r>
          <rPr>
            <sz val="9"/>
            <color indexed="81"/>
            <rFont val="Tahoma"/>
            <family val="2"/>
          </rPr>
          <t>Includes persons whose Settlement Data date of arrival was 1st January 2000 or later, but may have reported a Census year of arrival in Australia prior to 2000. 
Includes special eligibility and other permanent migrants.</t>
        </r>
      </text>
    </comment>
    <comment ref="A25" authorId="0" shapeId="0" xr:uid="{544AB10B-8926-4837-8041-D2BA354742B7}">
      <text>
        <r>
          <rPr>
            <sz val="9"/>
            <color indexed="81"/>
            <rFont val="Tahoma"/>
            <family val="2"/>
          </rPr>
          <t>Excludes Australian citizenship not stated.</t>
        </r>
      </text>
    </comment>
    <comment ref="A29" authorId="0" shapeId="0" xr:uid="{0E674DA1-BBA0-4C31-8547-0C068623C155}">
      <text>
        <r>
          <rPr>
            <sz val="9"/>
            <color indexed="81"/>
            <rFont val="Tahoma"/>
            <family val="2"/>
          </rPr>
          <t>Excludes Australian citizenship not stated.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FFF2E04C-FA6F-47C7-9C4A-5E63835A3CD3}">
      <text>
        <r>
          <rPr>
            <sz val="9"/>
            <color indexed="81"/>
            <rFont val="Tahoma"/>
            <family val="2"/>
          </rPr>
          <t xml:space="preserve">Includes unknown year of arrival. </t>
        </r>
      </text>
    </comment>
    <comment ref="I6" authorId="0" shapeId="0" xr:uid="{3A1B14A4-1F88-43CD-916F-5398EDC7B389}">
      <text>
        <r>
          <rPr>
            <sz val="9"/>
            <color indexed="81"/>
            <rFont val="Tahoma"/>
            <family val="2"/>
          </rPr>
          <t xml:space="preserve">Includes unknown year of arrival. </t>
        </r>
      </text>
    </comment>
    <comment ref="A9" authorId="0" shapeId="0" xr:uid="{9356A3D4-C602-4427-82EC-4FFC570FB5AF}">
      <text>
        <r>
          <rPr>
            <sz val="9"/>
            <color indexed="81"/>
            <rFont val="Tahoma"/>
            <family val="2"/>
          </rPr>
          <t>Persons whose Settlement Data date of arrival was 1st January 2000 or later.</t>
        </r>
      </text>
    </comment>
    <comment ref="A13" authorId="0" shapeId="0" xr:uid="{47F7A947-B844-4DCE-BF9C-AFE17CC6B4C2}">
      <text>
        <r>
          <rPr>
            <sz val="9"/>
            <color indexed="81"/>
            <rFont val="Tahoma"/>
            <family val="2"/>
          </rPr>
          <t>Persons whose Settlement Data date of arrival was 1st January 2000 or later.</t>
        </r>
      </text>
    </comment>
    <comment ref="A17" authorId="0" shapeId="0" xr:uid="{8C11C05B-5060-45A9-A3C5-C7561383A641}">
      <text>
        <r>
          <rPr>
            <sz val="9"/>
            <color indexed="81"/>
            <rFont val="Tahoma"/>
            <family val="2"/>
          </rPr>
          <t>Persons whose Settlement Data date of arrival was 1st January 2000 or later.</t>
        </r>
      </text>
    </comment>
    <comment ref="A21" authorId="0" shapeId="0" xr:uid="{23E09221-C2CE-4CB5-9DDB-1EB1B7290619}">
      <text>
        <r>
          <rPr>
            <sz val="9"/>
            <color indexed="81"/>
            <rFont val="Tahoma"/>
            <family val="2"/>
          </rPr>
          <t>Persons whose Settlement Data date of arrival was 1st January 2000 or later. Includes other and undetermined permanent migrants.</t>
        </r>
      </text>
    </comment>
    <comment ref="B26" authorId="0" shapeId="0" xr:uid="{475C8A12-63A5-425D-BC4D-3DB4669FF556}">
      <text>
        <r>
          <rPr>
            <sz val="9"/>
            <color indexed="81"/>
            <rFont val="Tahoma"/>
            <family val="2"/>
          </rPr>
          <t xml:space="preserve">Not available
</t>
        </r>
      </text>
    </comment>
    <comment ref="C26" authorId="0" shapeId="0" xr:uid="{B19531D3-220B-49B3-9EDA-2717BB6180B1}">
      <text>
        <r>
          <rPr>
            <sz val="9"/>
            <color indexed="81"/>
            <rFont val="Tahoma"/>
            <family val="2"/>
          </rPr>
          <t xml:space="preserve">Not available
</t>
        </r>
      </text>
    </comment>
    <comment ref="D26" authorId="0" shapeId="0" xr:uid="{534E2175-FBAB-43CB-8E26-7CA39B7CACEC}">
      <text>
        <r>
          <rPr>
            <sz val="9"/>
            <color indexed="81"/>
            <rFont val="Tahoma"/>
            <family val="2"/>
          </rPr>
          <t xml:space="preserve">Not available
</t>
        </r>
      </text>
    </comment>
    <comment ref="F26" authorId="0" shapeId="0" xr:uid="{885434EA-64A9-40DF-8D38-B24E3D3F2FC5}">
      <text>
        <r>
          <rPr>
            <sz val="9"/>
            <color indexed="81"/>
            <rFont val="Tahoma"/>
            <family val="2"/>
          </rPr>
          <t xml:space="preserve">Not available
</t>
        </r>
      </text>
    </comment>
    <comment ref="G26" authorId="0" shapeId="0" xr:uid="{FD7340AF-043B-469E-A1B6-DE982F926016}">
      <text>
        <r>
          <rPr>
            <sz val="9"/>
            <color indexed="81"/>
            <rFont val="Tahoma"/>
            <family val="2"/>
          </rPr>
          <t xml:space="preserve">Not available
</t>
        </r>
      </text>
    </comment>
    <comment ref="H26" authorId="0" shapeId="0" xr:uid="{D6E5451D-5D92-44E0-A4DC-DFBAFCDD5404}">
      <text>
        <r>
          <rPr>
            <sz val="9"/>
            <color indexed="81"/>
            <rFont val="Tahoma"/>
            <family val="2"/>
          </rPr>
          <t xml:space="preserve">Not available
</t>
        </r>
      </text>
    </comment>
    <comment ref="B27" authorId="0" shapeId="0" xr:uid="{8DDE079C-1C80-4249-9BF5-92B034E7B5FF}">
      <text>
        <r>
          <rPr>
            <sz val="9"/>
            <color indexed="81"/>
            <rFont val="Tahoma"/>
            <family val="2"/>
          </rPr>
          <t xml:space="preserve">Not available
</t>
        </r>
      </text>
    </comment>
    <comment ref="C27" authorId="0" shapeId="0" xr:uid="{55F19DA3-0C06-4FB4-9039-020A4CF69E83}">
      <text>
        <r>
          <rPr>
            <sz val="9"/>
            <color indexed="81"/>
            <rFont val="Tahoma"/>
            <family val="2"/>
          </rPr>
          <t xml:space="preserve">Not available
</t>
        </r>
      </text>
    </comment>
    <comment ref="D27" authorId="0" shapeId="0" xr:uid="{6C11AFC2-58E4-4EE9-8EBA-BC00851369DC}">
      <text>
        <r>
          <rPr>
            <sz val="9"/>
            <color indexed="81"/>
            <rFont val="Tahoma"/>
            <family val="2"/>
          </rPr>
          <t xml:space="preserve">Not available
</t>
        </r>
      </text>
    </comment>
    <comment ref="F27" authorId="0" shapeId="0" xr:uid="{8A37CA6F-B834-4D11-B181-6B4573994754}">
      <text>
        <r>
          <rPr>
            <sz val="9"/>
            <color indexed="81"/>
            <rFont val="Tahoma"/>
            <family val="2"/>
          </rPr>
          <t xml:space="preserve">Not available
</t>
        </r>
      </text>
    </comment>
    <comment ref="G27" authorId="0" shapeId="0" xr:uid="{7B2D3A83-AF23-47D4-9ECB-193CA0AC74BB}">
      <text>
        <r>
          <rPr>
            <sz val="9"/>
            <color indexed="81"/>
            <rFont val="Tahoma"/>
            <family val="2"/>
          </rPr>
          <t xml:space="preserve">Not available
</t>
        </r>
      </text>
    </comment>
    <comment ref="H27" authorId="0" shapeId="0" xr:uid="{C1DAF600-39BC-4624-A8AC-4EDBBEB24C96}">
      <text>
        <r>
          <rPr>
            <sz val="9"/>
            <color indexed="81"/>
            <rFont val="Tahoma"/>
            <family val="2"/>
          </rPr>
          <t xml:space="preserve">Not available
</t>
        </r>
      </text>
    </comment>
    <comment ref="A28" authorId="0" shapeId="0" xr:uid="{324F7745-935F-4E1F-B4AD-431D08C6DF4B}">
      <text>
        <r>
          <rPr>
            <sz val="9"/>
            <color indexed="81"/>
            <rFont val="Tahoma"/>
            <family val="2"/>
          </rPr>
          <t xml:space="preserve">Estimated resident population aged 15-64 years as at end of 2021. Note that the proportions calculated using this denominator may be understated due to under-coverage in administrative data, particularly for younger people. </t>
        </r>
      </text>
    </comment>
    <comment ref="B28" authorId="0" shapeId="0" xr:uid="{5C558178-8A2C-48A8-8FF2-25547D18CAD3}">
      <text>
        <r>
          <rPr>
            <sz val="9"/>
            <color indexed="81"/>
            <rFont val="Tahoma"/>
            <family val="2"/>
          </rPr>
          <t xml:space="preserve">Not available
</t>
        </r>
      </text>
    </comment>
    <comment ref="C28" authorId="0" shapeId="0" xr:uid="{B84646C5-2C6D-4D30-89FE-B2262542D68F}">
      <text>
        <r>
          <rPr>
            <sz val="9"/>
            <color indexed="81"/>
            <rFont val="Tahoma"/>
            <family val="2"/>
          </rPr>
          <t xml:space="preserve">Not available
</t>
        </r>
      </text>
    </comment>
    <comment ref="D28" authorId="0" shapeId="0" xr:uid="{39C1599A-D1CC-45D9-A198-20A3B7BB7D99}">
      <text>
        <r>
          <rPr>
            <sz val="9"/>
            <color indexed="81"/>
            <rFont val="Tahoma"/>
            <family val="2"/>
          </rPr>
          <t xml:space="preserve">Not available
</t>
        </r>
      </text>
    </comment>
    <comment ref="F28" authorId="0" shapeId="0" xr:uid="{EE431372-E6F8-4020-9C26-065A0FF33F0D}">
      <text>
        <r>
          <rPr>
            <sz val="9"/>
            <color indexed="81"/>
            <rFont val="Tahoma"/>
            <family val="2"/>
          </rPr>
          <t xml:space="preserve">Not available
</t>
        </r>
      </text>
    </comment>
    <comment ref="G28" authorId="0" shapeId="0" xr:uid="{34186EA0-9A5E-4EB5-A8F4-B762A577B981}">
      <text>
        <r>
          <rPr>
            <sz val="9"/>
            <color indexed="81"/>
            <rFont val="Tahoma"/>
            <family val="2"/>
          </rPr>
          <t xml:space="preserve">Not available
</t>
        </r>
      </text>
    </comment>
    <comment ref="H28" authorId="0" shapeId="0" xr:uid="{68DF4F59-2CE1-4058-87C7-55C8FF6201A4}">
      <text>
        <r>
          <rPr>
            <sz val="9"/>
            <color indexed="81"/>
            <rFont val="Tahoma"/>
            <family val="2"/>
          </rPr>
          <t xml:space="preserve">Not available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518CA3A7-B1D8-4528-AB25-BD2C25E9D8CA}">
      <text>
        <r>
          <rPr>
            <sz val="9"/>
            <color indexed="81"/>
            <rFont val="Tahoma"/>
            <family val="2"/>
          </rPr>
          <t xml:space="preserve">Includes unknown year of arrival. </t>
        </r>
      </text>
    </comment>
    <comment ref="I6" authorId="0" shapeId="0" xr:uid="{4E03CCC3-BD7A-426A-A63E-75C996423FC2}">
      <text>
        <r>
          <rPr>
            <sz val="9"/>
            <color indexed="81"/>
            <rFont val="Tahoma"/>
            <family val="2"/>
          </rPr>
          <t xml:space="preserve">Includes unknown year of arrival. </t>
        </r>
      </text>
    </comment>
    <comment ref="A9" authorId="0" shapeId="0" xr:uid="{3CC35749-9B43-47A1-AB90-59D5BAB829C5}">
      <text>
        <r>
          <rPr>
            <sz val="9"/>
            <color indexed="81"/>
            <rFont val="Tahoma"/>
            <family val="2"/>
          </rPr>
          <t>Persons whose Settlement Data date of arrival was 1st January 2000 or later.</t>
        </r>
      </text>
    </comment>
    <comment ref="A10" authorId="0" shapeId="0" xr:uid="{9B54A87C-60A9-42D2-9C61-E322AE57657A}">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1" authorId="0" shapeId="0" xr:uid="{379D7837-62A3-4EF2-9DB0-376C5286BAFA}">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2" authorId="0" shapeId="0" xr:uid="{825B568D-1ECF-4504-972A-F629338355D5}">
      <text>
        <r>
          <rPr>
            <sz val="9"/>
            <color indexed="81"/>
            <rFont val="Tahoma"/>
            <family val="2"/>
          </rPr>
          <t>Note: Data is not comparable with estimates published in Personal Income in Australia due to different scoping and visa selection methods. Refer to Methodology for more information.</t>
        </r>
      </text>
    </comment>
    <comment ref="A13" authorId="0" shapeId="0" xr:uid="{7A42CA78-1468-4C14-8169-A3AB2053B5D0}">
      <text>
        <r>
          <rPr>
            <sz val="9"/>
            <color indexed="81"/>
            <rFont val="Tahoma"/>
            <family val="2"/>
          </rPr>
          <t>Jobseeker Payment, Jobseeker Allowance, and Newstart Allowance.</t>
        </r>
      </text>
    </comment>
    <comment ref="A15" authorId="0" shapeId="0" xr:uid="{7EA623D3-9FC2-4984-A970-3F69A3BFBE8D}">
      <text>
        <r>
          <rPr>
            <sz val="9"/>
            <color indexed="81"/>
            <rFont val="Tahoma"/>
            <family val="2"/>
          </rPr>
          <t>Persons whose Settlement Data date of arrival was 1st January 2000 or later.</t>
        </r>
      </text>
    </comment>
    <comment ref="A16" authorId="0" shapeId="0" xr:uid="{9BB255C4-51D7-4297-80B4-F7BE0A9733FD}">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7" authorId="0" shapeId="0" xr:uid="{A0FE1E65-6DF1-4F8B-971F-C1CEAD8A34C6}">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8" authorId="0" shapeId="0" xr:uid="{23EF4F63-B746-4BD9-8112-82C9326847D2}">
      <text>
        <r>
          <rPr>
            <sz val="9"/>
            <color indexed="81"/>
            <rFont val="Tahoma"/>
            <family val="2"/>
          </rPr>
          <t>Note: Data is not comparable with estimates published in Personal Income in Australia due to different scoping and visa selection methods. Refer to Methodology for more information.</t>
        </r>
      </text>
    </comment>
    <comment ref="A19" authorId="0" shapeId="0" xr:uid="{49BBE78E-8852-4D6E-BD74-16C915351C05}">
      <text>
        <r>
          <rPr>
            <sz val="9"/>
            <color indexed="81"/>
            <rFont val="Tahoma"/>
            <family val="2"/>
          </rPr>
          <t>Jobseeker Payment, Jobseeker Allowance, and Newstart Allowance.</t>
        </r>
      </text>
    </comment>
    <comment ref="A21" authorId="0" shapeId="0" xr:uid="{D439724C-590D-4497-B640-AE834B668D31}">
      <text>
        <r>
          <rPr>
            <sz val="9"/>
            <color indexed="81"/>
            <rFont val="Tahoma"/>
            <family val="2"/>
          </rPr>
          <t>Persons whose Settlement Data date of arrival was 1st January 2000 or later.</t>
        </r>
      </text>
    </comment>
    <comment ref="A22" authorId="0" shapeId="0" xr:uid="{4ED3F463-73B0-4215-82DE-1A397F310364}">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23" authorId="0" shapeId="0" xr:uid="{D77876DB-7BA1-4CE8-862D-725F75E6E48F}">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24" authorId="0" shapeId="0" xr:uid="{EE661A3A-AC3A-4D9D-84D0-8E404496C21F}">
      <text>
        <r>
          <rPr>
            <sz val="9"/>
            <color indexed="81"/>
            <rFont val="Tahoma"/>
            <family val="2"/>
          </rPr>
          <t>Note: Data is not comparable with estimates published in Personal Income in Australia due to different scoping and visa selection methods. Refer to Methodology for more information.</t>
        </r>
      </text>
    </comment>
    <comment ref="A25" authorId="0" shapeId="0" xr:uid="{CC7FC1D2-F83E-430D-A5B4-7F4223402246}">
      <text>
        <r>
          <rPr>
            <sz val="9"/>
            <color indexed="81"/>
            <rFont val="Tahoma"/>
            <family val="2"/>
          </rPr>
          <t>Jobseeker Payment, Jobseeker Allowance, and Newstart Allowance.</t>
        </r>
      </text>
    </comment>
    <comment ref="A27" authorId="0" shapeId="0" xr:uid="{223C1832-B35E-4563-A8DC-32700ED056AF}">
      <text>
        <r>
          <rPr>
            <sz val="9"/>
            <color indexed="81"/>
            <rFont val="Tahoma"/>
            <family val="2"/>
          </rPr>
          <t>Persons whose Settlement Data date of arrival was 1st January 2000 or later. Includes other and undetermined permanent migrants.</t>
        </r>
      </text>
    </comment>
    <comment ref="A28" authorId="0" shapeId="0" xr:uid="{4020B198-064B-4F8D-B2A8-296C3D4154BA}">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29" authorId="0" shapeId="0" xr:uid="{4EED27D5-340E-44A3-AB79-775BDEB2E4FB}">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30" authorId="0" shapeId="0" xr:uid="{53FAB9D3-6746-4A48-9361-678ACDD4BCBD}">
      <text>
        <r>
          <rPr>
            <sz val="9"/>
            <color indexed="81"/>
            <rFont val="Tahoma"/>
            <family val="2"/>
          </rPr>
          <t>Note: Data is not comparable with estimates published in Personal Income in Australia due to different scoping and visa selection methods. Refer to Methodology for more information.</t>
        </r>
      </text>
    </comment>
    <comment ref="A31" authorId="0" shapeId="0" xr:uid="{EE7BBE53-FB0A-4236-AA0A-52FE9F2CA903}">
      <text>
        <r>
          <rPr>
            <sz val="9"/>
            <color indexed="81"/>
            <rFont val="Tahoma"/>
            <family val="2"/>
          </rPr>
          <t>Jobseeker Payment, Jobseeker Allowance, and Newstart Allowance.</t>
        </r>
      </text>
    </comment>
    <comment ref="A34" authorId="0" shapeId="0" xr:uid="{3B588D0D-682B-415B-B671-5AA65FC419F5}">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B34" authorId="0" shapeId="0" xr:uid="{97DDE0B4-BBEA-4B9B-B199-22BC5932B459}">
      <text>
        <r>
          <rPr>
            <sz val="9"/>
            <color indexed="81"/>
            <rFont val="Tahoma"/>
            <family val="2"/>
          </rPr>
          <t>Not available</t>
        </r>
      </text>
    </comment>
    <comment ref="C34" authorId="0" shapeId="0" xr:uid="{23CBD8E2-29B4-4771-83A9-2C20FD124CA9}">
      <text>
        <r>
          <rPr>
            <sz val="9"/>
            <color indexed="81"/>
            <rFont val="Tahoma"/>
            <family val="2"/>
          </rPr>
          <t>Not available</t>
        </r>
      </text>
    </comment>
    <comment ref="D34" authorId="0" shapeId="0" xr:uid="{D63BBB76-4B03-458C-BAB1-575AE331ADFA}">
      <text>
        <r>
          <rPr>
            <sz val="9"/>
            <color indexed="81"/>
            <rFont val="Tahoma"/>
            <family val="2"/>
          </rPr>
          <t>Not available</t>
        </r>
      </text>
    </comment>
    <comment ref="F34" authorId="0" shapeId="0" xr:uid="{753A6CAF-C6F4-4AD6-BDBF-7FEA68C445CC}">
      <text>
        <r>
          <rPr>
            <sz val="9"/>
            <color indexed="81"/>
            <rFont val="Tahoma"/>
            <family val="2"/>
          </rPr>
          <t>Not available</t>
        </r>
      </text>
    </comment>
    <comment ref="G34" authorId="0" shapeId="0" xr:uid="{F45F09D7-334F-435B-AB76-9FD72AE1B263}">
      <text>
        <r>
          <rPr>
            <sz val="9"/>
            <color indexed="81"/>
            <rFont val="Tahoma"/>
            <family val="2"/>
          </rPr>
          <t>Not available</t>
        </r>
      </text>
    </comment>
    <comment ref="H34" authorId="0" shapeId="0" xr:uid="{9FB3803E-071C-41CA-B5FD-670315898742}">
      <text>
        <r>
          <rPr>
            <sz val="9"/>
            <color indexed="81"/>
            <rFont val="Tahoma"/>
            <family val="2"/>
          </rPr>
          <t>Not available</t>
        </r>
      </text>
    </comment>
    <comment ref="A35" authorId="0" shapeId="0" xr:uid="{D61155D2-C220-4CBB-B660-CFCA4F2C44C2}">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B35" authorId="0" shapeId="0" xr:uid="{3924FC5C-99C3-4F71-9442-7980B5220DB8}">
      <text>
        <r>
          <rPr>
            <sz val="9"/>
            <color indexed="81"/>
            <rFont val="Tahoma"/>
            <family val="2"/>
          </rPr>
          <t>Not available</t>
        </r>
      </text>
    </comment>
    <comment ref="C35" authorId="0" shapeId="0" xr:uid="{9AFFB7A5-6586-47FE-8B0B-2AA9D833C998}">
      <text>
        <r>
          <rPr>
            <sz val="9"/>
            <color indexed="81"/>
            <rFont val="Tahoma"/>
            <family val="2"/>
          </rPr>
          <t>Not available</t>
        </r>
      </text>
    </comment>
    <comment ref="D35" authorId="0" shapeId="0" xr:uid="{F7912D1B-6CD9-45DA-9450-83858C229F38}">
      <text>
        <r>
          <rPr>
            <sz val="9"/>
            <color indexed="81"/>
            <rFont val="Tahoma"/>
            <family val="2"/>
          </rPr>
          <t>Not available</t>
        </r>
      </text>
    </comment>
    <comment ref="F35" authorId="0" shapeId="0" xr:uid="{206EB10E-1AB2-440C-957C-DA8077F454D8}">
      <text>
        <r>
          <rPr>
            <sz val="9"/>
            <color indexed="81"/>
            <rFont val="Tahoma"/>
            <family val="2"/>
          </rPr>
          <t>Not available</t>
        </r>
      </text>
    </comment>
    <comment ref="G35" authorId="0" shapeId="0" xr:uid="{6FD03DEB-AAC9-4471-BE7F-297CCB35A7C4}">
      <text>
        <r>
          <rPr>
            <sz val="9"/>
            <color indexed="81"/>
            <rFont val="Tahoma"/>
            <family val="2"/>
          </rPr>
          <t>Not available</t>
        </r>
      </text>
    </comment>
    <comment ref="H35" authorId="0" shapeId="0" xr:uid="{5F8F9BAD-27D8-4F9D-91F6-62D0A851AA2F}">
      <text>
        <r>
          <rPr>
            <sz val="9"/>
            <color indexed="81"/>
            <rFont val="Tahoma"/>
            <family val="2"/>
          </rPr>
          <t>Not available</t>
        </r>
      </text>
    </comment>
    <comment ref="A36" authorId="0" shapeId="0" xr:uid="{954BAD42-0C41-4AF6-A04A-11FBA2A129C7}">
      <text>
        <r>
          <rPr>
            <sz val="9"/>
            <color indexed="81"/>
            <rFont val="Tahoma"/>
            <family val="2"/>
          </rPr>
          <t>Note: Data is not comparable with estimates published in Personal Income in Australia due to different scoping and visa selection methods. Refer to Methodology for more information.</t>
        </r>
      </text>
    </comment>
    <comment ref="B36" authorId="0" shapeId="0" xr:uid="{CD3F3536-0FFB-462C-B4FB-0B80E048B6B0}">
      <text>
        <r>
          <rPr>
            <sz val="9"/>
            <color indexed="81"/>
            <rFont val="Tahoma"/>
            <family val="2"/>
          </rPr>
          <t>Not available</t>
        </r>
      </text>
    </comment>
    <comment ref="C36" authorId="0" shapeId="0" xr:uid="{3064628E-28B0-44E8-A97E-7AB1C36D43B4}">
      <text>
        <r>
          <rPr>
            <sz val="9"/>
            <color indexed="81"/>
            <rFont val="Tahoma"/>
            <family val="2"/>
          </rPr>
          <t>Not available</t>
        </r>
      </text>
    </comment>
    <comment ref="D36" authorId="0" shapeId="0" xr:uid="{CF7D09E8-AD4C-4DE8-A5D1-9A9154A15402}">
      <text>
        <r>
          <rPr>
            <sz val="9"/>
            <color indexed="81"/>
            <rFont val="Tahoma"/>
            <family val="2"/>
          </rPr>
          <t>Not available</t>
        </r>
      </text>
    </comment>
    <comment ref="F36" authorId="0" shapeId="0" xr:uid="{A167CB18-0143-4BD4-8362-CBED98E7EC0A}">
      <text>
        <r>
          <rPr>
            <sz val="9"/>
            <color indexed="81"/>
            <rFont val="Tahoma"/>
            <family val="2"/>
          </rPr>
          <t>Not available</t>
        </r>
      </text>
    </comment>
    <comment ref="G36" authorId="0" shapeId="0" xr:uid="{D8AD1ECB-5DD2-4442-9D6E-3E48F2EAD55C}">
      <text>
        <r>
          <rPr>
            <sz val="9"/>
            <color indexed="81"/>
            <rFont val="Tahoma"/>
            <family val="2"/>
          </rPr>
          <t>Not available</t>
        </r>
      </text>
    </comment>
    <comment ref="H36" authorId="0" shapeId="0" xr:uid="{FA8C2C27-3B73-485D-8295-8AA64F628D92}">
      <text>
        <r>
          <rPr>
            <sz val="9"/>
            <color indexed="81"/>
            <rFont val="Tahoma"/>
            <family val="2"/>
          </rPr>
          <t>Not available</t>
        </r>
      </text>
    </comment>
    <comment ref="A37" authorId="0" shapeId="0" xr:uid="{4DF42D62-F589-4AAD-BC9E-E3242EDED629}">
      <text>
        <r>
          <rPr>
            <sz val="9"/>
            <color indexed="81"/>
            <rFont val="Tahoma"/>
            <family val="2"/>
          </rPr>
          <t>Jobseeker Payment, Jobseeker Allowance, and Newstart Allowance.</t>
        </r>
      </text>
    </comment>
    <comment ref="B37" authorId="0" shapeId="0" xr:uid="{FBF3278E-5819-4286-B54C-EC59BF475595}">
      <text>
        <r>
          <rPr>
            <sz val="9"/>
            <color indexed="81"/>
            <rFont val="Tahoma"/>
            <family val="2"/>
          </rPr>
          <t>Not available</t>
        </r>
      </text>
    </comment>
    <comment ref="C37" authorId="0" shapeId="0" xr:uid="{796110D5-6A48-4840-92DB-EF0427EB7A3C}">
      <text>
        <r>
          <rPr>
            <sz val="9"/>
            <color indexed="81"/>
            <rFont val="Tahoma"/>
            <family val="2"/>
          </rPr>
          <t>Not available</t>
        </r>
      </text>
    </comment>
    <comment ref="D37" authorId="0" shapeId="0" xr:uid="{3BAD2A96-1557-46C0-A3EE-E0DA83C02905}">
      <text>
        <r>
          <rPr>
            <sz val="9"/>
            <color indexed="81"/>
            <rFont val="Tahoma"/>
            <family val="2"/>
          </rPr>
          <t>Not available</t>
        </r>
      </text>
    </comment>
    <comment ref="F37" authorId="0" shapeId="0" xr:uid="{F58169A3-D53A-4712-B524-CDB6B43B9D5D}">
      <text>
        <r>
          <rPr>
            <sz val="9"/>
            <color indexed="81"/>
            <rFont val="Tahoma"/>
            <family val="2"/>
          </rPr>
          <t>Not available</t>
        </r>
      </text>
    </comment>
    <comment ref="G37" authorId="0" shapeId="0" xr:uid="{A81660E4-8B74-4A24-B1EE-22E94B37C864}">
      <text>
        <r>
          <rPr>
            <sz val="9"/>
            <color indexed="81"/>
            <rFont val="Tahoma"/>
            <family val="2"/>
          </rPr>
          <t>Not available</t>
        </r>
      </text>
    </comment>
    <comment ref="H37" authorId="0" shapeId="0" xr:uid="{E0CE99B6-1F57-477F-8903-7F3297C9082B}">
      <text>
        <r>
          <rPr>
            <sz val="9"/>
            <color indexed="81"/>
            <rFont val="Tahoma"/>
            <family val="2"/>
          </rPr>
          <t>Not available</t>
        </r>
      </text>
    </comment>
    <comment ref="B38" authorId="0" shapeId="0" xr:uid="{DDABE2EB-4E4D-4F0C-B47E-DEE480BE94AC}">
      <text>
        <r>
          <rPr>
            <sz val="9"/>
            <color indexed="81"/>
            <rFont val="Tahoma"/>
            <family val="2"/>
          </rPr>
          <t>Not available</t>
        </r>
      </text>
    </comment>
    <comment ref="C38" authorId="0" shapeId="0" xr:uid="{18EDB165-404A-4D6C-A594-CEDE6C24C607}">
      <text>
        <r>
          <rPr>
            <sz val="9"/>
            <color indexed="81"/>
            <rFont val="Tahoma"/>
            <family val="2"/>
          </rPr>
          <t>Not available</t>
        </r>
      </text>
    </comment>
    <comment ref="D38" authorId="0" shapeId="0" xr:uid="{7299E95C-BC03-4D5D-92BB-B29F530561F9}">
      <text>
        <r>
          <rPr>
            <sz val="9"/>
            <color indexed="81"/>
            <rFont val="Tahoma"/>
            <family val="2"/>
          </rPr>
          <t>Not available</t>
        </r>
      </text>
    </comment>
    <comment ref="F38" authorId="0" shapeId="0" xr:uid="{7A3CDB5E-BB96-4F0C-AC17-7554A7624E8A}">
      <text>
        <r>
          <rPr>
            <sz val="9"/>
            <color indexed="81"/>
            <rFont val="Tahoma"/>
            <family val="2"/>
          </rPr>
          <t>Not available</t>
        </r>
      </text>
    </comment>
    <comment ref="G38" authorId="0" shapeId="0" xr:uid="{C1D0EC1A-32D7-4205-8C27-31D7AAE1D38F}">
      <text>
        <r>
          <rPr>
            <sz val="9"/>
            <color indexed="81"/>
            <rFont val="Tahoma"/>
            <family val="2"/>
          </rPr>
          <t>Not available</t>
        </r>
      </text>
    </comment>
    <comment ref="H38" authorId="0" shapeId="0" xr:uid="{669A3698-30F1-4752-B62E-BE902530F5CC}">
      <text>
        <r>
          <rPr>
            <sz val="9"/>
            <color indexed="81"/>
            <rFont val="Tahoma"/>
            <family val="2"/>
          </rPr>
          <t>Not available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F9591629-DE04-49D0-A27E-99E13B0070DA}">
      <text>
        <r>
          <rPr>
            <sz val="9"/>
            <color indexed="81"/>
            <rFont val="Tahoma"/>
            <family val="2"/>
          </rPr>
          <t xml:space="preserve">Includes unknown year of arrival. </t>
        </r>
      </text>
    </comment>
    <comment ref="A9" authorId="0" shapeId="0" xr:uid="{A4BC70C9-11B5-47AC-9D3F-444F0614BDFB}">
      <text>
        <r>
          <rPr>
            <sz val="9"/>
            <color indexed="81"/>
            <rFont val="Tahoma"/>
            <family val="2"/>
          </rPr>
          <t>Includes government payments,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0" authorId="0" shapeId="0" xr:uid="{18132C23-B517-4D8F-9CF7-E146EBA94F3B}">
      <text>
        <r>
          <rPr>
            <sz val="9"/>
            <color indexed="81"/>
            <rFont val="Tahoma"/>
            <family val="2"/>
          </rPr>
          <t>Persons whose Settlement Data date of arrival was 1st January 2000 or later.</t>
        </r>
      </text>
    </comment>
    <comment ref="A11" authorId="0" shapeId="0" xr:uid="{58B4005F-8389-4274-983D-C5E58BDFD176}">
      <text>
        <r>
          <rPr>
            <sz val="9"/>
            <color indexed="81"/>
            <rFont val="Tahoma"/>
            <family val="2"/>
          </rPr>
          <t>Persons whose Settlement Data date of arrival was 1st January 2000 or later.</t>
        </r>
      </text>
    </comment>
    <comment ref="A12" authorId="0" shapeId="0" xr:uid="{63C8C715-C996-4C77-ABF2-2942CCA6AA30}">
      <text>
        <r>
          <rPr>
            <sz val="9"/>
            <color indexed="81"/>
            <rFont val="Tahoma"/>
            <family val="2"/>
          </rPr>
          <t>Persons whose Settlement Data date of arrival was 1st January 2000 or later.</t>
        </r>
      </text>
    </comment>
    <comment ref="A13" authorId="0" shapeId="0" xr:uid="{7E7111CB-2468-48DD-8BE6-B7035BD37C00}">
      <text>
        <r>
          <rPr>
            <sz val="9"/>
            <color indexed="81"/>
            <rFont val="Tahoma"/>
            <family val="2"/>
          </rPr>
          <t>Persons whose Settlement Data date of arrival was 1st January 2000 or later. Includes other and undetermined permanent migrants.</t>
        </r>
      </text>
    </comment>
    <comment ref="B14" authorId="0" shapeId="0" xr:uid="{B1F67ABB-7CEF-4042-A6F0-03F68C7AE31A}">
      <text>
        <r>
          <rPr>
            <sz val="9"/>
            <color indexed="81"/>
            <rFont val="Tahoma"/>
            <family val="2"/>
          </rPr>
          <t xml:space="preserve">Not available
</t>
        </r>
      </text>
    </comment>
    <comment ref="C14" authorId="0" shapeId="0" xr:uid="{5C41B821-63E0-4290-947D-13BB900B0486}">
      <text>
        <r>
          <rPr>
            <sz val="9"/>
            <color indexed="81"/>
            <rFont val="Tahoma"/>
            <family val="2"/>
          </rPr>
          <t xml:space="preserve">Not available
</t>
        </r>
      </text>
    </comment>
    <comment ref="D14" authorId="0" shapeId="0" xr:uid="{B581AFB2-DE03-4644-AB8D-4BEDFBE8A436}">
      <text>
        <r>
          <rPr>
            <sz val="9"/>
            <color indexed="81"/>
            <rFont val="Tahoma"/>
            <family val="2"/>
          </rPr>
          <t xml:space="preserve">Not available
</t>
        </r>
      </text>
    </comment>
    <comment ref="A15" authorId="0" shapeId="0" xr:uid="{DBE17B3E-D1C1-4616-897C-23887BD8E5FD}">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6" authorId="0" shapeId="0" xr:uid="{A253BA2F-44B9-4839-B2A2-FA336017D6AD}">
      <text>
        <r>
          <rPr>
            <sz val="9"/>
            <color indexed="81"/>
            <rFont val="Tahoma"/>
            <family val="2"/>
          </rPr>
          <t>Persons whose Settlement Data date of arrival was 1st January 2000 or later.</t>
        </r>
      </text>
    </comment>
    <comment ref="A17" authorId="0" shapeId="0" xr:uid="{B3221514-0732-4A82-9F4A-EC93D37339E4}">
      <text>
        <r>
          <rPr>
            <sz val="9"/>
            <color indexed="81"/>
            <rFont val="Tahoma"/>
            <family val="2"/>
          </rPr>
          <t>Persons whose Settlement Data date of arrival was 1st January 2000 or later.</t>
        </r>
      </text>
    </comment>
    <comment ref="A18" authorId="0" shapeId="0" xr:uid="{2057E97E-3B1E-415D-8A78-D0966EED6A5B}">
      <text>
        <r>
          <rPr>
            <sz val="9"/>
            <color indexed="81"/>
            <rFont val="Tahoma"/>
            <family val="2"/>
          </rPr>
          <t>Persons whose Settlement Data date of arrival was 1st January 2000 or later.</t>
        </r>
      </text>
    </comment>
    <comment ref="A19" authorId="0" shapeId="0" xr:uid="{D6252530-6079-4575-8CF4-8CDD7986668E}">
      <text>
        <r>
          <rPr>
            <sz val="9"/>
            <color indexed="81"/>
            <rFont val="Tahoma"/>
            <family val="2"/>
          </rPr>
          <t>Persons whose Settlement Data date of arrival was 1st January 2000 or later. Includes other and undetermined permanent migrants.</t>
        </r>
      </text>
    </comment>
    <comment ref="B20" authorId="0" shapeId="0" xr:uid="{D927A9FB-2209-4488-97CF-29F207C1F16C}">
      <text>
        <r>
          <rPr>
            <sz val="9"/>
            <color indexed="81"/>
            <rFont val="Tahoma"/>
            <family val="2"/>
          </rPr>
          <t xml:space="preserve">Not available
</t>
        </r>
      </text>
    </comment>
    <comment ref="C20" authorId="0" shapeId="0" xr:uid="{33392FE5-22B8-4096-B047-2C4767E963F5}">
      <text>
        <r>
          <rPr>
            <sz val="9"/>
            <color indexed="81"/>
            <rFont val="Tahoma"/>
            <family val="2"/>
          </rPr>
          <t xml:space="preserve">Not available
</t>
        </r>
      </text>
    </comment>
    <comment ref="D20" authorId="0" shapeId="0" xr:uid="{280F937C-C430-4ABA-A2CC-612A195EC924}">
      <text>
        <r>
          <rPr>
            <sz val="9"/>
            <color indexed="81"/>
            <rFont val="Tahoma"/>
            <family val="2"/>
          </rPr>
          <t xml:space="preserve">Not available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47CE79A-CD28-41AD-AEBE-4546FCF57E52}">
      <text>
        <r>
          <rPr>
            <sz val="9"/>
            <color indexed="81"/>
            <rFont val="Tahoma"/>
            <family val="2"/>
          </rPr>
          <t>Indicator refers to the Index of Relative Socio-economic Advantage and Disadvantage (IRSAD) by Statistical Area Level 1 from the Socio-Economic Indexes for Areas (SEIFA).</t>
        </r>
      </text>
    </comment>
    <comment ref="E7" authorId="0" shapeId="0" xr:uid="{77B840D9-BADC-458C-84DE-CE73B180A3BA}">
      <text>
        <r>
          <rPr>
            <sz val="9"/>
            <color indexed="81"/>
            <rFont val="Tahoma"/>
            <family val="2"/>
          </rPr>
          <t xml:space="preserve">Includes year of arrival not stated and not applicable. </t>
        </r>
      </text>
    </comment>
    <comment ref="I7" authorId="0" shapeId="0" xr:uid="{627F2A82-CB61-44FA-BE42-0E6DB686D857}">
      <text>
        <r>
          <rPr>
            <sz val="9"/>
            <color indexed="81"/>
            <rFont val="Tahoma"/>
            <family val="2"/>
          </rPr>
          <t xml:space="preserve">Includes year of arrival not stated and not applicable. </t>
        </r>
      </text>
    </comment>
    <comment ref="A10" authorId="0" shapeId="0" xr:uid="{921A6DC7-A21B-4810-AF68-F60385850DBC}">
      <text>
        <r>
          <rPr>
            <sz val="9"/>
            <color indexed="81"/>
            <rFont val="Tahoma"/>
            <family val="2"/>
          </rPr>
          <t>Includes persons whose Settlement Data date of arrival was 1st January 2000 or later, but may have reported a Census year of arrival in Australia prior to 2000.</t>
        </r>
      </text>
    </comment>
    <comment ref="A21" authorId="0" shapeId="0" xr:uid="{A9260721-D917-4E08-8693-E46DB7B7AB38}">
      <text>
        <r>
          <rPr>
            <sz val="9"/>
            <color indexed="81"/>
            <rFont val="Tahoma"/>
            <family val="2"/>
          </rPr>
          <t>Includes not applicable or not determined category.</t>
        </r>
      </text>
    </comment>
    <comment ref="A22" authorId="0" shapeId="0" xr:uid="{9F2EDFBF-5DAE-424D-930B-1E0804923623}">
      <text>
        <r>
          <rPr>
            <sz val="9"/>
            <color indexed="81"/>
            <rFont val="Tahoma"/>
            <family val="2"/>
          </rPr>
          <t>Includes persons whose Settlement Data date of arrival was 1st January 2000 or later, but may have reported a Census year of arrival in Australia prior to 2000.</t>
        </r>
      </text>
    </comment>
    <comment ref="A33" authorId="0" shapeId="0" xr:uid="{23145055-987A-4E17-AF61-A6A73EBECAB0}">
      <text>
        <r>
          <rPr>
            <sz val="9"/>
            <color indexed="81"/>
            <rFont val="Tahoma"/>
            <family val="2"/>
          </rPr>
          <t>Includes not applicable or not determined category.</t>
        </r>
      </text>
    </comment>
    <comment ref="A34" authorId="0" shapeId="0" xr:uid="{CEE3B966-73D6-4960-8B2F-D2633F206D29}">
      <text>
        <r>
          <rPr>
            <sz val="9"/>
            <color indexed="81"/>
            <rFont val="Tahoma"/>
            <family val="2"/>
          </rPr>
          <t>Includes persons whose Settlement Data date of arrival was 1st January 2000 or later, but may have reported a Census year of arrival in Australia prior to 2000.</t>
        </r>
      </text>
    </comment>
    <comment ref="A45" authorId="0" shapeId="0" xr:uid="{60277458-105E-4E20-A38F-5DF2BD882ADE}">
      <text>
        <r>
          <rPr>
            <sz val="9"/>
            <color indexed="81"/>
            <rFont val="Tahoma"/>
            <family val="2"/>
          </rPr>
          <t>Includes not applicable or not determined category.</t>
        </r>
      </text>
    </comment>
    <comment ref="A46" authorId="0" shapeId="0" xr:uid="{1C2630C7-A563-4774-B323-42FC2E4687E8}">
      <text>
        <r>
          <rPr>
            <sz val="9"/>
            <color indexed="81"/>
            <rFont val="Tahoma"/>
            <family val="2"/>
          </rPr>
          <t>Includes persons whose Settlement Data date of arrival was 1st January 2000 or later, but may have reported a Census year of arrival in Australia prior to 2000. 
Includes special eligibility and other permanent migrants.</t>
        </r>
      </text>
    </comment>
    <comment ref="A57" authorId="0" shapeId="0" xr:uid="{6FC0EB55-C3E3-4BCD-A5F7-B7EB7447F653}">
      <text>
        <r>
          <rPr>
            <sz val="9"/>
            <color indexed="81"/>
            <rFont val="Tahoma"/>
            <family val="2"/>
          </rPr>
          <t>Includes not applicable category.</t>
        </r>
      </text>
    </comment>
    <comment ref="A69" authorId="0" shapeId="0" xr:uid="{E90349D7-44D9-4866-898A-6CE8355DD8ED}">
      <text>
        <r>
          <rPr>
            <sz val="9"/>
            <color indexed="81"/>
            <rFont val="Tahoma"/>
            <family val="2"/>
          </rPr>
          <t>Includes not applicable or not determined category.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37BFC803-C7CA-4626-9EAC-6E754A12BB15}">
      <text>
        <r>
          <rPr>
            <sz val="9"/>
            <color indexed="81"/>
            <rFont val="Tahoma"/>
            <family val="2"/>
          </rPr>
          <t xml:space="preserve">Includes year of arrival not stated and not applicable. </t>
        </r>
      </text>
    </comment>
    <comment ref="I7" authorId="0" shapeId="0" xr:uid="{F3AB1A76-8F9E-4A5C-AF7F-835E91B807E3}">
      <text>
        <r>
          <rPr>
            <sz val="9"/>
            <color indexed="81"/>
            <rFont val="Tahoma"/>
            <family val="2"/>
          </rPr>
          <t xml:space="preserve">Includes year of arrival not stated and not applicable. </t>
        </r>
      </text>
    </comment>
    <comment ref="A10" authorId="0" shapeId="0" xr:uid="{8BC7EEC0-1E20-47BB-83E7-1C37DE3130BF}">
      <text>
        <r>
          <rPr>
            <sz val="9"/>
            <color indexed="81"/>
            <rFont val="Tahoma"/>
            <family val="2"/>
          </rPr>
          <t>Includes persons whose Settlement Data date of arrival was 1st January 2000 or later, but may have reported a Census year of arrival in Australia prior to 2000.</t>
        </r>
      </text>
    </comment>
    <comment ref="A11" authorId="0" shapeId="0" xr:uid="{E007329C-0FAC-4994-9808-222D6870329E}">
      <text>
        <r>
          <rPr>
            <sz val="9"/>
            <color indexed="81"/>
            <rFont val="Tahoma"/>
            <family val="2"/>
          </rPr>
          <t>Includes speaks English only, speaks English well and speaks English very well.</t>
        </r>
      </text>
    </comment>
    <comment ref="A15" authorId="0" shapeId="0" xr:uid="{105857DF-FC0A-4BC5-9F73-713B794FEF89}">
      <text>
        <r>
          <rPr>
            <sz val="9"/>
            <color indexed="81"/>
            <rFont val="Tahoma"/>
            <family val="2"/>
          </rPr>
          <t>Includes speaks English not well or not at all.</t>
        </r>
      </text>
    </comment>
    <comment ref="A16" authorId="0" shapeId="0" xr:uid="{92B0C616-B487-407D-B960-AFED8FD6D555}">
      <text>
        <r>
          <rPr>
            <sz val="9"/>
            <color indexed="81"/>
            <rFont val="Tahoma"/>
            <family val="2"/>
          </rPr>
          <t>Excludes English proficiency not stated.</t>
        </r>
      </text>
    </comment>
    <comment ref="A17" authorId="0" shapeId="0" xr:uid="{4F020245-8217-47BD-AA2E-A88471F5B5EE}">
      <text>
        <r>
          <rPr>
            <sz val="9"/>
            <color indexed="81"/>
            <rFont val="Tahoma"/>
            <family val="2"/>
          </rPr>
          <t>Includes persons whose Settlement Data date of arrival was 1st January 2000 or later, but may have reported a Census year of arrival in Australia prior to 2000.</t>
        </r>
      </text>
    </comment>
    <comment ref="A18" authorId="0" shapeId="0" xr:uid="{878856D1-AD7F-4CF4-94F4-475343E879D2}">
      <text>
        <r>
          <rPr>
            <sz val="9"/>
            <color indexed="81"/>
            <rFont val="Tahoma"/>
            <family val="2"/>
          </rPr>
          <t>Includes speaks English only, speaks English well and speaks English very well.</t>
        </r>
      </text>
    </comment>
    <comment ref="A22" authorId="0" shapeId="0" xr:uid="{1B7FBD86-F1D5-4E9B-9729-4E237DD59580}">
      <text>
        <r>
          <rPr>
            <sz val="9"/>
            <color indexed="81"/>
            <rFont val="Tahoma"/>
            <family val="2"/>
          </rPr>
          <t>Includes speaks English not well or not at all.</t>
        </r>
      </text>
    </comment>
    <comment ref="A23" authorId="0" shapeId="0" xr:uid="{BA10ED02-BEDD-4C1C-AAED-1FFEB5B5978A}">
      <text>
        <r>
          <rPr>
            <sz val="9"/>
            <color indexed="81"/>
            <rFont val="Tahoma"/>
            <family val="2"/>
          </rPr>
          <t>Excludes English proficiency not stated.</t>
        </r>
      </text>
    </comment>
    <comment ref="A24" authorId="0" shapeId="0" xr:uid="{72CC3265-D8F9-41A8-AF39-F29375DC3B61}">
      <text>
        <r>
          <rPr>
            <sz val="9"/>
            <color indexed="81"/>
            <rFont val="Tahoma"/>
            <family val="2"/>
          </rPr>
          <t>Includes persons whose Settlement Data date of arrival was 1st January 2000 or later, but may have reported a Census year of arrival in Australia prior to 2000.</t>
        </r>
      </text>
    </comment>
    <comment ref="A25" authorId="0" shapeId="0" xr:uid="{DB2BF5D8-DEAF-4AD6-B135-1F2CA3410418}">
      <text>
        <r>
          <rPr>
            <sz val="9"/>
            <color indexed="81"/>
            <rFont val="Tahoma"/>
            <family val="2"/>
          </rPr>
          <t>Includes speaks English only, speaks English well and speaks English very well.</t>
        </r>
      </text>
    </comment>
    <comment ref="A29" authorId="0" shapeId="0" xr:uid="{B4A462C4-040D-467C-A845-757E45553397}">
      <text>
        <r>
          <rPr>
            <sz val="9"/>
            <color indexed="81"/>
            <rFont val="Tahoma"/>
            <family val="2"/>
          </rPr>
          <t>Includes speaks English not well or not at all.</t>
        </r>
      </text>
    </comment>
    <comment ref="A30" authorId="0" shapeId="0" xr:uid="{8C70D6B1-DC22-48FA-8746-D4A9A78918B7}">
      <text>
        <r>
          <rPr>
            <sz val="9"/>
            <color indexed="81"/>
            <rFont val="Tahoma"/>
            <family val="2"/>
          </rPr>
          <t>Excludes English proficiency not stated.</t>
        </r>
      </text>
    </comment>
    <comment ref="A31" authorId="0" shapeId="0" xr:uid="{EADC56EE-FF74-44FF-9BBC-C4151D6A5AC6}">
      <text>
        <r>
          <rPr>
            <sz val="9"/>
            <color indexed="81"/>
            <rFont val="Tahoma"/>
            <family val="2"/>
          </rPr>
          <t>Includes persons whose Settlement Data date of arrival was 1st January 2000 or later, but may have reported a Census year of arrival in Australia prior to 2000. 
Includes special eligibility and other permanent migrants.</t>
        </r>
      </text>
    </comment>
    <comment ref="A32" authorId="0" shapeId="0" xr:uid="{5173B21B-42C7-4567-ACE1-CB4A61B149C6}">
      <text>
        <r>
          <rPr>
            <sz val="9"/>
            <color indexed="81"/>
            <rFont val="Tahoma"/>
            <family val="2"/>
          </rPr>
          <t>Includes speaks English only, speaks English well and speaks English very well.</t>
        </r>
      </text>
    </comment>
    <comment ref="A36" authorId="0" shapeId="0" xr:uid="{7AD6BE27-9A33-416D-BED4-C81B0D5260CD}">
      <text>
        <r>
          <rPr>
            <sz val="9"/>
            <color indexed="81"/>
            <rFont val="Tahoma"/>
            <family val="2"/>
          </rPr>
          <t>Includes speaks English not well or not at all.</t>
        </r>
      </text>
    </comment>
    <comment ref="A37" authorId="0" shapeId="0" xr:uid="{97CA651C-30B0-42B9-B227-7FF38E76CEAE}">
      <text>
        <r>
          <rPr>
            <sz val="9"/>
            <color indexed="81"/>
            <rFont val="Tahoma"/>
            <family val="2"/>
          </rPr>
          <t>Excludes English proficiency not stated.</t>
        </r>
      </text>
    </comment>
    <comment ref="A39" authorId="0" shapeId="0" xr:uid="{91355DE2-53F0-433B-B0DE-1568EF9E29D7}">
      <text>
        <r>
          <rPr>
            <sz val="9"/>
            <color indexed="81"/>
            <rFont val="Tahoma"/>
            <family val="2"/>
          </rPr>
          <t>Includes speaks English only, speaks English well and speaks English very well.</t>
        </r>
      </text>
    </comment>
    <comment ref="A43" authorId="0" shapeId="0" xr:uid="{F95C4A86-6F59-4CAF-B887-E5C8EB5EC7FA}">
      <text>
        <r>
          <rPr>
            <sz val="9"/>
            <color indexed="81"/>
            <rFont val="Tahoma"/>
            <family val="2"/>
          </rPr>
          <t>Includes speaks English not well or not at all.</t>
        </r>
      </text>
    </comment>
    <comment ref="A44" authorId="0" shapeId="0" xr:uid="{201B1A03-164D-4718-B3D3-A7C844819560}">
      <text>
        <r>
          <rPr>
            <sz val="9"/>
            <color indexed="81"/>
            <rFont val="Tahoma"/>
            <family val="2"/>
          </rPr>
          <t>Excludes English proficiency not stated.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79BC1BF-B016-44FE-81CD-C4C946605639}">
      <text>
        <r>
          <rPr>
            <sz val="9"/>
            <color indexed="81"/>
            <rFont val="Tahoma"/>
            <family val="2"/>
          </rPr>
          <t>Date of service between 1 January 2023 and 31 December 2023.</t>
        </r>
      </text>
    </comment>
    <comment ref="E6" authorId="0" shapeId="0" xr:uid="{3D57E45E-A2B9-462A-9632-45B723E639E8}">
      <text>
        <r>
          <rPr>
            <sz val="9"/>
            <color indexed="81"/>
            <rFont val="Tahoma"/>
            <family val="2"/>
          </rPr>
          <t xml:space="preserve">Includes unknown year of arrival. </t>
        </r>
      </text>
    </comment>
    <comment ref="I6" authorId="0" shapeId="0" xr:uid="{66B4C3C1-3100-4457-ADB6-018CE1229944}">
      <text>
        <r>
          <rPr>
            <sz val="9"/>
            <color indexed="81"/>
            <rFont val="Tahoma"/>
            <family val="2"/>
          </rPr>
          <t xml:space="preserve">Includes unknown year of arrival. </t>
        </r>
      </text>
    </comment>
    <comment ref="M6" authorId="0" shapeId="0" xr:uid="{01A0B477-9D83-4B46-BEEA-68D7D1ABE478}">
      <text>
        <r>
          <rPr>
            <sz val="9"/>
            <color indexed="81"/>
            <rFont val="Tahoma"/>
            <family val="2"/>
          </rPr>
          <t xml:space="preserve">Includes unknown year of arrival. </t>
        </r>
      </text>
    </comment>
    <comment ref="A9" authorId="0" shapeId="0" xr:uid="{EF15F51A-B058-4B79-8411-FAF38F57ED11}">
      <text>
        <r>
          <rPr>
            <sz val="9"/>
            <color indexed="81"/>
            <rFont val="Tahoma"/>
            <family val="2"/>
          </rPr>
          <t>Persons whose Settlement Data date of arrival was 1st January 2000 or later.</t>
        </r>
      </text>
    </comment>
    <comment ref="A24" authorId="0" shapeId="0" xr:uid="{95ACA589-2478-4A5C-A715-D62A8BA25A6A}">
      <text>
        <r>
          <rPr>
            <sz val="9"/>
            <color indexed="81"/>
            <rFont val="Tahoma"/>
            <family val="2"/>
          </rPr>
          <t>Individuals may have accessed multiple services or may have accessed the same service(s) more than once within the year. Therefore the sum of components will not equal the total.</t>
        </r>
      </text>
    </comment>
    <comment ref="J32" authorId="0" shapeId="0" xr:uid="{BA038F3C-E891-406B-A753-A95F97B02F81}">
      <text>
        <r>
          <rPr>
            <sz val="9"/>
            <color indexed="81"/>
            <rFont val="Tahoma"/>
            <family val="2"/>
          </rPr>
          <t xml:space="preserve">Not available
</t>
        </r>
      </text>
    </comment>
    <comment ref="K32" authorId="0" shapeId="0" xr:uid="{3FAF65F4-4903-4022-A6BC-0C3CA3E39ED0}">
      <text>
        <r>
          <rPr>
            <sz val="9"/>
            <color indexed="81"/>
            <rFont val="Tahoma"/>
            <family val="2"/>
          </rPr>
          <t xml:space="preserve">Not available
</t>
        </r>
      </text>
    </comment>
    <comment ref="L32" authorId="0" shapeId="0" xr:uid="{7F6CF839-B768-45C6-8530-7A00FBDBB21B}">
      <text>
        <r>
          <rPr>
            <sz val="9"/>
            <color indexed="81"/>
            <rFont val="Tahoma"/>
            <family val="2"/>
          </rPr>
          <t xml:space="preserve">Not available
</t>
        </r>
      </text>
    </comment>
    <comment ref="M32" authorId="0" shapeId="0" xr:uid="{5168726B-4669-4637-AC52-9E9EB5A91FD4}">
      <text>
        <r>
          <rPr>
            <sz val="9"/>
            <color indexed="81"/>
            <rFont val="Tahoma"/>
            <family val="2"/>
          </rPr>
          <t xml:space="preserve">Not available
</t>
        </r>
      </text>
    </comment>
    <comment ref="A33" authorId="0" shapeId="0" xr:uid="{6DA13130-3AF6-4AF3-BC62-2913FC0F9F45}">
      <text>
        <r>
          <rPr>
            <sz val="9"/>
            <color indexed="81"/>
            <rFont val="Tahoma"/>
            <family val="2"/>
          </rPr>
          <t>Persons whose Settlement Data date of arrival was 1st January 2000 or later.</t>
        </r>
      </text>
    </comment>
    <comment ref="J56" authorId="0" shapeId="0" xr:uid="{6466D737-27CF-47ED-82C6-596C799CE941}">
      <text>
        <r>
          <rPr>
            <sz val="9"/>
            <color indexed="81"/>
            <rFont val="Tahoma"/>
            <family val="2"/>
          </rPr>
          <t xml:space="preserve">Not available
</t>
        </r>
      </text>
    </comment>
    <comment ref="K56" authorId="0" shapeId="0" xr:uid="{76DA0519-D92B-4DC1-B1CE-9C4B175950C0}">
      <text>
        <r>
          <rPr>
            <sz val="9"/>
            <color indexed="81"/>
            <rFont val="Tahoma"/>
            <family val="2"/>
          </rPr>
          <t xml:space="preserve">Not available
</t>
        </r>
      </text>
    </comment>
    <comment ref="L56" authorId="0" shapeId="0" xr:uid="{399DB7BD-19DE-4EED-B459-C03A7E085F25}">
      <text>
        <r>
          <rPr>
            <sz val="9"/>
            <color indexed="81"/>
            <rFont val="Tahoma"/>
            <family val="2"/>
          </rPr>
          <t xml:space="preserve">Not available
</t>
        </r>
      </text>
    </comment>
    <comment ref="M56" authorId="0" shapeId="0" xr:uid="{5D2C3CBA-69E4-492F-86F3-DC6406D5A929}">
      <text>
        <r>
          <rPr>
            <sz val="9"/>
            <color indexed="81"/>
            <rFont val="Tahoma"/>
            <family val="2"/>
          </rPr>
          <t xml:space="preserve">Not available
</t>
        </r>
      </text>
    </comment>
    <comment ref="A57" authorId="0" shapeId="0" xr:uid="{E4FB7A1B-17AB-46AE-9D28-19F8BFED6620}">
      <text>
        <r>
          <rPr>
            <sz val="9"/>
            <color indexed="81"/>
            <rFont val="Tahoma"/>
            <family val="2"/>
          </rPr>
          <t>Persons whose Settlement Data date of arrival was 1st January 2000 or later.</t>
        </r>
      </text>
    </comment>
    <comment ref="J80" authorId="0" shapeId="0" xr:uid="{EEC95F5F-629A-4B4F-81EF-4EF94B88B44C}">
      <text>
        <r>
          <rPr>
            <sz val="9"/>
            <color indexed="81"/>
            <rFont val="Tahoma"/>
            <family val="2"/>
          </rPr>
          <t xml:space="preserve">Not available
</t>
        </r>
      </text>
    </comment>
    <comment ref="K80" authorId="0" shapeId="0" xr:uid="{A55B54BC-9E8F-4C36-B737-59B451DC938C}">
      <text>
        <r>
          <rPr>
            <sz val="9"/>
            <color indexed="81"/>
            <rFont val="Tahoma"/>
            <family val="2"/>
          </rPr>
          <t xml:space="preserve">Not available
</t>
        </r>
      </text>
    </comment>
    <comment ref="L80" authorId="0" shapeId="0" xr:uid="{6F4979F0-62B1-46D0-9766-0A14776CAD93}">
      <text>
        <r>
          <rPr>
            <sz val="9"/>
            <color indexed="81"/>
            <rFont val="Tahoma"/>
            <family val="2"/>
          </rPr>
          <t xml:space="preserve">Not available
</t>
        </r>
      </text>
    </comment>
    <comment ref="M80" authorId="0" shapeId="0" xr:uid="{CCFFD8BB-A35D-4EF3-8EFB-9D7976C9EBE1}">
      <text>
        <r>
          <rPr>
            <sz val="9"/>
            <color indexed="81"/>
            <rFont val="Tahoma"/>
            <family val="2"/>
          </rPr>
          <t xml:space="preserve">Not available
</t>
        </r>
      </text>
    </comment>
    <comment ref="A81" authorId="0" shapeId="0" xr:uid="{E7C2C243-42AB-45E1-9CCF-8DFC5631F76D}">
      <text>
        <r>
          <rPr>
            <sz val="9"/>
            <color indexed="81"/>
            <rFont val="Tahoma"/>
            <family val="2"/>
          </rPr>
          <t>Persons whose Settlement Data date of arrival was 1st January 2000 or later. Includes other and undetermined permanent migrants.</t>
        </r>
      </text>
    </comment>
    <comment ref="J104" authorId="0" shapeId="0" xr:uid="{F12C23D0-C1D2-439D-82AD-C625CB335282}">
      <text>
        <r>
          <rPr>
            <sz val="9"/>
            <color indexed="81"/>
            <rFont val="Tahoma"/>
            <family val="2"/>
          </rPr>
          <t xml:space="preserve">Not available
</t>
        </r>
      </text>
    </comment>
    <comment ref="K104" authorId="0" shapeId="0" xr:uid="{786C09B6-0C81-4259-9517-925B9A1D1A25}">
      <text>
        <r>
          <rPr>
            <sz val="9"/>
            <color indexed="81"/>
            <rFont val="Tahoma"/>
            <family val="2"/>
          </rPr>
          <t xml:space="preserve">Not available
</t>
        </r>
      </text>
    </comment>
    <comment ref="L104" authorId="0" shapeId="0" xr:uid="{53C37F95-0F74-4E5B-962D-FC9194E3FAE9}">
      <text>
        <r>
          <rPr>
            <sz val="9"/>
            <color indexed="81"/>
            <rFont val="Tahoma"/>
            <family val="2"/>
          </rPr>
          <t xml:space="preserve">Not available
</t>
        </r>
      </text>
    </comment>
    <comment ref="M104" authorId="0" shapeId="0" xr:uid="{0DBA4946-C331-4F4F-A4A6-B88AC9CD652D}">
      <text>
        <r>
          <rPr>
            <sz val="9"/>
            <color indexed="81"/>
            <rFont val="Tahoma"/>
            <family val="2"/>
          </rPr>
          <t xml:space="preserve">Not available
</t>
        </r>
      </text>
    </comment>
    <comment ref="B106" authorId="0" shapeId="0" xr:uid="{B8BB4633-BE83-44E0-A119-26AE6C260A8F}">
      <text>
        <r>
          <rPr>
            <sz val="9"/>
            <color indexed="81"/>
            <rFont val="Tahoma"/>
            <family val="2"/>
          </rPr>
          <t xml:space="preserve">Not available
</t>
        </r>
      </text>
    </comment>
    <comment ref="C106" authorId="0" shapeId="0" xr:uid="{27244981-F367-48DC-A46F-8CD9F7CFACCD}">
      <text>
        <r>
          <rPr>
            <sz val="9"/>
            <color indexed="81"/>
            <rFont val="Tahoma"/>
            <family val="2"/>
          </rPr>
          <t xml:space="preserve">Not available
</t>
        </r>
      </text>
    </comment>
    <comment ref="D106" authorId="0" shapeId="0" xr:uid="{6F93EF81-BC14-4757-B829-1D3658AE52C9}">
      <text>
        <r>
          <rPr>
            <sz val="9"/>
            <color indexed="81"/>
            <rFont val="Tahoma"/>
            <family val="2"/>
          </rPr>
          <t xml:space="preserve">Not available
</t>
        </r>
      </text>
    </comment>
    <comment ref="F106" authorId="0" shapeId="0" xr:uid="{4CD3BFDE-358C-4A48-A6BF-192FBFB49536}">
      <text>
        <r>
          <rPr>
            <sz val="9"/>
            <color indexed="81"/>
            <rFont val="Tahoma"/>
            <family val="2"/>
          </rPr>
          <t xml:space="preserve">Not available
</t>
        </r>
      </text>
    </comment>
    <comment ref="G106" authorId="0" shapeId="0" xr:uid="{D2A7D544-CFF6-4E2D-A796-EA9C05EE6CAB}">
      <text>
        <r>
          <rPr>
            <sz val="9"/>
            <color indexed="81"/>
            <rFont val="Tahoma"/>
            <family val="2"/>
          </rPr>
          <t xml:space="preserve">Not available
</t>
        </r>
      </text>
    </comment>
    <comment ref="H106" authorId="0" shapeId="0" xr:uid="{DA8C482D-2AE3-4357-9434-898F8917D010}">
      <text>
        <r>
          <rPr>
            <sz val="9"/>
            <color indexed="81"/>
            <rFont val="Tahoma"/>
            <family val="2"/>
          </rPr>
          <t xml:space="preserve">Not available
</t>
        </r>
      </text>
    </comment>
    <comment ref="J106" authorId="0" shapeId="0" xr:uid="{F1FA8B33-E7E0-44B1-9FDA-44288265AD20}">
      <text>
        <r>
          <rPr>
            <sz val="9"/>
            <color indexed="81"/>
            <rFont val="Tahoma"/>
            <family val="2"/>
          </rPr>
          <t xml:space="preserve">Not available
</t>
        </r>
      </text>
    </comment>
    <comment ref="K106" authorId="0" shapeId="0" xr:uid="{10BFB8EF-7F49-46AF-8E83-CAD851C49677}">
      <text>
        <r>
          <rPr>
            <sz val="9"/>
            <color indexed="81"/>
            <rFont val="Tahoma"/>
            <family val="2"/>
          </rPr>
          <t xml:space="preserve">Not available
</t>
        </r>
      </text>
    </comment>
    <comment ref="L106" authorId="0" shapeId="0" xr:uid="{8ABEB432-176F-4A90-9019-7CB06F9403EB}">
      <text>
        <r>
          <rPr>
            <sz val="9"/>
            <color indexed="81"/>
            <rFont val="Tahoma"/>
            <family val="2"/>
          </rPr>
          <t xml:space="preserve">Not available
</t>
        </r>
      </text>
    </comment>
    <comment ref="B108" authorId="0" shapeId="0" xr:uid="{C240A85A-CB2E-41BD-A7B4-B6140A4B2860}">
      <text>
        <r>
          <rPr>
            <sz val="9"/>
            <color indexed="81"/>
            <rFont val="Tahoma"/>
            <family val="2"/>
          </rPr>
          <t xml:space="preserve">Not available
</t>
        </r>
      </text>
    </comment>
    <comment ref="C108" authorId="0" shapeId="0" xr:uid="{C7EF6830-A859-435F-8D13-A86CC5D36659}">
      <text>
        <r>
          <rPr>
            <sz val="9"/>
            <color indexed="81"/>
            <rFont val="Tahoma"/>
            <family val="2"/>
          </rPr>
          <t xml:space="preserve">Not available
</t>
        </r>
      </text>
    </comment>
    <comment ref="D108" authorId="0" shapeId="0" xr:uid="{D9C7F920-DFB8-4A6F-965F-3B39CCCEE11E}">
      <text>
        <r>
          <rPr>
            <sz val="9"/>
            <color indexed="81"/>
            <rFont val="Tahoma"/>
            <family val="2"/>
          </rPr>
          <t xml:space="preserve">Not available
</t>
        </r>
      </text>
    </comment>
    <comment ref="F108" authorId="0" shapeId="0" xr:uid="{364169CC-E3EC-4CDD-A684-0D92750C188F}">
      <text>
        <r>
          <rPr>
            <sz val="9"/>
            <color indexed="81"/>
            <rFont val="Tahoma"/>
            <family val="2"/>
          </rPr>
          <t xml:space="preserve">Not available
</t>
        </r>
      </text>
    </comment>
    <comment ref="G108" authorId="0" shapeId="0" xr:uid="{B32FF965-A911-4B09-B489-F8F36E4C8894}">
      <text>
        <r>
          <rPr>
            <sz val="9"/>
            <color indexed="81"/>
            <rFont val="Tahoma"/>
            <family val="2"/>
          </rPr>
          <t xml:space="preserve">Not available
</t>
        </r>
      </text>
    </comment>
    <comment ref="H108" authorId="0" shapeId="0" xr:uid="{540F7462-DDD9-4FBE-B415-F9578CCAA7AF}">
      <text>
        <r>
          <rPr>
            <sz val="9"/>
            <color indexed="81"/>
            <rFont val="Tahoma"/>
            <family val="2"/>
          </rPr>
          <t xml:space="preserve">Not available
</t>
        </r>
      </text>
    </comment>
    <comment ref="J108" authorId="0" shapeId="0" xr:uid="{19EFA955-44F1-455C-B16C-C15A0C081A06}">
      <text>
        <r>
          <rPr>
            <sz val="9"/>
            <color indexed="81"/>
            <rFont val="Tahoma"/>
            <family val="2"/>
          </rPr>
          <t xml:space="preserve">Not available
</t>
        </r>
      </text>
    </comment>
    <comment ref="K108" authorId="0" shapeId="0" xr:uid="{DAC8EB54-A89F-4C3D-8442-B649A7881F99}">
      <text>
        <r>
          <rPr>
            <sz val="9"/>
            <color indexed="81"/>
            <rFont val="Tahoma"/>
            <family val="2"/>
          </rPr>
          <t xml:space="preserve">Not available
</t>
        </r>
      </text>
    </comment>
    <comment ref="L108" authorId="0" shapeId="0" xr:uid="{F6ECC45D-5843-47D7-98AE-8C0B23681FB0}">
      <text>
        <r>
          <rPr>
            <sz val="9"/>
            <color indexed="81"/>
            <rFont val="Tahoma"/>
            <family val="2"/>
          </rPr>
          <t xml:space="preserve">Not available
</t>
        </r>
      </text>
    </comment>
    <comment ref="B109" authorId="0" shapeId="0" xr:uid="{348F70D4-C005-41E9-8A10-604D2EFB386B}">
      <text>
        <r>
          <rPr>
            <sz val="9"/>
            <color indexed="81"/>
            <rFont val="Tahoma"/>
            <family val="2"/>
          </rPr>
          <t xml:space="preserve">Not available
</t>
        </r>
      </text>
    </comment>
    <comment ref="C109" authorId="0" shapeId="0" xr:uid="{CF651344-60A5-4469-A9EB-7F76DD0A9247}">
      <text>
        <r>
          <rPr>
            <sz val="9"/>
            <color indexed="81"/>
            <rFont val="Tahoma"/>
            <family val="2"/>
          </rPr>
          <t xml:space="preserve">Not available
</t>
        </r>
      </text>
    </comment>
    <comment ref="D109" authorId="0" shapeId="0" xr:uid="{2FD25058-769F-48EB-9290-68814724B468}">
      <text>
        <r>
          <rPr>
            <sz val="9"/>
            <color indexed="81"/>
            <rFont val="Tahoma"/>
            <family val="2"/>
          </rPr>
          <t xml:space="preserve">Not available
</t>
        </r>
      </text>
    </comment>
    <comment ref="F109" authorId="0" shapeId="0" xr:uid="{67DB72CB-7F50-4DB6-9F1E-B23488E6C7DA}">
      <text>
        <r>
          <rPr>
            <sz val="9"/>
            <color indexed="81"/>
            <rFont val="Tahoma"/>
            <family val="2"/>
          </rPr>
          <t xml:space="preserve">Not available
</t>
        </r>
      </text>
    </comment>
    <comment ref="G109" authorId="0" shapeId="0" xr:uid="{6DB36EDA-12B9-4FAD-AED4-C80F19B60172}">
      <text>
        <r>
          <rPr>
            <sz val="9"/>
            <color indexed="81"/>
            <rFont val="Tahoma"/>
            <family val="2"/>
          </rPr>
          <t xml:space="preserve">Not available
</t>
        </r>
      </text>
    </comment>
    <comment ref="H109" authorId="0" shapeId="0" xr:uid="{6EC2BAAD-BBFD-4306-B8C2-EE5BB2789425}">
      <text>
        <r>
          <rPr>
            <sz val="9"/>
            <color indexed="81"/>
            <rFont val="Tahoma"/>
            <family val="2"/>
          </rPr>
          <t xml:space="preserve">Not available
</t>
        </r>
      </text>
    </comment>
    <comment ref="J109" authorId="0" shapeId="0" xr:uid="{79CEA26D-385B-4A28-BE87-D06555904F68}">
      <text>
        <r>
          <rPr>
            <sz val="9"/>
            <color indexed="81"/>
            <rFont val="Tahoma"/>
            <family val="2"/>
          </rPr>
          <t xml:space="preserve">Not available
</t>
        </r>
      </text>
    </comment>
    <comment ref="K109" authorId="0" shapeId="0" xr:uid="{5B924D7F-2955-4B50-A87C-0B0299DF35E7}">
      <text>
        <r>
          <rPr>
            <sz val="9"/>
            <color indexed="81"/>
            <rFont val="Tahoma"/>
            <family val="2"/>
          </rPr>
          <t xml:space="preserve">Not available
</t>
        </r>
      </text>
    </comment>
    <comment ref="L109" authorId="0" shapeId="0" xr:uid="{12CCE8F1-0E44-4F56-A105-92F15CEF0F0C}">
      <text>
        <r>
          <rPr>
            <sz val="9"/>
            <color indexed="81"/>
            <rFont val="Tahoma"/>
            <family val="2"/>
          </rPr>
          <t xml:space="preserve">Not available
</t>
        </r>
      </text>
    </comment>
    <comment ref="B110" authorId="0" shapeId="0" xr:uid="{CCA55DE5-EC58-4F24-8C56-935DCCD01A9F}">
      <text>
        <r>
          <rPr>
            <sz val="9"/>
            <color indexed="81"/>
            <rFont val="Tahoma"/>
            <family val="2"/>
          </rPr>
          <t xml:space="preserve">Not available
</t>
        </r>
      </text>
    </comment>
    <comment ref="C110" authorId="0" shapeId="0" xr:uid="{E7012FFB-07D7-4301-9B2B-13249E2F5A32}">
      <text>
        <r>
          <rPr>
            <sz val="9"/>
            <color indexed="81"/>
            <rFont val="Tahoma"/>
            <family val="2"/>
          </rPr>
          <t xml:space="preserve">Not available
</t>
        </r>
      </text>
    </comment>
    <comment ref="D110" authorId="0" shapeId="0" xr:uid="{2F36440F-CE2D-4206-9C97-ADB878B46D4B}">
      <text>
        <r>
          <rPr>
            <sz val="9"/>
            <color indexed="81"/>
            <rFont val="Tahoma"/>
            <family val="2"/>
          </rPr>
          <t xml:space="preserve">Not available
</t>
        </r>
      </text>
    </comment>
    <comment ref="F110" authorId="0" shapeId="0" xr:uid="{7E4E7B13-89BD-4D35-BC10-828B5DC7BEC4}">
      <text>
        <r>
          <rPr>
            <sz val="9"/>
            <color indexed="81"/>
            <rFont val="Tahoma"/>
            <family val="2"/>
          </rPr>
          <t xml:space="preserve">Not available
</t>
        </r>
      </text>
    </comment>
    <comment ref="G110" authorId="0" shapeId="0" xr:uid="{D118673B-68D0-466B-B758-98E2A2E7808B}">
      <text>
        <r>
          <rPr>
            <sz val="9"/>
            <color indexed="81"/>
            <rFont val="Tahoma"/>
            <family val="2"/>
          </rPr>
          <t xml:space="preserve">Not available
</t>
        </r>
      </text>
    </comment>
    <comment ref="H110" authorId="0" shapeId="0" xr:uid="{4201A04F-8466-4935-A64A-DEFC21BEB6FA}">
      <text>
        <r>
          <rPr>
            <sz val="9"/>
            <color indexed="81"/>
            <rFont val="Tahoma"/>
            <family val="2"/>
          </rPr>
          <t xml:space="preserve">Not available
</t>
        </r>
      </text>
    </comment>
    <comment ref="J110" authorId="0" shapeId="0" xr:uid="{A9881730-0BDE-431D-99BB-E64672B7B600}">
      <text>
        <r>
          <rPr>
            <sz val="9"/>
            <color indexed="81"/>
            <rFont val="Tahoma"/>
            <family val="2"/>
          </rPr>
          <t xml:space="preserve">Not available
</t>
        </r>
      </text>
    </comment>
    <comment ref="K110" authorId="0" shapeId="0" xr:uid="{5B7A389D-442B-443D-845B-1A09B030BAF3}">
      <text>
        <r>
          <rPr>
            <sz val="9"/>
            <color indexed="81"/>
            <rFont val="Tahoma"/>
            <family val="2"/>
          </rPr>
          <t xml:space="preserve">Not available
</t>
        </r>
      </text>
    </comment>
    <comment ref="L110" authorId="0" shapeId="0" xr:uid="{344B1836-3786-48F6-8BD6-39D22D4E7D21}">
      <text>
        <r>
          <rPr>
            <sz val="9"/>
            <color indexed="81"/>
            <rFont val="Tahoma"/>
            <family val="2"/>
          </rPr>
          <t xml:space="preserve">Not available
</t>
        </r>
      </text>
    </comment>
    <comment ref="B111" authorId="0" shapeId="0" xr:uid="{07971F16-F84A-405E-B039-FC78CF6E26C6}">
      <text>
        <r>
          <rPr>
            <sz val="9"/>
            <color indexed="81"/>
            <rFont val="Tahoma"/>
            <family val="2"/>
          </rPr>
          <t xml:space="preserve">Not available
</t>
        </r>
      </text>
    </comment>
    <comment ref="C111" authorId="0" shapeId="0" xr:uid="{13611E69-6F46-4245-A8B2-12752F7CD02F}">
      <text>
        <r>
          <rPr>
            <sz val="9"/>
            <color indexed="81"/>
            <rFont val="Tahoma"/>
            <family val="2"/>
          </rPr>
          <t xml:space="preserve">Not available
</t>
        </r>
      </text>
    </comment>
    <comment ref="D111" authorId="0" shapeId="0" xr:uid="{3E8E9862-17BE-4E43-B1EE-499425F0B54E}">
      <text>
        <r>
          <rPr>
            <sz val="9"/>
            <color indexed="81"/>
            <rFont val="Tahoma"/>
            <family val="2"/>
          </rPr>
          <t xml:space="preserve">Not available
</t>
        </r>
      </text>
    </comment>
    <comment ref="F111" authorId="0" shapeId="0" xr:uid="{3A324E74-43B6-4ACC-8559-020FD993FAD4}">
      <text>
        <r>
          <rPr>
            <sz val="9"/>
            <color indexed="81"/>
            <rFont val="Tahoma"/>
            <family val="2"/>
          </rPr>
          <t xml:space="preserve">Not available
</t>
        </r>
      </text>
    </comment>
    <comment ref="G111" authorId="0" shapeId="0" xr:uid="{0C955598-89E2-4134-8AAD-1D70CF89FB21}">
      <text>
        <r>
          <rPr>
            <sz val="9"/>
            <color indexed="81"/>
            <rFont val="Tahoma"/>
            <family val="2"/>
          </rPr>
          <t xml:space="preserve">Not available
</t>
        </r>
      </text>
    </comment>
    <comment ref="H111" authorId="0" shapeId="0" xr:uid="{4297EEDF-7F3D-4AE4-8AA6-DF3E7D37A2F2}">
      <text>
        <r>
          <rPr>
            <sz val="9"/>
            <color indexed="81"/>
            <rFont val="Tahoma"/>
            <family val="2"/>
          </rPr>
          <t xml:space="preserve">Not available
</t>
        </r>
      </text>
    </comment>
    <comment ref="J111" authorId="0" shapeId="0" xr:uid="{17C55837-7A6B-4705-90E5-F5E1EBFD766B}">
      <text>
        <r>
          <rPr>
            <sz val="9"/>
            <color indexed="81"/>
            <rFont val="Tahoma"/>
            <family val="2"/>
          </rPr>
          <t xml:space="preserve">Not available
</t>
        </r>
      </text>
    </comment>
    <comment ref="K111" authorId="0" shapeId="0" xr:uid="{F60FCCDC-355C-4412-B7A3-CD4EE61A18BC}">
      <text>
        <r>
          <rPr>
            <sz val="9"/>
            <color indexed="81"/>
            <rFont val="Tahoma"/>
            <family val="2"/>
          </rPr>
          <t xml:space="preserve">Not available
</t>
        </r>
      </text>
    </comment>
    <comment ref="L111" authorId="0" shapeId="0" xr:uid="{E6EC6E1A-D420-458F-977C-D88C041E773D}">
      <text>
        <r>
          <rPr>
            <sz val="9"/>
            <color indexed="81"/>
            <rFont val="Tahoma"/>
            <family val="2"/>
          </rPr>
          <t xml:space="preserve">Not available
</t>
        </r>
      </text>
    </comment>
    <comment ref="B112" authorId="0" shapeId="0" xr:uid="{5C8517CC-A42C-456D-977B-705D344ABFF3}">
      <text>
        <r>
          <rPr>
            <sz val="9"/>
            <color indexed="81"/>
            <rFont val="Tahoma"/>
            <family val="2"/>
          </rPr>
          <t xml:space="preserve">Not available
</t>
        </r>
      </text>
    </comment>
    <comment ref="C112" authorId="0" shapeId="0" xr:uid="{EED29BCD-C967-4694-B37F-1EB599BB8582}">
      <text>
        <r>
          <rPr>
            <sz val="9"/>
            <color indexed="81"/>
            <rFont val="Tahoma"/>
            <family val="2"/>
          </rPr>
          <t xml:space="preserve">Not available
</t>
        </r>
      </text>
    </comment>
    <comment ref="D112" authorId="0" shapeId="0" xr:uid="{93EA6DCB-DD65-4C6D-922D-82FBE6EE2298}">
      <text>
        <r>
          <rPr>
            <sz val="9"/>
            <color indexed="81"/>
            <rFont val="Tahoma"/>
            <family val="2"/>
          </rPr>
          <t xml:space="preserve">Not available
</t>
        </r>
      </text>
    </comment>
    <comment ref="F112" authorId="0" shapeId="0" xr:uid="{CE275616-F4EF-4941-9C28-AFADDA62E66E}">
      <text>
        <r>
          <rPr>
            <sz val="9"/>
            <color indexed="81"/>
            <rFont val="Tahoma"/>
            <family val="2"/>
          </rPr>
          <t xml:space="preserve">Not available
</t>
        </r>
      </text>
    </comment>
    <comment ref="G112" authorId="0" shapeId="0" xr:uid="{4477A601-6AE2-4D23-8ADE-48F71D0F5480}">
      <text>
        <r>
          <rPr>
            <sz val="9"/>
            <color indexed="81"/>
            <rFont val="Tahoma"/>
            <family val="2"/>
          </rPr>
          <t xml:space="preserve">Not available
</t>
        </r>
      </text>
    </comment>
    <comment ref="H112" authorId="0" shapeId="0" xr:uid="{BDE0FBCA-8F3E-4FB2-AF09-E0AA26DB3628}">
      <text>
        <r>
          <rPr>
            <sz val="9"/>
            <color indexed="81"/>
            <rFont val="Tahoma"/>
            <family val="2"/>
          </rPr>
          <t xml:space="preserve">Not available
</t>
        </r>
      </text>
    </comment>
    <comment ref="J112" authorId="0" shapeId="0" xr:uid="{3F8D486E-56E5-487E-BA38-0F329CF845C0}">
      <text>
        <r>
          <rPr>
            <sz val="9"/>
            <color indexed="81"/>
            <rFont val="Tahoma"/>
            <family val="2"/>
          </rPr>
          <t xml:space="preserve">Not available
</t>
        </r>
      </text>
    </comment>
    <comment ref="K112" authorId="0" shapeId="0" xr:uid="{DAB9DA0B-5AB0-49AE-8FDD-6C9989029FFB}">
      <text>
        <r>
          <rPr>
            <sz val="9"/>
            <color indexed="81"/>
            <rFont val="Tahoma"/>
            <family val="2"/>
          </rPr>
          <t xml:space="preserve">Not available
</t>
        </r>
      </text>
    </comment>
    <comment ref="L112" authorId="0" shapeId="0" xr:uid="{7DD11CC0-2631-4750-9519-5AA63009C140}">
      <text>
        <r>
          <rPr>
            <sz val="9"/>
            <color indexed="81"/>
            <rFont val="Tahoma"/>
            <family val="2"/>
          </rPr>
          <t xml:space="preserve">Not available
</t>
        </r>
      </text>
    </comment>
    <comment ref="B113" authorId="0" shapeId="0" xr:uid="{AF85638E-0D63-4799-AC70-9608D4926DC5}">
      <text>
        <r>
          <rPr>
            <sz val="9"/>
            <color indexed="81"/>
            <rFont val="Tahoma"/>
            <family val="2"/>
          </rPr>
          <t xml:space="preserve">Not available
</t>
        </r>
      </text>
    </comment>
    <comment ref="C113" authorId="0" shapeId="0" xr:uid="{F8D451B2-2230-4EA3-9E51-78C82870FAD0}">
      <text>
        <r>
          <rPr>
            <sz val="9"/>
            <color indexed="81"/>
            <rFont val="Tahoma"/>
            <family val="2"/>
          </rPr>
          <t xml:space="preserve">Not available
</t>
        </r>
      </text>
    </comment>
    <comment ref="D113" authorId="0" shapeId="0" xr:uid="{838D2184-828C-44D4-BC09-0F728CA4CAAB}">
      <text>
        <r>
          <rPr>
            <sz val="9"/>
            <color indexed="81"/>
            <rFont val="Tahoma"/>
            <family val="2"/>
          </rPr>
          <t xml:space="preserve">Not available
</t>
        </r>
      </text>
    </comment>
    <comment ref="F113" authorId="0" shapeId="0" xr:uid="{5905A0C7-7744-4E4D-8D65-FC7C25083F70}">
      <text>
        <r>
          <rPr>
            <sz val="9"/>
            <color indexed="81"/>
            <rFont val="Tahoma"/>
            <family val="2"/>
          </rPr>
          <t xml:space="preserve">Not available
</t>
        </r>
      </text>
    </comment>
    <comment ref="G113" authorId="0" shapeId="0" xr:uid="{4C478F71-2D47-4528-BE42-B71A3696171A}">
      <text>
        <r>
          <rPr>
            <sz val="9"/>
            <color indexed="81"/>
            <rFont val="Tahoma"/>
            <family val="2"/>
          </rPr>
          <t xml:space="preserve">Not available
</t>
        </r>
      </text>
    </comment>
    <comment ref="H113" authorId="0" shapeId="0" xr:uid="{B9C66608-74D4-490F-9677-D6458D6FDF37}">
      <text>
        <r>
          <rPr>
            <sz val="9"/>
            <color indexed="81"/>
            <rFont val="Tahoma"/>
            <family val="2"/>
          </rPr>
          <t xml:space="preserve">Not available
</t>
        </r>
      </text>
    </comment>
    <comment ref="J113" authorId="0" shapeId="0" xr:uid="{2FF51E9B-5737-48D2-90E9-B14EC8E5AEC2}">
      <text>
        <r>
          <rPr>
            <sz val="9"/>
            <color indexed="81"/>
            <rFont val="Tahoma"/>
            <family val="2"/>
          </rPr>
          <t xml:space="preserve">Not available
</t>
        </r>
      </text>
    </comment>
    <comment ref="K113" authorId="0" shapeId="0" xr:uid="{52282053-0C49-4598-8A2F-AFDF8564B4CC}">
      <text>
        <r>
          <rPr>
            <sz val="9"/>
            <color indexed="81"/>
            <rFont val="Tahoma"/>
            <family val="2"/>
          </rPr>
          <t xml:space="preserve">Not available
</t>
        </r>
      </text>
    </comment>
    <comment ref="L113" authorId="0" shapeId="0" xr:uid="{79B8A49E-DEB7-4130-970D-EFDFF92AB107}">
      <text>
        <r>
          <rPr>
            <sz val="9"/>
            <color indexed="81"/>
            <rFont val="Tahoma"/>
            <family val="2"/>
          </rPr>
          <t xml:space="preserve">Not available
</t>
        </r>
      </text>
    </comment>
    <comment ref="B114" authorId="0" shapeId="0" xr:uid="{4021EDB1-9737-4DA1-9078-F1C81E228499}">
      <text>
        <r>
          <rPr>
            <sz val="9"/>
            <color indexed="81"/>
            <rFont val="Tahoma"/>
            <family val="2"/>
          </rPr>
          <t xml:space="preserve">Not available
</t>
        </r>
      </text>
    </comment>
    <comment ref="C114" authorId="0" shapeId="0" xr:uid="{24973736-18DC-4980-BF26-97FE409CD8FD}">
      <text>
        <r>
          <rPr>
            <sz val="9"/>
            <color indexed="81"/>
            <rFont val="Tahoma"/>
            <family val="2"/>
          </rPr>
          <t xml:space="preserve">Not available
</t>
        </r>
      </text>
    </comment>
    <comment ref="D114" authorId="0" shapeId="0" xr:uid="{F04C5E8F-18F0-40A6-846B-70F7800BE9B8}">
      <text>
        <r>
          <rPr>
            <sz val="9"/>
            <color indexed="81"/>
            <rFont val="Tahoma"/>
            <family val="2"/>
          </rPr>
          <t xml:space="preserve">Not available
</t>
        </r>
      </text>
    </comment>
    <comment ref="F114" authorId="0" shapeId="0" xr:uid="{5BB9C8D6-4EDB-458E-98F8-2A5E51D1FA8F}">
      <text>
        <r>
          <rPr>
            <sz val="9"/>
            <color indexed="81"/>
            <rFont val="Tahoma"/>
            <family val="2"/>
          </rPr>
          <t xml:space="preserve">Not available
</t>
        </r>
      </text>
    </comment>
    <comment ref="G114" authorId="0" shapeId="0" xr:uid="{7242CB7B-174F-477A-A1CD-F85BBDB0F4E9}">
      <text>
        <r>
          <rPr>
            <sz val="9"/>
            <color indexed="81"/>
            <rFont val="Tahoma"/>
            <family val="2"/>
          </rPr>
          <t xml:space="preserve">Not available
</t>
        </r>
      </text>
    </comment>
    <comment ref="H114" authorId="0" shapeId="0" xr:uid="{49B4A9B8-DA2B-4BBF-8F55-3A99D5346195}">
      <text>
        <r>
          <rPr>
            <sz val="9"/>
            <color indexed="81"/>
            <rFont val="Tahoma"/>
            <family val="2"/>
          </rPr>
          <t xml:space="preserve">Not available
</t>
        </r>
      </text>
    </comment>
    <comment ref="J114" authorId="0" shapeId="0" xr:uid="{DFFBC8D4-8392-4DD5-B87D-E1998AD26472}">
      <text>
        <r>
          <rPr>
            <sz val="9"/>
            <color indexed="81"/>
            <rFont val="Tahoma"/>
            <family val="2"/>
          </rPr>
          <t xml:space="preserve">Not available
</t>
        </r>
      </text>
    </comment>
    <comment ref="K114" authorId="0" shapeId="0" xr:uid="{41F29A0F-090A-4D30-AD61-41D90AD39A92}">
      <text>
        <r>
          <rPr>
            <sz val="9"/>
            <color indexed="81"/>
            <rFont val="Tahoma"/>
            <family val="2"/>
          </rPr>
          <t xml:space="preserve">Not available
</t>
        </r>
      </text>
    </comment>
    <comment ref="L114" authorId="0" shapeId="0" xr:uid="{63BE3DAE-6302-448F-A286-FDE94B367F60}">
      <text>
        <r>
          <rPr>
            <sz val="9"/>
            <color indexed="81"/>
            <rFont val="Tahoma"/>
            <family val="2"/>
          </rPr>
          <t xml:space="preserve">Not available
</t>
        </r>
      </text>
    </comment>
    <comment ref="B115" authorId="0" shapeId="0" xr:uid="{496E3254-B4B6-486A-A0DF-6ECCED509160}">
      <text>
        <r>
          <rPr>
            <sz val="9"/>
            <color indexed="81"/>
            <rFont val="Tahoma"/>
            <family val="2"/>
          </rPr>
          <t xml:space="preserve">Not available
</t>
        </r>
      </text>
    </comment>
    <comment ref="C115" authorId="0" shapeId="0" xr:uid="{FF65D7AF-FC2A-4227-85EC-8E94EDD51E00}">
      <text>
        <r>
          <rPr>
            <sz val="9"/>
            <color indexed="81"/>
            <rFont val="Tahoma"/>
            <family val="2"/>
          </rPr>
          <t xml:space="preserve">Not available
</t>
        </r>
      </text>
    </comment>
    <comment ref="D115" authorId="0" shapeId="0" xr:uid="{BB333643-FC29-4814-9480-EA6C4C8C1942}">
      <text>
        <r>
          <rPr>
            <sz val="9"/>
            <color indexed="81"/>
            <rFont val="Tahoma"/>
            <family val="2"/>
          </rPr>
          <t xml:space="preserve">Not available
</t>
        </r>
      </text>
    </comment>
    <comment ref="F115" authorId="0" shapeId="0" xr:uid="{FE34A875-D441-45AE-9CB1-DC2E0500065A}">
      <text>
        <r>
          <rPr>
            <sz val="9"/>
            <color indexed="81"/>
            <rFont val="Tahoma"/>
            <family val="2"/>
          </rPr>
          <t xml:space="preserve">Not available
</t>
        </r>
      </text>
    </comment>
    <comment ref="G115" authorId="0" shapeId="0" xr:uid="{6DC4501E-0E63-45B7-9B92-EE91C6E23393}">
      <text>
        <r>
          <rPr>
            <sz val="9"/>
            <color indexed="81"/>
            <rFont val="Tahoma"/>
            <family val="2"/>
          </rPr>
          <t xml:space="preserve">Not available
</t>
        </r>
      </text>
    </comment>
    <comment ref="H115" authorId="0" shapeId="0" xr:uid="{39BFA7C7-8A70-430F-B757-E794D7BA38C7}">
      <text>
        <r>
          <rPr>
            <sz val="9"/>
            <color indexed="81"/>
            <rFont val="Tahoma"/>
            <family val="2"/>
          </rPr>
          <t xml:space="preserve">Not available
</t>
        </r>
      </text>
    </comment>
    <comment ref="J115" authorId="0" shapeId="0" xr:uid="{2A3EB954-2EE9-4033-83A6-34D5F9095A8E}">
      <text>
        <r>
          <rPr>
            <sz val="9"/>
            <color indexed="81"/>
            <rFont val="Tahoma"/>
            <family val="2"/>
          </rPr>
          <t xml:space="preserve">Not available
</t>
        </r>
      </text>
    </comment>
    <comment ref="K115" authorId="0" shapeId="0" xr:uid="{ED3D319E-49DF-4AE4-A014-0FE0D1E22206}">
      <text>
        <r>
          <rPr>
            <sz val="9"/>
            <color indexed="81"/>
            <rFont val="Tahoma"/>
            <family val="2"/>
          </rPr>
          <t xml:space="preserve">Not available
</t>
        </r>
      </text>
    </comment>
    <comment ref="L115" authorId="0" shapeId="0" xr:uid="{62502CF4-D728-4EF7-87C3-CA0AC3B85597}">
      <text>
        <r>
          <rPr>
            <sz val="9"/>
            <color indexed="81"/>
            <rFont val="Tahoma"/>
            <family val="2"/>
          </rPr>
          <t xml:space="preserve">Not available
</t>
        </r>
      </text>
    </comment>
    <comment ref="B116" authorId="0" shapeId="0" xr:uid="{A54F78E8-9F44-4E15-A01B-1B5DAE053694}">
      <text>
        <r>
          <rPr>
            <sz val="9"/>
            <color indexed="81"/>
            <rFont val="Tahoma"/>
            <family val="2"/>
          </rPr>
          <t xml:space="preserve">Not available
</t>
        </r>
      </text>
    </comment>
    <comment ref="C116" authorId="0" shapeId="0" xr:uid="{9EBCC685-375E-4B91-8265-4A5778092D37}">
      <text>
        <r>
          <rPr>
            <sz val="9"/>
            <color indexed="81"/>
            <rFont val="Tahoma"/>
            <family val="2"/>
          </rPr>
          <t xml:space="preserve">Not available
</t>
        </r>
      </text>
    </comment>
    <comment ref="D116" authorId="0" shapeId="0" xr:uid="{2A673518-91F4-44D5-BF65-F3B6944225AD}">
      <text>
        <r>
          <rPr>
            <sz val="9"/>
            <color indexed="81"/>
            <rFont val="Tahoma"/>
            <family val="2"/>
          </rPr>
          <t xml:space="preserve">Not available
</t>
        </r>
      </text>
    </comment>
    <comment ref="F116" authorId="0" shapeId="0" xr:uid="{29E5AA02-CCB3-4FCA-AEDD-BC020A79C90F}">
      <text>
        <r>
          <rPr>
            <sz val="9"/>
            <color indexed="81"/>
            <rFont val="Tahoma"/>
            <family val="2"/>
          </rPr>
          <t xml:space="preserve">Not available
</t>
        </r>
      </text>
    </comment>
    <comment ref="G116" authorId="0" shapeId="0" xr:uid="{C3AB6B69-C9CC-4A2E-94C4-06985B3A21FF}">
      <text>
        <r>
          <rPr>
            <sz val="9"/>
            <color indexed="81"/>
            <rFont val="Tahoma"/>
            <family val="2"/>
          </rPr>
          <t xml:space="preserve">Not available
</t>
        </r>
      </text>
    </comment>
    <comment ref="H116" authorId="0" shapeId="0" xr:uid="{E1BA7D13-917F-4630-9692-8A5736674DA7}">
      <text>
        <r>
          <rPr>
            <sz val="9"/>
            <color indexed="81"/>
            <rFont val="Tahoma"/>
            <family val="2"/>
          </rPr>
          <t xml:space="preserve">Not available
</t>
        </r>
      </text>
    </comment>
    <comment ref="J116" authorId="0" shapeId="0" xr:uid="{BE4C00B2-2B2F-4D98-A54E-1903DCBFC143}">
      <text>
        <r>
          <rPr>
            <sz val="9"/>
            <color indexed="81"/>
            <rFont val="Tahoma"/>
            <family val="2"/>
          </rPr>
          <t xml:space="preserve">Not available
</t>
        </r>
      </text>
    </comment>
    <comment ref="K116" authorId="0" shapeId="0" xr:uid="{0BA36326-D89F-4D8C-9457-9D276A88DE73}">
      <text>
        <r>
          <rPr>
            <sz val="9"/>
            <color indexed="81"/>
            <rFont val="Tahoma"/>
            <family val="2"/>
          </rPr>
          <t xml:space="preserve">Not available
</t>
        </r>
      </text>
    </comment>
    <comment ref="L116" authorId="0" shapeId="0" xr:uid="{A28E33A8-B8BC-4B7D-81E1-54EA11AF90B9}">
      <text>
        <r>
          <rPr>
            <sz val="9"/>
            <color indexed="81"/>
            <rFont val="Tahoma"/>
            <family val="2"/>
          </rPr>
          <t xml:space="preserve">Not available
</t>
        </r>
      </text>
    </comment>
    <comment ref="B117" authorId="0" shapeId="0" xr:uid="{9BB2DFCB-52C0-4A05-A48D-D21B71D94A52}">
      <text>
        <r>
          <rPr>
            <sz val="9"/>
            <color indexed="81"/>
            <rFont val="Tahoma"/>
            <family val="2"/>
          </rPr>
          <t xml:space="preserve">Not available
</t>
        </r>
      </text>
    </comment>
    <comment ref="C117" authorId="0" shapeId="0" xr:uid="{1599A4F1-3CFB-4221-ADCD-6BADA6941E10}">
      <text>
        <r>
          <rPr>
            <sz val="9"/>
            <color indexed="81"/>
            <rFont val="Tahoma"/>
            <family val="2"/>
          </rPr>
          <t xml:space="preserve">Not available
</t>
        </r>
      </text>
    </comment>
    <comment ref="D117" authorId="0" shapeId="0" xr:uid="{F31FCF9C-6FC5-483D-93B1-EEFD23387438}">
      <text>
        <r>
          <rPr>
            <sz val="9"/>
            <color indexed="81"/>
            <rFont val="Tahoma"/>
            <family val="2"/>
          </rPr>
          <t xml:space="preserve">Not available
</t>
        </r>
      </text>
    </comment>
    <comment ref="F117" authorId="0" shapeId="0" xr:uid="{2057C241-8CEC-45EF-8647-0C2647BCBCE6}">
      <text>
        <r>
          <rPr>
            <sz val="9"/>
            <color indexed="81"/>
            <rFont val="Tahoma"/>
            <family val="2"/>
          </rPr>
          <t xml:space="preserve">Not available
</t>
        </r>
      </text>
    </comment>
    <comment ref="G117" authorId="0" shapeId="0" xr:uid="{34B51E98-262B-47CF-897A-E1E272FC4EB5}">
      <text>
        <r>
          <rPr>
            <sz val="9"/>
            <color indexed="81"/>
            <rFont val="Tahoma"/>
            <family val="2"/>
          </rPr>
          <t xml:space="preserve">Not available
</t>
        </r>
      </text>
    </comment>
    <comment ref="H117" authorId="0" shapeId="0" xr:uid="{9C4F513B-4643-4A66-90E4-0C77C9E1C71A}">
      <text>
        <r>
          <rPr>
            <sz val="9"/>
            <color indexed="81"/>
            <rFont val="Tahoma"/>
            <family val="2"/>
          </rPr>
          <t xml:space="preserve">Not available
</t>
        </r>
      </text>
    </comment>
    <comment ref="J117" authorId="0" shapeId="0" xr:uid="{219C002A-C347-45A0-8FC7-95B53D09E2E9}">
      <text>
        <r>
          <rPr>
            <sz val="9"/>
            <color indexed="81"/>
            <rFont val="Tahoma"/>
            <family val="2"/>
          </rPr>
          <t xml:space="preserve">Not available
</t>
        </r>
      </text>
    </comment>
    <comment ref="K117" authorId="0" shapeId="0" xr:uid="{8244B9ED-68C5-4F0A-817F-544D4FEE9BE1}">
      <text>
        <r>
          <rPr>
            <sz val="9"/>
            <color indexed="81"/>
            <rFont val="Tahoma"/>
            <family val="2"/>
          </rPr>
          <t xml:space="preserve">Not available
</t>
        </r>
      </text>
    </comment>
    <comment ref="L117" authorId="0" shapeId="0" xr:uid="{1F6EF33C-F151-48FD-A1AF-CC540C890887}">
      <text>
        <r>
          <rPr>
            <sz val="9"/>
            <color indexed="81"/>
            <rFont val="Tahoma"/>
            <family val="2"/>
          </rPr>
          <t xml:space="preserve">Not available
</t>
        </r>
      </text>
    </comment>
    <comment ref="B118" authorId="0" shapeId="0" xr:uid="{96840A30-9D1C-482D-8E9E-448609A8C5F0}">
      <text>
        <r>
          <rPr>
            <sz val="9"/>
            <color indexed="81"/>
            <rFont val="Tahoma"/>
            <family val="2"/>
          </rPr>
          <t xml:space="preserve">Not available
</t>
        </r>
      </text>
    </comment>
    <comment ref="C118" authorId="0" shapeId="0" xr:uid="{1E75B9AD-8BD2-493B-A38E-572ABDF642C8}">
      <text>
        <r>
          <rPr>
            <sz val="9"/>
            <color indexed="81"/>
            <rFont val="Tahoma"/>
            <family val="2"/>
          </rPr>
          <t xml:space="preserve">Not available
</t>
        </r>
      </text>
    </comment>
    <comment ref="D118" authorId="0" shapeId="0" xr:uid="{DD621488-5E06-486B-B6A6-8AD372652795}">
      <text>
        <r>
          <rPr>
            <sz val="9"/>
            <color indexed="81"/>
            <rFont val="Tahoma"/>
            <family val="2"/>
          </rPr>
          <t xml:space="preserve">Not available
</t>
        </r>
      </text>
    </comment>
    <comment ref="F118" authorId="0" shapeId="0" xr:uid="{AD1629BD-B312-45FB-BC28-1602C4FFB72C}">
      <text>
        <r>
          <rPr>
            <sz val="9"/>
            <color indexed="81"/>
            <rFont val="Tahoma"/>
            <family val="2"/>
          </rPr>
          <t xml:space="preserve">Not available
</t>
        </r>
      </text>
    </comment>
    <comment ref="G118" authorId="0" shapeId="0" xr:uid="{C806C238-4B78-4C58-A2A3-E1FD4437CDFD}">
      <text>
        <r>
          <rPr>
            <sz val="9"/>
            <color indexed="81"/>
            <rFont val="Tahoma"/>
            <family val="2"/>
          </rPr>
          <t xml:space="preserve">Not available
</t>
        </r>
      </text>
    </comment>
    <comment ref="H118" authorId="0" shapeId="0" xr:uid="{2B3031D5-BD02-47B1-A321-8B403534ACC3}">
      <text>
        <r>
          <rPr>
            <sz val="9"/>
            <color indexed="81"/>
            <rFont val="Tahoma"/>
            <family val="2"/>
          </rPr>
          <t xml:space="preserve">Not available
</t>
        </r>
      </text>
    </comment>
    <comment ref="J118" authorId="0" shapeId="0" xr:uid="{7382E807-D91B-4ABE-B21B-60CB6A793B97}">
      <text>
        <r>
          <rPr>
            <sz val="9"/>
            <color indexed="81"/>
            <rFont val="Tahoma"/>
            <family val="2"/>
          </rPr>
          <t xml:space="preserve">Not available
</t>
        </r>
      </text>
    </comment>
    <comment ref="K118" authorId="0" shapeId="0" xr:uid="{847496F6-040C-46B5-BD9A-21E0F5E4DBE8}">
      <text>
        <r>
          <rPr>
            <sz val="9"/>
            <color indexed="81"/>
            <rFont val="Tahoma"/>
            <family val="2"/>
          </rPr>
          <t xml:space="preserve">Not available
</t>
        </r>
      </text>
    </comment>
    <comment ref="L118" authorId="0" shapeId="0" xr:uid="{0EBB0A2B-E34C-4CD9-A2B8-3728836BD73C}">
      <text>
        <r>
          <rPr>
            <sz val="9"/>
            <color indexed="81"/>
            <rFont val="Tahoma"/>
            <family val="2"/>
          </rPr>
          <t xml:space="preserve">Not available
</t>
        </r>
      </text>
    </comment>
    <comment ref="B119" authorId="0" shapeId="0" xr:uid="{E349C807-29E5-4A98-9360-3F2591555DFC}">
      <text>
        <r>
          <rPr>
            <sz val="9"/>
            <color indexed="81"/>
            <rFont val="Tahoma"/>
            <family val="2"/>
          </rPr>
          <t xml:space="preserve">Not available
</t>
        </r>
      </text>
    </comment>
    <comment ref="C119" authorId="0" shapeId="0" xr:uid="{E0BC45E6-91C3-4B5E-BB7F-27B8084209C1}">
      <text>
        <r>
          <rPr>
            <sz val="9"/>
            <color indexed="81"/>
            <rFont val="Tahoma"/>
            <family val="2"/>
          </rPr>
          <t xml:space="preserve">Not available
</t>
        </r>
      </text>
    </comment>
    <comment ref="D119" authorId="0" shapeId="0" xr:uid="{C13BCBB0-1513-4A7A-9608-CD8A3A2B3B45}">
      <text>
        <r>
          <rPr>
            <sz val="9"/>
            <color indexed="81"/>
            <rFont val="Tahoma"/>
            <family val="2"/>
          </rPr>
          <t xml:space="preserve">Not available
</t>
        </r>
      </text>
    </comment>
    <comment ref="F119" authorId="0" shapeId="0" xr:uid="{1D9F875E-5515-45FE-A43D-99663190EA88}">
      <text>
        <r>
          <rPr>
            <sz val="9"/>
            <color indexed="81"/>
            <rFont val="Tahoma"/>
            <family val="2"/>
          </rPr>
          <t xml:space="preserve">Not available
</t>
        </r>
      </text>
    </comment>
    <comment ref="G119" authorId="0" shapeId="0" xr:uid="{8DE16384-7D23-4FB4-92C7-FC641450591C}">
      <text>
        <r>
          <rPr>
            <sz val="9"/>
            <color indexed="81"/>
            <rFont val="Tahoma"/>
            <family val="2"/>
          </rPr>
          <t xml:space="preserve">Not available
</t>
        </r>
      </text>
    </comment>
    <comment ref="H119" authorId="0" shapeId="0" xr:uid="{CEDDBDFC-BC42-4EFA-9A44-6BC736A165D0}">
      <text>
        <r>
          <rPr>
            <sz val="9"/>
            <color indexed="81"/>
            <rFont val="Tahoma"/>
            <family val="2"/>
          </rPr>
          <t xml:space="preserve">Not available
</t>
        </r>
      </text>
    </comment>
    <comment ref="J119" authorId="0" shapeId="0" xr:uid="{F030F0C0-7660-4485-89ED-894C7A1D5779}">
      <text>
        <r>
          <rPr>
            <sz val="9"/>
            <color indexed="81"/>
            <rFont val="Tahoma"/>
            <family val="2"/>
          </rPr>
          <t xml:space="preserve">Not available
</t>
        </r>
      </text>
    </comment>
    <comment ref="K119" authorId="0" shapeId="0" xr:uid="{9C54C418-6809-49C5-90CA-2B36A2D145F6}">
      <text>
        <r>
          <rPr>
            <sz val="9"/>
            <color indexed="81"/>
            <rFont val="Tahoma"/>
            <family val="2"/>
          </rPr>
          <t xml:space="preserve">Not available
</t>
        </r>
      </text>
    </comment>
    <comment ref="L119" authorId="0" shapeId="0" xr:uid="{543FE323-3051-4671-9DDB-6F273F316153}">
      <text>
        <r>
          <rPr>
            <sz val="9"/>
            <color indexed="81"/>
            <rFont val="Tahoma"/>
            <family val="2"/>
          </rPr>
          <t xml:space="preserve">Not available
</t>
        </r>
      </text>
    </comment>
    <comment ref="B120" authorId="0" shapeId="0" xr:uid="{8087F85F-C4E7-4DCF-A4BE-BAC756648BE0}">
      <text>
        <r>
          <rPr>
            <sz val="9"/>
            <color indexed="81"/>
            <rFont val="Tahoma"/>
            <family val="2"/>
          </rPr>
          <t xml:space="preserve">Not available
</t>
        </r>
      </text>
    </comment>
    <comment ref="C120" authorId="0" shapeId="0" xr:uid="{9F8F8786-D5E4-4ED5-93A9-8DE0555C6C82}">
      <text>
        <r>
          <rPr>
            <sz val="9"/>
            <color indexed="81"/>
            <rFont val="Tahoma"/>
            <family val="2"/>
          </rPr>
          <t xml:space="preserve">Not available
</t>
        </r>
      </text>
    </comment>
    <comment ref="D120" authorId="0" shapeId="0" xr:uid="{EAEE84FC-2F7A-4820-9A88-E2C47235CF92}">
      <text>
        <r>
          <rPr>
            <sz val="9"/>
            <color indexed="81"/>
            <rFont val="Tahoma"/>
            <family val="2"/>
          </rPr>
          <t xml:space="preserve">Not available
</t>
        </r>
      </text>
    </comment>
    <comment ref="F120" authorId="0" shapeId="0" xr:uid="{B01B5641-9852-45B2-A4BA-81AF8EEA528A}">
      <text>
        <r>
          <rPr>
            <sz val="9"/>
            <color indexed="81"/>
            <rFont val="Tahoma"/>
            <family val="2"/>
          </rPr>
          <t xml:space="preserve">Not available
</t>
        </r>
      </text>
    </comment>
    <comment ref="G120" authorId="0" shapeId="0" xr:uid="{4C292C25-590C-4AD9-B520-DA7819A953D4}">
      <text>
        <r>
          <rPr>
            <sz val="9"/>
            <color indexed="81"/>
            <rFont val="Tahoma"/>
            <family val="2"/>
          </rPr>
          <t xml:space="preserve">Not available
</t>
        </r>
      </text>
    </comment>
    <comment ref="H120" authorId="0" shapeId="0" xr:uid="{1122D3C6-EE56-4F67-984B-A3C02B43D12D}">
      <text>
        <r>
          <rPr>
            <sz val="9"/>
            <color indexed="81"/>
            <rFont val="Tahoma"/>
            <family val="2"/>
          </rPr>
          <t xml:space="preserve">Not available
</t>
        </r>
      </text>
    </comment>
    <comment ref="J120" authorId="0" shapeId="0" xr:uid="{E2C8C746-7A6D-4C8C-B8FF-347D1E2F5ED9}">
      <text>
        <r>
          <rPr>
            <sz val="9"/>
            <color indexed="81"/>
            <rFont val="Tahoma"/>
            <family val="2"/>
          </rPr>
          <t xml:space="preserve">Not available
</t>
        </r>
      </text>
    </comment>
    <comment ref="K120" authorId="0" shapeId="0" xr:uid="{2698CC93-FA52-4FA9-BA7E-D52AF0800D2C}">
      <text>
        <r>
          <rPr>
            <sz val="9"/>
            <color indexed="81"/>
            <rFont val="Tahoma"/>
            <family val="2"/>
          </rPr>
          <t xml:space="preserve">Not available
</t>
        </r>
      </text>
    </comment>
    <comment ref="L120" authorId="0" shapeId="0" xr:uid="{DCAD7A99-BCC7-43E2-BEB5-AAF168934837}">
      <text>
        <r>
          <rPr>
            <sz val="9"/>
            <color indexed="81"/>
            <rFont val="Tahoma"/>
            <family val="2"/>
          </rPr>
          <t xml:space="preserve">Not available
</t>
        </r>
      </text>
    </comment>
    <comment ref="B122" authorId="0" shapeId="0" xr:uid="{00AE5C49-D581-4CCA-8C0A-43B4890C9833}">
      <text>
        <r>
          <rPr>
            <sz val="9"/>
            <color indexed="81"/>
            <rFont val="Tahoma"/>
            <family val="2"/>
          </rPr>
          <t xml:space="preserve">Not available
</t>
        </r>
      </text>
    </comment>
    <comment ref="C122" authorId="0" shapeId="0" xr:uid="{A0E96C7C-E534-49DD-91B4-CC011098A82F}">
      <text>
        <r>
          <rPr>
            <sz val="9"/>
            <color indexed="81"/>
            <rFont val="Tahoma"/>
            <family val="2"/>
          </rPr>
          <t xml:space="preserve">Not available
</t>
        </r>
      </text>
    </comment>
    <comment ref="D122" authorId="0" shapeId="0" xr:uid="{681397AA-9EAD-4A7F-A52A-9EF3C22008BA}">
      <text>
        <r>
          <rPr>
            <sz val="9"/>
            <color indexed="81"/>
            <rFont val="Tahoma"/>
            <family val="2"/>
          </rPr>
          <t xml:space="preserve">Not available
</t>
        </r>
      </text>
    </comment>
    <comment ref="F122" authorId="0" shapeId="0" xr:uid="{209B6D65-C497-4F43-B05E-E973566694C8}">
      <text>
        <r>
          <rPr>
            <sz val="9"/>
            <color indexed="81"/>
            <rFont val="Tahoma"/>
            <family val="2"/>
          </rPr>
          <t xml:space="preserve">Not available
</t>
        </r>
      </text>
    </comment>
    <comment ref="G122" authorId="0" shapeId="0" xr:uid="{E1C271F5-6B06-42E8-AE0F-DA35C80E308E}">
      <text>
        <r>
          <rPr>
            <sz val="9"/>
            <color indexed="81"/>
            <rFont val="Tahoma"/>
            <family val="2"/>
          </rPr>
          <t xml:space="preserve">Not available
</t>
        </r>
      </text>
    </comment>
    <comment ref="H122" authorId="0" shapeId="0" xr:uid="{49C2BB8A-A568-426A-8335-02AE9ECB88C3}">
      <text>
        <r>
          <rPr>
            <sz val="9"/>
            <color indexed="81"/>
            <rFont val="Tahoma"/>
            <family val="2"/>
          </rPr>
          <t xml:space="preserve">Not available
</t>
        </r>
      </text>
    </comment>
    <comment ref="J122" authorId="0" shapeId="0" xr:uid="{68B2CD11-A6C9-48B0-BFAE-23776606C196}">
      <text>
        <r>
          <rPr>
            <sz val="9"/>
            <color indexed="81"/>
            <rFont val="Tahoma"/>
            <family val="2"/>
          </rPr>
          <t xml:space="preserve">Not available
</t>
        </r>
      </text>
    </comment>
    <comment ref="K122" authorId="0" shapeId="0" xr:uid="{1739EE30-EFCA-4D30-8C80-9C2BD035A9B1}">
      <text>
        <r>
          <rPr>
            <sz val="9"/>
            <color indexed="81"/>
            <rFont val="Tahoma"/>
            <family val="2"/>
          </rPr>
          <t xml:space="preserve">Not available
</t>
        </r>
      </text>
    </comment>
    <comment ref="L122" authorId="0" shapeId="0" xr:uid="{244C224C-3E66-4EB3-8A17-89E0E803FE09}">
      <text>
        <r>
          <rPr>
            <sz val="9"/>
            <color indexed="81"/>
            <rFont val="Tahoma"/>
            <family val="2"/>
          </rPr>
          <t xml:space="preserve">Not available
</t>
        </r>
      </text>
    </comment>
    <comment ref="B123" authorId="0" shapeId="0" xr:uid="{56F3715E-33A6-407E-A4A8-54DCED3F2065}">
      <text>
        <r>
          <rPr>
            <sz val="9"/>
            <color indexed="81"/>
            <rFont val="Tahoma"/>
            <family val="2"/>
          </rPr>
          <t xml:space="preserve">Not available
</t>
        </r>
      </text>
    </comment>
    <comment ref="C123" authorId="0" shapeId="0" xr:uid="{ACC35A0B-F6BB-44DE-8610-161F2837A8CD}">
      <text>
        <r>
          <rPr>
            <sz val="9"/>
            <color indexed="81"/>
            <rFont val="Tahoma"/>
            <family val="2"/>
          </rPr>
          <t xml:space="preserve">Not available
</t>
        </r>
      </text>
    </comment>
    <comment ref="D123" authorId="0" shapeId="0" xr:uid="{AAB6F1F8-3AEC-4423-B420-B644407259F1}">
      <text>
        <r>
          <rPr>
            <sz val="9"/>
            <color indexed="81"/>
            <rFont val="Tahoma"/>
            <family val="2"/>
          </rPr>
          <t xml:space="preserve">Not available
</t>
        </r>
      </text>
    </comment>
    <comment ref="F123" authorId="0" shapeId="0" xr:uid="{D12B56AA-C4F9-4932-92F9-7D3450D58B79}">
      <text>
        <r>
          <rPr>
            <sz val="9"/>
            <color indexed="81"/>
            <rFont val="Tahoma"/>
            <family val="2"/>
          </rPr>
          <t xml:space="preserve">Not available
</t>
        </r>
      </text>
    </comment>
    <comment ref="G123" authorId="0" shapeId="0" xr:uid="{B1A97FD6-029D-4A07-895E-2EEEA93815F0}">
      <text>
        <r>
          <rPr>
            <sz val="9"/>
            <color indexed="81"/>
            <rFont val="Tahoma"/>
            <family val="2"/>
          </rPr>
          <t xml:space="preserve">Not available
</t>
        </r>
      </text>
    </comment>
    <comment ref="H123" authorId="0" shapeId="0" xr:uid="{C2B8F077-2CC3-48BF-9C71-AEFC869D4030}">
      <text>
        <r>
          <rPr>
            <sz val="9"/>
            <color indexed="81"/>
            <rFont val="Tahoma"/>
            <family val="2"/>
          </rPr>
          <t xml:space="preserve">Not available
</t>
        </r>
      </text>
    </comment>
    <comment ref="J123" authorId="0" shapeId="0" xr:uid="{CCE027D8-BE7D-45FE-9666-E4A35905B4E3}">
      <text>
        <r>
          <rPr>
            <sz val="9"/>
            <color indexed="81"/>
            <rFont val="Tahoma"/>
            <family val="2"/>
          </rPr>
          <t xml:space="preserve">Not available
</t>
        </r>
      </text>
    </comment>
    <comment ref="K123" authorId="0" shapeId="0" xr:uid="{A6619B22-6B90-4EB8-A44C-D3F4BB1DB359}">
      <text>
        <r>
          <rPr>
            <sz val="9"/>
            <color indexed="81"/>
            <rFont val="Tahoma"/>
            <family val="2"/>
          </rPr>
          <t xml:space="preserve">Not available
</t>
        </r>
      </text>
    </comment>
    <comment ref="L123" authorId="0" shapeId="0" xr:uid="{494DDA04-8E1F-4227-A6F3-B2E3FAA2CCDB}">
      <text>
        <r>
          <rPr>
            <sz val="9"/>
            <color indexed="81"/>
            <rFont val="Tahoma"/>
            <family val="2"/>
          </rPr>
          <t xml:space="preserve">Not available
</t>
        </r>
      </text>
    </comment>
    <comment ref="B124" authorId="0" shapeId="0" xr:uid="{1F4CC5A6-9262-48F8-9944-9E9305720770}">
      <text>
        <r>
          <rPr>
            <sz val="9"/>
            <color indexed="81"/>
            <rFont val="Tahoma"/>
            <family val="2"/>
          </rPr>
          <t xml:space="preserve">Not available
</t>
        </r>
      </text>
    </comment>
    <comment ref="C124" authorId="0" shapeId="0" xr:uid="{CB8A594B-E1AA-4D9C-B633-70D30A7469DC}">
      <text>
        <r>
          <rPr>
            <sz val="9"/>
            <color indexed="81"/>
            <rFont val="Tahoma"/>
            <family val="2"/>
          </rPr>
          <t xml:space="preserve">Not available
</t>
        </r>
      </text>
    </comment>
    <comment ref="D124" authorId="0" shapeId="0" xr:uid="{CC4A8F03-7FF9-47A9-BE43-FD68451BE79B}">
      <text>
        <r>
          <rPr>
            <sz val="9"/>
            <color indexed="81"/>
            <rFont val="Tahoma"/>
            <family val="2"/>
          </rPr>
          <t xml:space="preserve">Not available
</t>
        </r>
      </text>
    </comment>
    <comment ref="F124" authorId="0" shapeId="0" xr:uid="{E6D5943C-6D26-4E5D-B4EB-1A576D2EB3D3}">
      <text>
        <r>
          <rPr>
            <sz val="9"/>
            <color indexed="81"/>
            <rFont val="Tahoma"/>
            <family val="2"/>
          </rPr>
          <t xml:space="preserve">Not available
</t>
        </r>
      </text>
    </comment>
    <comment ref="G124" authorId="0" shapeId="0" xr:uid="{B00C8EFE-CACE-4F7D-A177-78B5B730C94C}">
      <text>
        <r>
          <rPr>
            <sz val="9"/>
            <color indexed="81"/>
            <rFont val="Tahoma"/>
            <family val="2"/>
          </rPr>
          <t xml:space="preserve">Not available
</t>
        </r>
      </text>
    </comment>
    <comment ref="H124" authorId="0" shapeId="0" xr:uid="{8E39F572-74E8-404E-A16E-E8A6EEC772BB}">
      <text>
        <r>
          <rPr>
            <sz val="9"/>
            <color indexed="81"/>
            <rFont val="Tahoma"/>
            <family val="2"/>
          </rPr>
          <t xml:space="preserve">Not available
</t>
        </r>
      </text>
    </comment>
    <comment ref="J124" authorId="0" shapeId="0" xr:uid="{0D464004-EB4E-4412-8CAF-7EEDABA77151}">
      <text>
        <r>
          <rPr>
            <sz val="9"/>
            <color indexed="81"/>
            <rFont val="Tahoma"/>
            <family val="2"/>
          </rPr>
          <t xml:space="preserve">Not available
</t>
        </r>
      </text>
    </comment>
    <comment ref="K124" authorId="0" shapeId="0" xr:uid="{3F60D302-E531-4371-AEC9-6D1F4B091EE3}">
      <text>
        <r>
          <rPr>
            <sz val="9"/>
            <color indexed="81"/>
            <rFont val="Tahoma"/>
            <family val="2"/>
          </rPr>
          <t xml:space="preserve">Not available
</t>
        </r>
      </text>
    </comment>
    <comment ref="L124" authorId="0" shapeId="0" xr:uid="{5CB2AC1E-3782-4EF0-8787-6AEAE1A7F702}">
      <text>
        <r>
          <rPr>
            <sz val="9"/>
            <color indexed="81"/>
            <rFont val="Tahoma"/>
            <family val="2"/>
          </rPr>
          <t xml:space="preserve">Not available
</t>
        </r>
      </text>
    </comment>
    <comment ref="B125" authorId="0" shapeId="0" xr:uid="{EEC3E41F-EF63-4A80-ACA2-1A7B4E38F051}">
      <text>
        <r>
          <rPr>
            <sz val="9"/>
            <color indexed="81"/>
            <rFont val="Tahoma"/>
            <family val="2"/>
          </rPr>
          <t xml:space="preserve">Not available
</t>
        </r>
      </text>
    </comment>
    <comment ref="C125" authorId="0" shapeId="0" xr:uid="{A27BD2CC-CFF6-4C1B-A0FC-22C884A4C991}">
      <text>
        <r>
          <rPr>
            <sz val="9"/>
            <color indexed="81"/>
            <rFont val="Tahoma"/>
            <family val="2"/>
          </rPr>
          <t xml:space="preserve">Not available
</t>
        </r>
      </text>
    </comment>
    <comment ref="D125" authorId="0" shapeId="0" xr:uid="{97225D94-7F98-4094-ADB9-250BF2F32920}">
      <text>
        <r>
          <rPr>
            <sz val="9"/>
            <color indexed="81"/>
            <rFont val="Tahoma"/>
            <family val="2"/>
          </rPr>
          <t xml:space="preserve">Not available
</t>
        </r>
      </text>
    </comment>
    <comment ref="F125" authorId="0" shapeId="0" xr:uid="{9E0B16A1-6E04-44A6-A2A8-F50249202A03}">
      <text>
        <r>
          <rPr>
            <sz val="9"/>
            <color indexed="81"/>
            <rFont val="Tahoma"/>
            <family val="2"/>
          </rPr>
          <t xml:space="preserve">Not available
</t>
        </r>
      </text>
    </comment>
    <comment ref="G125" authorId="0" shapeId="0" xr:uid="{8D7130D8-1877-48A5-9AB3-FBD1D96CF8E8}">
      <text>
        <r>
          <rPr>
            <sz val="9"/>
            <color indexed="81"/>
            <rFont val="Tahoma"/>
            <family val="2"/>
          </rPr>
          <t xml:space="preserve">Not available
</t>
        </r>
      </text>
    </comment>
    <comment ref="H125" authorId="0" shapeId="0" xr:uid="{D0C5BCF6-F7B5-4CA5-9D8B-7327371EC7F6}">
      <text>
        <r>
          <rPr>
            <sz val="9"/>
            <color indexed="81"/>
            <rFont val="Tahoma"/>
            <family val="2"/>
          </rPr>
          <t xml:space="preserve">Not available
</t>
        </r>
      </text>
    </comment>
    <comment ref="J125" authorId="0" shapeId="0" xr:uid="{70E36FD9-7EE7-4637-B62F-09BDE86C014C}">
      <text>
        <r>
          <rPr>
            <sz val="9"/>
            <color indexed="81"/>
            <rFont val="Tahoma"/>
            <family val="2"/>
          </rPr>
          <t xml:space="preserve">Not available
</t>
        </r>
      </text>
    </comment>
    <comment ref="K125" authorId="0" shapeId="0" xr:uid="{1DE22D43-2FC1-4656-9D9D-A0D05AD34904}">
      <text>
        <r>
          <rPr>
            <sz val="9"/>
            <color indexed="81"/>
            <rFont val="Tahoma"/>
            <family val="2"/>
          </rPr>
          <t xml:space="preserve">Not available
</t>
        </r>
      </text>
    </comment>
    <comment ref="L125" authorId="0" shapeId="0" xr:uid="{67598003-7463-4C1C-87B8-73535B7E1EFB}">
      <text>
        <r>
          <rPr>
            <sz val="9"/>
            <color indexed="81"/>
            <rFont val="Tahoma"/>
            <family val="2"/>
          </rPr>
          <t xml:space="preserve">Not available
</t>
        </r>
      </text>
    </comment>
    <comment ref="B126" authorId="0" shapeId="0" xr:uid="{83AB85F6-63B9-499E-83EC-643EC21A8EAB}">
      <text>
        <r>
          <rPr>
            <sz val="9"/>
            <color indexed="81"/>
            <rFont val="Tahoma"/>
            <family val="2"/>
          </rPr>
          <t xml:space="preserve">Not available
</t>
        </r>
      </text>
    </comment>
    <comment ref="C126" authorId="0" shapeId="0" xr:uid="{185D02CF-DEBE-423F-B68C-E17D8ACB222B}">
      <text>
        <r>
          <rPr>
            <sz val="9"/>
            <color indexed="81"/>
            <rFont val="Tahoma"/>
            <family val="2"/>
          </rPr>
          <t xml:space="preserve">Not available
</t>
        </r>
      </text>
    </comment>
    <comment ref="D126" authorId="0" shapeId="0" xr:uid="{0DFD9413-A7F6-416E-BEED-BA3ED0F13116}">
      <text>
        <r>
          <rPr>
            <sz val="9"/>
            <color indexed="81"/>
            <rFont val="Tahoma"/>
            <family val="2"/>
          </rPr>
          <t xml:space="preserve">Not available
</t>
        </r>
      </text>
    </comment>
    <comment ref="F126" authorId="0" shapeId="0" xr:uid="{1AFE589D-71AE-4B9C-82AC-45C1CBD12B3A}">
      <text>
        <r>
          <rPr>
            <sz val="9"/>
            <color indexed="81"/>
            <rFont val="Tahoma"/>
            <family val="2"/>
          </rPr>
          <t xml:space="preserve">Not available
</t>
        </r>
      </text>
    </comment>
    <comment ref="G126" authorId="0" shapeId="0" xr:uid="{3A256E56-2C04-42A1-BC19-C90E714258B4}">
      <text>
        <r>
          <rPr>
            <sz val="9"/>
            <color indexed="81"/>
            <rFont val="Tahoma"/>
            <family val="2"/>
          </rPr>
          <t xml:space="preserve">Not available
</t>
        </r>
      </text>
    </comment>
    <comment ref="H126" authorId="0" shapeId="0" xr:uid="{DBA43517-D55F-4A1B-A024-4DF031979993}">
      <text>
        <r>
          <rPr>
            <sz val="9"/>
            <color indexed="81"/>
            <rFont val="Tahoma"/>
            <family val="2"/>
          </rPr>
          <t xml:space="preserve">Not available
</t>
        </r>
      </text>
    </comment>
    <comment ref="J126" authorId="0" shapeId="0" xr:uid="{29406493-DE2A-4212-8804-4C3F8C732F6E}">
      <text>
        <r>
          <rPr>
            <sz val="9"/>
            <color indexed="81"/>
            <rFont val="Tahoma"/>
            <family val="2"/>
          </rPr>
          <t xml:space="preserve">Not available
</t>
        </r>
      </text>
    </comment>
    <comment ref="K126" authorId="0" shapeId="0" xr:uid="{24C30E33-12F2-46F4-A61B-B6F28DA492DE}">
      <text>
        <r>
          <rPr>
            <sz val="9"/>
            <color indexed="81"/>
            <rFont val="Tahoma"/>
            <family val="2"/>
          </rPr>
          <t xml:space="preserve">Not available
</t>
        </r>
      </text>
    </comment>
    <comment ref="L126" authorId="0" shapeId="0" xr:uid="{FB24D10F-8991-4D31-BB80-21ACF002CCED}">
      <text>
        <r>
          <rPr>
            <sz val="9"/>
            <color indexed="81"/>
            <rFont val="Tahoma"/>
            <family val="2"/>
          </rPr>
          <t xml:space="preserve">Not available
</t>
        </r>
      </text>
    </comment>
    <comment ref="B127" authorId="0" shapeId="0" xr:uid="{EC0FCF02-F6DA-4BB7-9A74-AE4151913C89}">
      <text>
        <r>
          <rPr>
            <sz val="9"/>
            <color indexed="81"/>
            <rFont val="Tahoma"/>
            <family val="2"/>
          </rPr>
          <t xml:space="preserve">Not available
</t>
        </r>
      </text>
    </comment>
    <comment ref="C127" authorId="0" shapeId="0" xr:uid="{3CB4FD1E-4447-4859-BFB8-A00B54EFB01E}">
      <text>
        <r>
          <rPr>
            <sz val="9"/>
            <color indexed="81"/>
            <rFont val="Tahoma"/>
            <family val="2"/>
          </rPr>
          <t xml:space="preserve">Not available
</t>
        </r>
      </text>
    </comment>
    <comment ref="D127" authorId="0" shapeId="0" xr:uid="{4A5CE62A-D3A2-4179-875B-DE83A05AE24F}">
      <text>
        <r>
          <rPr>
            <sz val="9"/>
            <color indexed="81"/>
            <rFont val="Tahoma"/>
            <family val="2"/>
          </rPr>
          <t xml:space="preserve">Not available
</t>
        </r>
      </text>
    </comment>
    <comment ref="F127" authorId="0" shapeId="0" xr:uid="{8D0CE10C-D980-4664-BFAB-D4F728B3EA39}">
      <text>
        <r>
          <rPr>
            <sz val="9"/>
            <color indexed="81"/>
            <rFont val="Tahoma"/>
            <family val="2"/>
          </rPr>
          <t xml:space="preserve">Not available
</t>
        </r>
      </text>
    </comment>
    <comment ref="G127" authorId="0" shapeId="0" xr:uid="{75508F78-F18A-4BA1-BE7B-F4A554547883}">
      <text>
        <r>
          <rPr>
            <sz val="9"/>
            <color indexed="81"/>
            <rFont val="Tahoma"/>
            <family val="2"/>
          </rPr>
          <t xml:space="preserve">Not available
</t>
        </r>
      </text>
    </comment>
    <comment ref="H127" authorId="0" shapeId="0" xr:uid="{4B2F914B-6C13-49A1-AEE9-2403EF10AE5C}">
      <text>
        <r>
          <rPr>
            <sz val="9"/>
            <color indexed="81"/>
            <rFont val="Tahoma"/>
            <family val="2"/>
          </rPr>
          <t xml:space="preserve">Not available
</t>
        </r>
      </text>
    </comment>
    <comment ref="J127" authorId="0" shapeId="0" xr:uid="{68867FBA-E7B3-4CAC-A324-EFF4524B767C}">
      <text>
        <r>
          <rPr>
            <sz val="9"/>
            <color indexed="81"/>
            <rFont val="Tahoma"/>
            <family val="2"/>
          </rPr>
          <t xml:space="preserve">Not available
</t>
        </r>
      </text>
    </comment>
    <comment ref="K127" authorId="0" shapeId="0" xr:uid="{CE0A7514-1912-4E07-A2AC-8508C54A41FF}">
      <text>
        <r>
          <rPr>
            <sz val="9"/>
            <color indexed="81"/>
            <rFont val="Tahoma"/>
            <family val="2"/>
          </rPr>
          <t xml:space="preserve">Not available
</t>
        </r>
      </text>
    </comment>
    <comment ref="L127" authorId="0" shapeId="0" xr:uid="{FB4DB3F9-9E66-42C9-B92E-50340C0D24AE}">
      <text>
        <r>
          <rPr>
            <sz val="9"/>
            <color indexed="81"/>
            <rFont val="Tahoma"/>
            <family val="2"/>
          </rPr>
          <t xml:space="preserve">Not available
</t>
        </r>
      </text>
    </comment>
    <comment ref="B128" authorId="0" shapeId="0" xr:uid="{F6E4F687-394A-42C1-A6CC-AB31171CCAFB}">
      <text>
        <r>
          <rPr>
            <sz val="9"/>
            <color indexed="81"/>
            <rFont val="Tahoma"/>
            <family val="2"/>
          </rPr>
          <t xml:space="preserve">Not available
</t>
        </r>
      </text>
    </comment>
    <comment ref="C128" authorId="0" shapeId="0" xr:uid="{9A0B925A-3681-44F3-B052-42F72B9BEC7D}">
      <text>
        <r>
          <rPr>
            <sz val="9"/>
            <color indexed="81"/>
            <rFont val="Tahoma"/>
            <family val="2"/>
          </rPr>
          <t xml:space="preserve">Not available
</t>
        </r>
      </text>
    </comment>
    <comment ref="D128" authorId="0" shapeId="0" xr:uid="{AC9E69CF-9ADE-459C-97B2-CEEC6E9350DF}">
      <text>
        <r>
          <rPr>
            <sz val="9"/>
            <color indexed="81"/>
            <rFont val="Tahoma"/>
            <family val="2"/>
          </rPr>
          <t xml:space="preserve">Not available
</t>
        </r>
      </text>
    </comment>
    <comment ref="F128" authorId="0" shapeId="0" xr:uid="{F2E9CD0A-A7FC-4570-A294-6345EF66D141}">
      <text>
        <r>
          <rPr>
            <sz val="9"/>
            <color indexed="81"/>
            <rFont val="Tahoma"/>
            <family val="2"/>
          </rPr>
          <t xml:space="preserve">Not available
</t>
        </r>
      </text>
    </comment>
    <comment ref="G128" authorId="0" shapeId="0" xr:uid="{8C6513F6-B176-4415-97AA-D504D94442C6}">
      <text>
        <r>
          <rPr>
            <sz val="9"/>
            <color indexed="81"/>
            <rFont val="Tahoma"/>
            <family val="2"/>
          </rPr>
          <t xml:space="preserve">Not available
</t>
        </r>
      </text>
    </comment>
    <comment ref="H128" authorId="0" shapeId="0" xr:uid="{DE851546-B507-412B-A606-6EEC992BE589}">
      <text>
        <r>
          <rPr>
            <sz val="9"/>
            <color indexed="81"/>
            <rFont val="Tahoma"/>
            <family val="2"/>
          </rPr>
          <t xml:space="preserve">Not available
</t>
        </r>
      </text>
    </comment>
    <comment ref="J128" authorId="0" shapeId="0" xr:uid="{3526BC11-0FC9-4E34-B6B6-6E5E028719A9}">
      <text>
        <r>
          <rPr>
            <sz val="9"/>
            <color indexed="81"/>
            <rFont val="Tahoma"/>
            <family val="2"/>
          </rPr>
          <t xml:space="preserve">Not available
</t>
        </r>
      </text>
    </comment>
    <comment ref="K128" authorId="0" shapeId="0" xr:uid="{FE9DB65D-23A4-4B2F-9DDA-8A2AFEA15CC4}">
      <text>
        <r>
          <rPr>
            <sz val="9"/>
            <color indexed="81"/>
            <rFont val="Tahoma"/>
            <family val="2"/>
          </rPr>
          <t xml:space="preserve">Not available
</t>
        </r>
      </text>
    </comment>
    <comment ref="L128" authorId="0" shapeId="0" xr:uid="{05FB989E-0507-40E4-AFE7-6F495C519E79}">
      <text>
        <r>
          <rPr>
            <sz val="9"/>
            <color indexed="81"/>
            <rFont val="Tahoma"/>
            <family val="2"/>
          </rPr>
          <t xml:space="preserve">Not available
</t>
        </r>
      </text>
    </comment>
    <comment ref="M128" authorId="0" shapeId="0" xr:uid="{5C1A68C7-8B0C-492C-BC10-7920F6B41410}">
      <text>
        <r>
          <rPr>
            <sz val="9"/>
            <color indexed="81"/>
            <rFont val="Tahoma"/>
            <family val="2"/>
          </rPr>
          <t xml:space="preserve">Not available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33C6853-6E4C-46A1-B304-F8B0FB3FF74C}">
      <text>
        <r>
          <rPr>
            <sz val="9"/>
            <color indexed="81"/>
            <rFont val="Tahoma"/>
            <family val="2"/>
          </rPr>
          <t>Measures the number of people who reported that they have been told by a doctor or nurse that they have any of these long-term health conditions. Includes health conditions that have lasted or are expected to last six months or more, may occur from time to time, are controlled by medication, or are in remission.</t>
        </r>
      </text>
    </comment>
    <comment ref="E6" authorId="0" shapeId="0" xr:uid="{64B87C04-C1C4-4C56-8C56-09AC7B186EE4}">
      <text>
        <r>
          <rPr>
            <sz val="9"/>
            <color indexed="81"/>
            <rFont val="Tahoma"/>
            <family val="2"/>
          </rPr>
          <t xml:space="preserve">Includes year of arrival not stated and not applicable. </t>
        </r>
      </text>
    </comment>
    <comment ref="I6" authorId="0" shapeId="0" xr:uid="{382559A3-BC6F-439C-AE5F-5DAE634D17FD}">
      <text>
        <r>
          <rPr>
            <sz val="9"/>
            <color indexed="81"/>
            <rFont val="Tahoma"/>
            <family val="2"/>
          </rPr>
          <t xml:space="preserve">Includes year of arrival not stated and not applicable. </t>
        </r>
      </text>
    </comment>
    <comment ref="A9" authorId="0" shapeId="0" xr:uid="{3D06B5D8-D528-4E41-B866-9FDC68A98B7D}">
      <text>
        <r>
          <rPr>
            <sz val="9"/>
            <color indexed="81"/>
            <rFont val="Tahoma"/>
            <family val="2"/>
          </rPr>
          <t>Includes persons whose Settlement Data date of arrival was 1st January 2000 or later, but may have reported a Census year of arrival in Australia prior to 2000.</t>
        </r>
      </text>
    </comment>
    <comment ref="A18" authorId="0" shapeId="0" xr:uid="{64D7D5E7-68D5-4BE6-B323-E5521453975A}">
      <text>
        <r>
          <rPr>
            <sz val="9"/>
            <color indexed="81"/>
            <rFont val="Tahoma"/>
            <family val="2"/>
          </rPr>
          <t>'COPD' refers to Chronic Obstructive Pulmonary Disease.</t>
        </r>
      </text>
    </comment>
    <comment ref="A21" authorId="0" shapeId="0" xr:uid="{87A95D56-D4C2-43F0-8F3A-C77750959B92}">
      <text>
        <r>
          <rPr>
            <sz val="9"/>
            <color indexed="81"/>
            <rFont val="Tahoma"/>
            <family val="2"/>
          </rPr>
          <t>Includes any long-term health condition other than the ones listed.</t>
        </r>
      </text>
    </comment>
    <comment ref="A22" authorId="0" shapeId="0" xr:uid="{DA4C47D5-4FBF-4C61-9650-1F46E65CEE0C}">
      <text>
        <r>
          <rPr>
            <sz val="9"/>
            <color indexed="81"/>
            <rFont val="Tahoma"/>
            <family val="2"/>
          </rPr>
          <t>Respondents had the option to record multiple long-term health conditions therefore the sum of total responses count will not equal the total person count.</t>
        </r>
      </text>
    </comment>
    <comment ref="A25" authorId="0" shapeId="0" xr:uid="{B2438A8C-367D-49C3-B86A-3085762EF704}">
      <text>
        <r>
          <rPr>
            <sz val="9"/>
            <color indexed="81"/>
            <rFont val="Tahoma"/>
            <family val="2"/>
          </rPr>
          <t>Respondents had the option to record multiple long-term health conditions therefore the sum of total responses count will not equal the total person count.</t>
        </r>
      </text>
    </comment>
    <comment ref="A26" authorId="0" shapeId="0" xr:uid="{E893F2FC-E733-4FEB-A6AF-F7148DC366DC}">
      <text>
        <r>
          <rPr>
            <sz val="9"/>
            <color indexed="81"/>
            <rFont val="Tahoma"/>
            <family val="2"/>
          </rPr>
          <t>Includes persons whose Settlement Data date of arrival was 1st January 2000 or later, but may have reported a Census year of arrival in Australia prior to 2000.</t>
        </r>
      </text>
    </comment>
    <comment ref="A35" authorId="0" shapeId="0" xr:uid="{E43C0488-F466-4F32-ADC1-54E2709D98CC}">
      <text>
        <r>
          <rPr>
            <sz val="9"/>
            <color indexed="81"/>
            <rFont val="Tahoma"/>
            <family val="2"/>
          </rPr>
          <t>'COPD' refers to Chronic Obstructive Pulmonary Disease.</t>
        </r>
      </text>
    </comment>
    <comment ref="A38" authorId="0" shapeId="0" xr:uid="{24470813-2FEB-434B-AD04-22A832D9E7B8}">
      <text>
        <r>
          <rPr>
            <sz val="9"/>
            <color indexed="81"/>
            <rFont val="Tahoma"/>
            <family val="2"/>
          </rPr>
          <t>Includes any long-term health condition other than the ones listed.</t>
        </r>
      </text>
    </comment>
    <comment ref="A39" authorId="0" shapeId="0" xr:uid="{BCD367AD-FE70-4818-B324-5753A0E87338}">
      <text>
        <r>
          <rPr>
            <sz val="9"/>
            <color indexed="81"/>
            <rFont val="Tahoma"/>
            <family val="2"/>
          </rPr>
          <t>Respondents had the option to record multiple long-term health conditions therefore the sum of total responses count will not equal the total person count.</t>
        </r>
      </text>
    </comment>
    <comment ref="A42" authorId="0" shapeId="0" xr:uid="{49E992AF-2728-4C4A-9594-99D8F6F09141}">
      <text>
        <r>
          <rPr>
            <sz val="9"/>
            <color indexed="81"/>
            <rFont val="Tahoma"/>
            <family val="2"/>
          </rPr>
          <t>Respondents had the option to record multiple long-term health conditions therefore the sum of total responses count will not equal the total person count.</t>
        </r>
      </text>
    </comment>
    <comment ref="A43" authorId="0" shapeId="0" xr:uid="{DB7F804A-81EB-4F32-8339-89B8F5B3DF7E}">
      <text>
        <r>
          <rPr>
            <sz val="9"/>
            <color indexed="81"/>
            <rFont val="Tahoma"/>
            <family val="2"/>
          </rPr>
          <t>Includes persons whose Settlement Data date of arrival was 1st January 2000 or later, but may have reported a Census year of arrival in Australia prior to 2000.</t>
        </r>
      </text>
    </comment>
    <comment ref="A52" authorId="0" shapeId="0" xr:uid="{A3E46BD2-2649-4BF4-96B6-1A7F079B5721}">
      <text>
        <r>
          <rPr>
            <sz val="9"/>
            <color indexed="81"/>
            <rFont val="Tahoma"/>
            <family val="2"/>
          </rPr>
          <t>'COPD' refers to Chronic Obstructive Pulmonary Disease.</t>
        </r>
      </text>
    </comment>
    <comment ref="A55" authorId="0" shapeId="0" xr:uid="{ACEEDDF6-12A0-42BB-8AB1-510C3C00EF43}">
      <text>
        <r>
          <rPr>
            <sz val="9"/>
            <color indexed="81"/>
            <rFont val="Tahoma"/>
            <family val="2"/>
          </rPr>
          <t>Includes any long-term health condition other than the ones listed.</t>
        </r>
      </text>
    </comment>
    <comment ref="A56" authorId="0" shapeId="0" xr:uid="{F2338F6D-B8F5-4256-9BE3-694645DE278A}">
      <text>
        <r>
          <rPr>
            <sz val="9"/>
            <color indexed="81"/>
            <rFont val="Tahoma"/>
            <family val="2"/>
          </rPr>
          <t>Respondents had the option to record multiple long-term health conditions therefore the sum of total responses count will not equal the total person count.</t>
        </r>
      </text>
    </comment>
    <comment ref="A59" authorId="0" shapeId="0" xr:uid="{E0B16E49-5D43-44DC-B021-78FB6E14C893}">
      <text>
        <r>
          <rPr>
            <sz val="9"/>
            <color indexed="81"/>
            <rFont val="Tahoma"/>
            <family val="2"/>
          </rPr>
          <t>Respondents had the option to record multiple long-term health conditions therefore the sum of total responses count will not equal the total person count.</t>
        </r>
      </text>
    </comment>
    <comment ref="A60" authorId="0" shapeId="0" xr:uid="{4D524710-2275-47C8-94DB-3FA898AB3D6E}">
      <text>
        <r>
          <rPr>
            <sz val="9"/>
            <color indexed="81"/>
            <rFont val="Tahoma"/>
            <family val="2"/>
          </rPr>
          <t>Includes persons whose Settlement Data date of arrival was 1st January 2000 or later, but may have reported a Census year of arrival in Australia prior to 2000. 
Includes special eligibility and other permanent migrants.</t>
        </r>
      </text>
    </comment>
    <comment ref="A69" authorId="0" shapeId="0" xr:uid="{576A9A14-AC10-4F76-9C43-6B6ED125A590}">
      <text>
        <r>
          <rPr>
            <sz val="9"/>
            <color indexed="81"/>
            <rFont val="Tahoma"/>
            <family val="2"/>
          </rPr>
          <t>'COPD' refers to Chronic Obstructive Pulmonary Disease.</t>
        </r>
      </text>
    </comment>
    <comment ref="A72" authorId="0" shapeId="0" xr:uid="{B8281C3F-8173-4B08-BD19-ECFF22EB8060}">
      <text>
        <r>
          <rPr>
            <sz val="9"/>
            <color indexed="81"/>
            <rFont val="Tahoma"/>
            <family val="2"/>
          </rPr>
          <t>Includes any long-term health condition other than the ones listed.</t>
        </r>
      </text>
    </comment>
    <comment ref="A73" authorId="0" shapeId="0" xr:uid="{19E3CD2B-BB14-4A74-B70B-8DC90CEEE964}">
      <text>
        <r>
          <rPr>
            <sz val="9"/>
            <color indexed="81"/>
            <rFont val="Tahoma"/>
            <family val="2"/>
          </rPr>
          <t>Respondents had the option to record multiple long-term health conditions therefore the sum of total responses count will not equal the total person count.</t>
        </r>
      </text>
    </comment>
    <comment ref="A76" authorId="0" shapeId="0" xr:uid="{5DED2FFE-EFF3-44BB-97E6-DFF2B79954F7}">
      <text>
        <r>
          <rPr>
            <sz val="9"/>
            <color indexed="81"/>
            <rFont val="Tahoma"/>
            <family val="2"/>
          </rPr>
          <t>Respondents had the option to record multiple long-term health conditions therefore the sum of total responses count will not equal the total person count.</t>
        </r>
      </text>
    </comment>
    <comment ref="A86" authorId="0" shapeId="0" xr:uid="{A5104AD5-B0D9-41A9-AB27-50FD60428C65}">
      <text>
        <r>
          <rPr>
            <sz val="9"/>
            <color indexed="81"/>
            <rFont val="Tahoma"/>
            <family val="2"/>
          </rPr>
          <t>'COPD' refers to Chronic Obstructive Pulmonary Disease.</t>
        </r>
      </text>
    </comment>
    <comment ref="A89" authorId="0" shapeId="0" xr:uid="{863A07D3-061F-492F-9596-149C14094F12}">
      <text>
        <r>
          <rPr>
            <sz val="9"/>
            <color indexed="81"/>
            <rFont val="Tahoma"/>
            <family val="2"/>
          </rPr>
          <t>Includes any long-term health condition other than the ones listed.</t>
        </r>
      </text>
    </comment>
    <comment ref="A90" authorId="0" shapeId="0" xr:uid="{350F72CA-E166-4739-988C-5184BD2A3713}">
      <text>
        <r>
          <rPr>
            <sz val="9"/>
            <color indexed="81"/>
            <rFont val="Tahoma"/>
            <family val="2"/>
          </rPr>
          <t>Respondents had the option to record multiple long-term health conditions therefore the sum of total responses count will not equal the total person count.</t>
        </r>
      </text>
    </comment>
    <comment ref="A93" authorId="0" shapeId="0" xr:uid="{42CC362F-0C04-41D5-976A-F494AF9C01EC}">
      <text>
        <r>
          <rPr>
            <sz val="9"/>
            <color indexed="81"/>
            <rFont val="Tahoma"/>
            <family val="2"/>
          </rPr>
          <t>Respondents had the option to record multiple long-term health conditions therefore the sum of total responses count will not equal the total person count.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5D8F405A-3D8F-4890-9EE0-1F8D7ACEE868}">
      <text>
        <r>
          <rPr>
            <sz val="9"/>
            <color indexed="81"/>
            <rFont val="Tahoma"/>
            <family val="2"/>
          </rPr>
          <t xml:space="preserve">Includes year of arrival not stated and not applicable. </t>
        </r>
      </text>
    </comment>
    <comment ref="I7" authorId="0" shapeId="0" xr:uid="{C128D2CC-E60B-4A54-B203-A020A6A0A691}">
      <text>
        <r>
          <rPr>
            <sz val="9"/>
            <color indexed="81"/>
            <rFont val="Tahoma"/>
            <family val="2"/>
          </rPr>
          <t xml:space="preserve">Includes year of arrival not stated and not applicable. </t>
        </r>
      </text>
    </comment>
    <comment ref="A10" authorId="0" shapeId="0" xr:uid="{49F03E4F-7132-45CA-AAB7-6CA3B95B7AA6}">
      <text>
        <r>
          <rPr>
            <sz val="9"/>
            <color indexed="81"/>
            <rFont val="Tahoma"/>
            <family val="2"/>
          </rPr>
          <t>Includes persons whose Settlement Data date of arrival was 1st January 2000 or later, but may have reported a Census year of arrival in Australia prior to 2000.</t>
        </r>
      </text>
    </comment>
    <comment ref="A11" authorId="0" shapeId="0" xr:uid="{064F9F81-C7B7-4ACD-9574-144052E1B217}">
      <text>
        <r>
          <rPr>
            <sz val="9"/>
            <color indexed="81"/>
            <rFont val="Tahoma"/>
            <family val="2"/>
          </rPr>
          <t>Excludes visitor only and non-classifiable households.</t>
        </r>
      </text>
    </comment>
    <comment ref="A15" authorId="0" shapeId="0" xr:uid="{21A7CA42-6A12-4602-B4EC-651F4666B418}">
      <text>
        <r>
          <rPr>
            <sz val="9"/>
            <color indexed="81"/>
            <rFont val="Tahoma"/>
            <family val="2"/>
          </rPr>
          <t>Includes purchased under a shared equity scheme.</t>
        </r>
      </text>
    </comment>
    <comment ref="A16" authorId="0" shapeId="0" xr:uid="{7B1DF849-969C-48A3-AA6C-1418CC10DB68}">
      <text>
        <r>
          <rPr>
            <sz val="9"/>
            <color indexed="81"/>
            <rFont val="Tahoma"/>
            <family val="2"/>
          </rPr>
          <t>2016 estimates include being occupied rent free. 2021 estimates exclude being occupied rent free.</t>
        </r>
      </text>
    </comment>
    <comment ref="A17" authorId="0" shapeId="0" xr:uid="{8FD36C87-965D-4ABA-82F0-7EF83A153B32}">
      <text>
        <r>
          <rPr>
            <sz val="9"/>
            <color indexed="81"/>
            <rFont val="Tahoma"/>
            <family val="2"/>
          </rPr>
          <t xml:space="preserve">Excludes tenure type not stated.
</t>
        </r>
      </text>
    </comment>
    <comment ref="A18" authorId="0" shapeId="0" xr:uid="{A625E546-BCDA-4183-A42D-ADB6CEF73B62}">
      <text>
        <r>
          <rPr>
            <sz val="9"/>
            <color indexed="81"/>
            <rFont val="Tahoma"/>
            <family val="2"/>
          </rPr>
          <t>As defined by the Census variable Rent affordability indicator (RAID).</t>
        </r>
      </text>
    </comment>
    <comment ref="B19" authorId="0" shapeId="0" xr:uid="{8C89F3EF-E7A9-47C5-9C5F-113E42371C38}">
      <text>
        <r>
          <rPr>
            <sz val="9"/>
            <color indexed="81"/>
            <rFont val="Tahoma"/>
            <family val="2"/>
          </rPr>
          <t>2016 data not available</t>
        </r>
      </text>
    </comment>
    <comment ref="C19" authorId="0" shapeId="0" xr:uid="{326EA539-A02B-4E09-9581-0EE68C519538}">
      <text>
        <r>
          <rPr>
            <sz val="9"/>
            <color indexed="81"/>
            <rFont val="Tahoma"/>
            <family val="2"/>
          </rPr>
          <t>2016 data not available</t>
        </r>
      </text>
    </comment>
    <comment ref="D19" authorId="0" shapeId="0" xr:uid="{8FA1CF5E-588E-4247-88B6-936D535B5221}">
      <text>
        <r>
          <rPr>
            <sz val="9"/>
            <color indexed="81"/>
            <rFont val="Tahoma"/>
            <family val="2"/>
          </rPr>
          <t>2016 data not available</t>
        </r>
      </text>
    </comment>
    <comment ref="E19" authorId="0" shapeId="0" xr:uid="{5965A1ED-5F7B-449A-B477-6F7135565E09}">
      <text>
        <r>
          <rPr>
            <sz val="9"/>
            <color indexed="81"/>
            <rFont val="Tahoma"/>
            <family val="2"/>
          </rPr>
          <t>2016 data not available</t>
        </r>
      </text>
    </comment>
    <comment ref="F19" authorId="0" shapeId="0" xr:uid="{217A57E1-14F9-4FD3-9982-CB39FF953D47}">
      <text>
        <r>
          <rPr>
            <sz val="9"/>
            <color indexed="81"/>
            <rFont val="Tahoma"/>
            <family val="2"/>
          </rPr>
          <t>2016 data not available</t>
        </r>
      </text>
    </comment>
    <comment ref="G19" authorId="0" shapeId="0" xr:uid="{4BD72399-27FC-4294-ACC4-556DCB00B3B2}">
      <text>
        <r>
          <rPr>
            <sz val="9"/>
            <color indexed="81"/>
            <rFont val="Tahoma"/>
            <family val="2"/>
          </rPr>
          <t>2016 data not available</t>
        </r>
      </text>
    </comment>
    <comment ref="H19" authorId="0" shapeId="0" xr:uid="{DEEF5229-5615-4922-8A80-7F81E1F5B495}">
      <text>
        <r>
          <rPr>
            <sz val="9"/>
            <color indexed="81"/>
            <rFont val="Tahoma"/>
            <family val="2"/>
          </rPr>
          <t>2016 data not available</t>
        </r>
      </text>
    </comment>
    <comment ref="I19" authorId="0" shapeId="0" xr:uid="{6DFD67F7-F334-484A-8FEA-1E4914E6C60D}">
      <text>
        <r>
          <rPr>
            <sz val="9"/>
            <color indexed="81"/>
            <rFont val="Tahoma"/>
            <family val="2"/>
          </rPr>
          <t>2016 data not available</t>
        </r>
      </text>
    </comment>
    <comment ref="B20" authorId="0" shapeId="0" xr:uid="{B97BDAC6-D4A7-42A4-A787-CC872E4AD0CE}">
      <text>
        <r>
          <rPr>
            <sz val="9"/>
            <color indexed="81"/>
            <rFont val="Tahoma"/>
            <family val="2"/>
          </rPr>
          <t>2016 data not available</t>
        </r>
      </text>
    </comment>
    <comment ref="C20" authorId="0" shapeId="0" xr:uid="{65D7AC85-11BE-4601-8CCE-8A1CAB60258A}">
      <text>
        <r>
          <rPr>
            <sz val="9"/>
            <color indexed="81"/>
            <rFont val="Tahoma"/>
            <family val="2"/>
          </rPr>
          <t>2016 data not available</t>
        </r>
      </text>
    </comment>
    <comment ref="D20" authorId="0" shapeId="0" xr:uid="{89067348-FBA6-4601-9F64-D0CDAB859413}">
      <text>
        <r>
          <rPr>
            <sz val="9"/>
            <color indexed="81"/>
            <rFont val="Tahoma"/>
            <family val="2"/>
          </rPr>
          <t>2016 data not available</t>
        </r>
      </text>
    </comment>
    <comment ref="E20" authorId="0" shapeId="0" xr:uid="{DD649726-2363-4CC5-B507-7BC6050B7A07}">
      <text>
        <r>
          <rPr>
            <sz val="9"/>
            <color indexed="81"/>
            <rFont val="Tahoma"/>
            <family val="2"/>
          </rPr>
          <t>2016 data not available</t>
        </r>
      </text>
    </comment>
    <comment ref="F20" authorId="0" shapeId="0" xr:uid="{21513537-4F40-499B-A6B3-342844A3210D}">
      <text>
        <r>
          <rPr>
            <sz val="9"/>
            <color indexed="81"/>
            <rFont val="Tahoma"/>
            <family val="2"/>
          </rPr>
          <t>2016 data not available</t>
        </r>
      </text>
    </comment>
    <comment ref="G20" authorId="0" shapeId="0" xr:uid="{51254201-DE35-4F2B-95FD-DD8F5D881459}">
      <text>
        <r>
          <rPr>
            <sz val="9"/>
            <color indexed="81"/>
            <rFont val="Tahoma"/>
            <family val="2"/>
          </rPr>
          <t>2016 data not available</t>
        </r>
      </text>
    </comment>
    <comment ref="H20" authorId="0" shapeId="0" xr:uid="{9C26EA2D-B950-431C-A869-36F2DCF8B86B}">
      <text>
        <r>
          <rPr>
            <sz val="9"/>
            <color indexed="81"/>
            <rFont val="Tahoma"/>
            <family val="2"/>
          </rPr>
          <t>2016 data not available</t>
        </r>
      </text>
    </comment>
    <comment ref="I20" authorId="0" shapeId="0" xr:uid="{6CE9A56F-B727-49B7-821D-055B0D33526D}">
      <text>
        <r>
          <rPr>
            <sz val="9"/>
            <color indexed="81"/>
            <rFont val="Tahoma"/>
            <family val="2"/>
          </rPr>
          <t>2016 data not available</t>
        </r>
      </text>
    </comment>
    <comment ref="A21" authorId="0" shapeId="0" xr:uid="{138E90BD-D177-4594-894A-D5E7A283C030}">
      <text>
        <r>
          <rPr>
            <sz val="9"/>
            <color indexed="81"/>
            <rFont val="Tahoma"/>
            <family val="2"/>
          </rPr>
          <t xml:space="preserve">Excludes rent payments not stated.
</t>
        </r>
      </text>
    </comment>
    <comment ref="B21" authorId="0" shapeId="0" xr:uid="{973876DB-F1C3-493B-8652-04AF97E119B3}">
      <text>
        <r>
          <rPr>
            <sz val="9"/>
            <color indexed="81"/>
            <rFont val="Tahoma"/>
            <family val="2"/>
          </rPr>
          <t>2016 data not available</t>
        </r>
      </text>
    </comment>
    <comment ref="C21" authorId="0" shapeId="0" xr:uid="{53FFF2D6-F4E8-44F4-9713-5E571AEFBBC6}">
      <text>
        <r>
          <rPr>
            <sz val="9"/>
            <color indexed="81"/>
            <rFont val="Tahoma"/>
            <family val="2"/>
          </rPr>
          <t>2016 data not available</t>
        </r>
      </text>
    </comment>
    <comment ref="D21" authorId="0" shapeId="0" xr:uid="{FD366E0F-3E08-4C68-82E8-0B1849CC6D92}">
      <text>
        <r>
          <rPr>
            <sz val="9"/>
            <color indexed="81"/>
            <rFont val="Tahoma"/>
            <family val="2"/>
          </rPr>
          <t>2016 data not available</t>
        </r>
      </text>
    </comment>
    <comment ref="E21" authorId="0" shapeId="0" xr:uid="{2641F20E-24C8-45F0-B70C-AC5384CB274C}">
      <text>
        <r>
          <rPr>
            <sz val="9"/>
            <color indexed="81"/>
            <rFont val="Tahoma"/>
            <family val="2"/>
          </rPr>
          <t>2016 data not available</t>
        </r>
      </text>
    </comment>
    <comment ref="F21" authorId="0" shapeId="0" xr:uid="{345979B2-7FD7-4F66-8686-6B341DEA616B}">
      <text>
        <r>
          <rPr>
            <sz val="9"/>
            <color indexed="81"/>
            <rFont val="Tahoma"/>
            <family val="2"/>
          </rPr>
          <t>2016 data not available</t>
        </r>
      </text>
    </comment>
    <comment ref="G21" authorId="0" shapeId="0" xr:uid="{217C9098-2767-4507-8913-339A23728213}">
      <text>
        <r>
          <rPr>
            <sz val="9"/>
            <color indexed="81"/>
            <rFont val="Tahoma"/>
            <family val="2"/>
          </rPr>
          <t>2016 data not available</t>
        </r>
      </text>
    </comment>
    <comment ref="H21" authorId="0" shapeId="0" xr:uid="{A13114A8-E590-46B3-8A6B-6924DBC69A98}">
      <text>
        <r>
          <rPr>
            <sz val="9"/>
            <color indexed="81"/>
            <rFont val="Tahoma"/>
            <family val="2"/>
          </rPr>
          <t>2016 data not available</t>
        </r>
      </text>
    </comment>
    <comment ref="I21" authorId="0" shapeId="0" xr:uid="{C22EA747-1AFE-42A9-8E6C-36AAFBF25B59}">
      <text>
        <r>
          <rPr>
            <sz val="9"/>
            <color indexed="81"/>
            <rFont val="Tahoma"/>
            <family val="2"/>
          </rPr>
          <t>2016 data not available</t>
        </r>
      </text>
    </comment>
    <comment ref="A22" authorId="0" shapeId="0" xr:uid="{4182D36C-4F4B-44F4-B211-480EB6D6F9A4}">
      <text>
        <r>
          <rPr>
            <sz val="9"/>
            <color indexed="81"/>
            <rFont val="Tahoma"/>
            <family val="2"/>
          </rPr>
          <t>As defined by the Census variable Mortgage affordability indicator (MAID).</t>
        </r>
      </text>
    </comment>
    <comment ref="B23" authorId="0" shapeId="0" xr:uid="{FBA89CCD-394F-4EE7-9C5A-16A2BB3318E5}">
      <text>
        <r>
          <rPr>
            <sz val="9"/>
            <color indexed="81"/>
            <rFont val="Tahoma"/>
            <family val="2"/>
          </rPr>
          <t>2016 data not available</t>
        </r>
      </text>
    </comment>
    <comment ref="C23" authorId="0" shapeId="0" xr:uid="{C496DCE8-E6F0-4273-92E5-E5371E4B50A9}">
      <text>
        <r>
          <rPr>
            <sz val="9"/>
            <color indexed="81"/>
            <rFont val="Tahoma"/>
            <family val="2"/>
          </rPr>
          <t>2016 data not available</t>
        </r>
      </text>
    </comment>
    <comment ref="D23" authorId="0" shapeId="0" xr:uid="{20840838-2797-452C-B8FE-8BD04BB3A02F}">
      <text>
        <r>
          <rPr>
            <sz val="9"/>
            <color indexed="81"/>
            <rFont val="Tahoma"/>
            <family val="2"/>
          </rPr>
          <t>2016 data not available</t>
        </r>
      </text>
    </comment>
    <comment ref="E23" authorId="0" shapeId="0" xr:uid="{3A9DB571-E7E2-4D39-B4C0-E80AB0DFD487}">
      <text>
        <r>
          <rPr>
            <sz val="9"/>
            <color indexed="81"/>
            <rFont val="Tahoma"/>
            <family val="2"/>
          </rPr>
          <t>2016 data not available</t>
        </r>
      </text>
    </comment>
    <comment ref="F23" authorId="0" shapeId="0" xr:uid="{15EA6E55-580E-44A7-A442-09AC669E4ABC}">
      <text>
        <r>
          <rPr>
            <sz val="9"/>
            <color indexed="81"/>
            <rFont val="Tahoma"/>
            <family val="2"/>
          </rPr>
          <t>2016 data not available</t>
        </r>
      </text>
    </comment>
    <comment ref="G23" authorId="0" shapeId="0" xr:uid="{63AD96BA-5A91-44C5-8836-18D58750BE65}">
      <text>
        <r>
          <rPr>
            <sz val="9"/>
            <color indexed="81"/>
            <rFont val="Tahoma"/>
            <family val="2"/>
          </rPr>
          <t>2016 data not available</t>
        </r>
      </text>
    </comment>
    <comment ref="H23" authorId="0" shapeId="0" xr:uid="{1BF7759A-D3FE-4C54-A447-62E93C687389}">
      <text>
        <r>
          <rPr>
            <sz val="9"/>
            <color indexed="81"/>
            <rFont val="Tahoma"/>
            <family val="2"/>
          </rPr>
          <t>2016 data not available</t>
        </r>
      </text>
    </comment>
    <comment ref="I23" authorId="0" shapeId="0" xr:uid="{98067FE4-A64D-4627-905B-FCDD36165776}">
      <text>
        <r>
          <rPr>
            <sz val="9"/>
            <color indexed="81"/>
            <rFont val="Tahoma"/>
            <family val="2"/>
          </rPr>
          <t>2016 data not available</t>
        </r>
      </text>
    </comment>
    <comment ref="B24" authorId="0" shapeId="0" xr:uid="{2F5F602A-33C3-42AF-9EFA-07F86CA82E82}">
      <text>
        <r>
          <rPr>
            <sz val="9"/>
            <color indexed="81"/>
            <rFont val="Tahoma"/>
            <family val="2"/>
          </rPr>
          <t>2016 data not available</t>
        </r>
      </text>
    </comment>
    <comment ref="C24" authorId="0" shapeId="0" xr:uid="{0D22B1BD-16F5-4FEF-982C-D882545A43AC}">
      <text>
        <r>
          <rPr>
            <sz val="9"/>
            <color indexed="81"/>
            <rFont val="Tahoma"/>
            <family val="2"/>
          </rPr>
          <t>2016 data not available</t>
        </r>
      </text>
    </comment>
    <comment ref="D24" authorId="0" shapeId="0" xr:uid="{CEEA963E-B7EE-4B14-AD87-01557C385632}">
      <text>
        <r>
          <rPr>
            <sz val="9"/>
            <color indexed="81"/>
            <rFont val="Tahoma"/>
            <family val="2"/>
          </rPr>
          <t>2016 data not available</t>
        </r>
      </text>
    </comment>
    <comment ref="E24" authorId="0" shapeId="0" xr:uid="{481A4325-0CD8-41E8-9BC6-AAB65FEF8A7B}">
      <text>
        <r>
          <rPr>
            <sz val="9"/>
            <color indexed="81"/>
            <rFont val="Tahoma"/>
            <family val="2"/>
          </rPr>
          <t>2016 data not available</t>
        </r>
      </text>
    </comment>
    <comment ref="F24" authorId="0" shapeId="0" xr:uid="{28CB6735-F78F-4AF4-A21C-309D95E0EF96}">
      <text>
        <r>
          <rPr>
            <sz val="9"/>
            <color indexed="81"/>
            <rFont val="Tahoma"/>
            <family val="2"/>
          </rPr>
          <t>2016 data not available</t>
        </r>
      </text>
    </comment>
    <comment ref="G24" authorId="0" shapeId="0" xr:uid="{50A50081-6479-4372-8B44-FF81EEF878F6}">
      <text>
        <r>
          <rPr>
            <sz val="9"/>
            <color indexed="81"/>
            <rFont val="Tahoma"/>
            <family val="2"/>
          </rPr>
          <t>2016 data not available</t>
        </r>
      </text>
    </comment>
    <comment ref="H24" authorId="0" shapeId="0" xr:uid="{98A1BD30-34F0-4826-BE60-74C8014A74B9}">
      <text>
        <r>
          <rPr>
            <sz val="9"/>
            <color indexed="81"/>
            <rFont val="Tahoma"/>
            <family val="2"/>
          </rPr>
          <t>2016 data not available</t>
        </r>
      </text>
    </comment>
    <comment ref="I24" authorId="0" shapeId="0" xr:uid="{8664D589-FEDA-47A4-A008-E547E54FD62A}">
      <text>
        <r>
          <rPr>
            <sz val="9"/>
            <color indexed="81"/>
            <rFont val="Tahoma"/>
            <family val="2"/>
          </rPr>
          <t>2016 data not available</t>
        </r>
      </text>
    </comment>
    <comment ref="A25" authorId="0" shapeId="0" xr:uid="{1DB659D8-0E23-49AF-B4AF-F63D51C50222}">
      <text>
        <r>
          <rPr>
            <sz val="9"/>
            <color indexed="81"/>
            <rFont val="Tahoma"/>
            <family val="2"/>
          </rPr>
          <t xml:space="preserve">Excludes mortgage repayments not stated.
</t>
        </r>
      </text>
    </comment>
    <comment ref="B25" authorId="0" shapeId="0" xr:uid="{5872DE2E-E9C6-4C16-94BD-C321352382C1}">
      <text>
        <r>
          <rPr>
            <sz val="9"/>
            <color indexed="81"/>
            <rFont val="Tahoma"/>
            <family val="2"/>
          </rPr>
          <t>2016 data not available</t>
        </r>
      </text>
    </comment>
    <comment ref="C25" authorId="0" shapeId="0" xr:uid="{2A6652B1-EB0E-4E65-AB78-90AD02DDBDD1}">
      <text>
        <r>
          <rPr>
            <sz val="9"/>
            <color indexed="81"/>
            <rFont val="Tahoma"/>
            <family val="2"/>
          </rPr>
          <t>2016 data not available</t>
        </r>
      </text>
    </comment>
    <comment ref="D25" authorId="0" shapeId="0" xr:uid="{44D91F34-BBBF-4443-93D8-F45C72FBDF10}">
      <text>
        <r>
          <rPr>
            <sz val="9"/>
            <color indexed="81"/>
            <rFont val="Tahoma"/>
            <family val="2"/>
          </rPr>
          <t>2016 data not available</t>
        </r>
      </text>
    </comment>
    <comment ref="E25" authorId="0" shapeId="0" xr:uid="{844C58BB-FB9C-443F-8AE0-8AEC64859565}">
      <text>
        <r>
          <rPr>
            <sz val="9"/>
            <color indexed="81"/>
            <rFont val="Tahoma"/>
            <family val="2"/>
          </rPr>
          <t>2016 data not available</t>
        </r>
      </text>
    </comment>
    <comment ref="F25" authorId="0" shapeId="0" xr:uid="{B464320F-A566-41C0-85A6-147F11B3BF78}">
      <text>
        <r>
          <rPr>
            <sz val="9"/>
            <color indexed="81"/>
            <rFont val="Tahoma"/>
            <family val="2"/>
          </rPr>
          <t>2016 data not available</t>
        </r>
      </text>
    </comment>
    <comment ref="G25" authorId="0" shapeId="0" xr:uid="{FCD457FE-0DA1-4DBB-9724-85927B371043}">
      <text>
        <r>
          <rPr>
            <sz val="9"/>
            <color indexed="81"/>
            <rFont val="Tahoma"/>
            <family val="2"/>
          </rPr>
          <t>2016 data not available</t>
        </r>
      </text>
    </comment>
    <comment ref="H25" authorId="0" shapeId="0" xr:uid="{D993324F-5441-4CA3-8521-54651AD562FE}">
      <text>
        <r>
          <rPr>
            <sz val="9"/>
            <color indexed="81"/>
            <rFont val="Tahoma"/>
            <family val="2"/>
          </rPr>
          <t>2016 data not available</t>
        </r>
      </text>
    </comment>
    <comment ref="I25" authorId="0" shapeId="0" xr:uid="{85E868FF-EEC2-4A80-9F00-0880830BB924}">
      <text>
        <r>
          <rPr>
            <sz val="9"/>
            <color indexed="81"/>
            <rFont val="Tahoma"/>
            <family val="2"/>
          </rPr>
          <t>2016 data not available</t>
        </r>
      </text>
    </comment>
    <comment ref="A27" authorId="0" shapeId="0" xr:uid="{75A9E16B-EB08-4535-98B0-622C9D338521}">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28" authorId="0" shapeId="0" xr:uid="{A7C2DCB9-E727-4852-9698-0B4EFD56B7EB}">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29" authorId="0" shapeId="0" xr:uid="{7CE6E980-E43A-413E-8570-75EE2D25A691}">
      <text>
        <r>
          <rPr>
            <sz val="9"/>
            <color indexed="81"/>
            <rFont val="Tahoma"/>
            <family val="2"/>
          </rPr>
          <t>Excludes number of bedrooms not stated or unable to be determined.</t>
        </r>
      </text>
    </comment>
    <comment ref="A30" authorId="0" shapeId="0" xr:uid="{1D972957-588E-4BD0-A78C-89BF69C9F726}">
      <text>
        <r>
          <rPr>
            <sz val="9"/>
            <color indexed="81"/>
            <rFont val="Tahoma"/>
            <family val="2"/>
          </rPr>
          <t>Excludes visitor only and non-classifiable households.</t>
        </r>
      </text>
    </comment>
    <comment ref="A31" authorId="0" shapeId="0" xr:uid="{A2E09426-1960-4E42-A8B4-2027EE810926}">
      <text>
        <r>
          <rPr>
            <sz val="9"/>
            <color indexed="81"/>
            <rFont val="Tahoma"/>
            <family val="2"/>
          </rPr>
          <t>Includes persons whose Settlement Data date of arrival was 1st January 2000 or later, but may have reported a Census year of arrival in Australia prior to 2000.</t>
        </r>
      </text>
    </comment>
    <comment ref="A32" authorId="0" shapeId="0" xr:uid="{F000994E-EC5D-4358-BF11-C964045A31D5}">
      <text>
        <r>
          <rPr>
            <sz val="9"/>
            <color indexed="81"/>
            <rFont val="Tahoma"/>
            <family val="2"/>
          </rPr>
          <t>Excludes visitor only and non-classifiable households.</t>
        </r>
      </text>
    </comment>
    <comment ref="A36" authorId="0" shapeId="0" xr:uid="{C3AED8A9-51DA-4054-9698-FF611CB3BB85}">
      <text>
        <r>
          <rPr>
            <sz val="9"/>
            <color indexed="81"/>
            <rFont val="Tahoma"/>
            <family val="2"/>
          </rPr>
          <t>Includes purchased under a shared equity scheme.</t>
        </r>
      </text>
    </comment>
    <comment ref="A37" authorId="0" shapeId="0" xr:uid="{BFC6479A-121D-4401-BD5C-E039C5AFBEFF}">
      <text>
        <r>
          <rPr>
            <sz val="9"/>
            <color indexed="81"/>
            <rFont val="Tahoma"/>
            <family val="2"/>
          </rPr>
          <t>2016 estimates include being occupied rent free. 2021 estimates exclude being occupied rent free.</t>
        </r>
      </text>
    </comment>
    <comment ref="A38" authorId="0" shapeId="0" xr:uid="{EED9A1B2-EE3B-4DC9-9701-BFD6F9D35ED2}">
      <text>
        <r>
          <rPr>
            <sz val="9"/>
            <color indexed="81"/>
            <rFont val="Tahoma"/>
            <family val="2"/>
          </rPr>
          <t xml:space="preserve">Excludes tenure type not stated.
</t>
        </r>
      </text>
    </comment>
    <comment ref="A39" authorId="0" shapeId="0" xr:uid="{22F1CA34-30D9-456F-9417-DC1C21F47254}">
      <text>
        <r>
          <rPr>
            <sz val="9"/>
            <color indexed="81"/>
            <rFont val="Tahoma"/>
            <family val="2"/>
          </rPr>
          <t>As defined by the Census variable Rent affordability indicator (RAID).</t>
        </r>
      </text>
    </comment>
    <comment ref="B40" authorId="0" shapeId="0" xr:uid="{1D45D7A1-E24B-473C-8531-0199A2D3FD14}">
      <text>
        <r>
          <rPr>
            <sz val="9"/>
            <color indexed="81"/>
            <rFont val="Tahoma"/>
            <family val="2"/>
          </rPr>
          <t>2016 data not available</t>
        </r>
      </text>
    </comment>
    <comment ref="C40" authorId="0" shapeId="0" xr:uid="{F8F58796-C264-4FB4-9D8D-BC710DFF51E6}">
      <text>
        <r>
          <rPr>
            <sz val="9"/>
            <color indexed="81"/>
            <rFont val="Tahoma"/>
            <family val="2"/>
          </rPr>
          <t>2016 data not available</t>
        </r>
      </text>
    </comment>
    <comment ref="D40" authorId="0" shapeId="0" xr:uid="{E1D23006-9C82-4F79-B9A9-4A01505EBE32}">
      <text>
        <r>
          <rPr>
            <sz val="9"/>
            <color indexed="81"/>
            <rFont val="Tahoma"/>
            <family val="2"/>
          </rPr>
          <t>2016 data not available</t>
        </r>
      </text>
    </comment>
    <comment ref="E40" authorId="0" shapeId="0" xr:uid="{38B99005-8C75-4863-BF8E-07468528EAB8}">
      <text>
        <r>
          <rPr>
            <sz val="9"/>
            <color indexed="81"/>
            <rFont val="Tahoma"/>
            <family val="2"/>
          </rPr>
          <t>2016 data not available</t>
        </r>
      </text>
    </comment>
    <comment ref="F40" authorId="0" shapeId="0" xr:uid="{5695BCD2-5EDA-4D48-9C82-FCD87B5D8689}">
      <text>
        <r>
          <rPr>
            <sz val="9"/>
            <color indexed="81"/>
            <rFont val="Tahoma"/>
            <family val="2"/>
          </rPr>
          <t>2016 data not available</t>
        </r>
      </text>
    </comment>
    <comment ref="G40" authorId="0" shapeId="0" xr:uid="{DBA0D1AC-D2A7-40D8-89BB-94F31C20AA0A}">
      <text>
        <r>
          <rPr>
            <sz val="9"/>
            <color indexed="81"/>
            <rFont val="Tahoma"/>
            <family val="2"/>
          </rPr>
          <t>2016 data not available</t>
        </r>
      </text>
    </comment>
    <comment ref="H40" authorId="0" shapeId="0" xr:uid="{42FD5E1D-FEFD-42E1-8568-E7AA6C05542E}">
      <text>
        <r>
          <rPr>
            <sz val="9"/>
            <color indexed="81"/>
            <rFont val="Tahoma"/>
            <family val="2"/>
          </rPr>
          <t>2016 data not available</t>
        </r>
      </text>
    </comment>
    <comment ref="I40" authorId="0" shapeId="0" xr:uid="{FA7D7054-8F24-47B7-84E9-7CE0D2A25DF4}">
      <text>
        <r>
          <rPr>
            <sz val="9"/>
            <color indexed="81"/>
            <rFont val="Tahoma"/>
            <family val="2"/>
          </rPr>
          <t>2016 data not available</t>
        </r>
      </text>
    </comment>
    <comment ref="B41" authorId="0" shapeId="0" xr:uid="{64EC7604-31D0-4B5B-9776-B9EC1DE51B78}">
      <text>
        <r>
          <rPr>
            <sz val="9"/>
            <color indexed="81"/>
            <rFont val="Tahoma"/>
            <family val="2"/>
          </rPr>
          <t>2016 data not available</t>
        </r>
      </text>
    </comment>
    <comment ref="C41" authorId="0" shapeId="0" xr:uid="{CABBC5EF-0A84-4BF5-8AC2-19E6919058B7}">
      <text>
        <r>
          <rPr>
            <sz val="9"/>
            <color indexed="81"/>
            <rFont val="Tahoma"/>
            <family val="2"/>
          </rPr>
          <t>2016 data not available</t>
        </r>
      </text>
    </comment>
    <comment ref="D41" authorId="0" shapeId="0" xr:uid="{BFCC67A8-21ED-4341-8729-E227BD0407C2}">
      <text>
        <r>
          <rPr>
            <sz val="9"/>
            <color indexed="81"/>
            <rFont val="Tahoma"/>
            <family val="2"/>
          </rPr>
          <t>2016 data not available</t>
        </r>
      </text>
    </comment>
    <comment ref="E41" authorId="0" shapeId="0" xr:uid="{2F4BCA56-21AB-4DF5-BECD-ED1C5B5896E9}">
      <text>
        <r>
          <rPr>
            <sz val="9"/>
            <color indexed="81"/>
            <rFont val="Tahoma"/>
            <family val="2"/>
          </rPr>
          <t>2016 data not available</t>
        </r>
      </text>
    </comment>
    <comment ref="F41" authorId="0" shapeId="0" xr:uid="{F7FD2F0D-0E07-4F72-9217-AB6E49C5DD2B}">
      <text>
        <r>
          <rPr>
            <sz val="9"/>
            <color indexed="81"/>
            <rFont val="Tahoma"/>
            <family val="2"/>
          </rPr>
          <t>2016 data not available</t>
        </r>
      </text>
    </comment>
    <comment ref="G41" authorId="0" shapeId="0" xr:uid="{29DB97AA-539B-4667-913E-AD08C5812E1B}">
      <text>
        <r>
          <rPr>
            <sz val="9"/>
            <color indexed="81"/>
            <rFont val="Tahoma"/>
            <family val="2"/>
          </rPr>
          <t>2016 data not available</t>
        </r>
      </text>
    </comment>
    <comment ref="H41" authorId="0" shapeId="0" xr:uid="{B66FB396-C67D-480F-962A-89410219A43A}">
      <text>
        <r>
          <rPr>
            <sz val="9"/>
            <color indexed="81"/>
            <rFont val="Tahoma"/>
            <family val="2"/>
          </rPr>
          <t>2016 data not available</t>
        </r>
      </text>
    </comment>
    <comment ref="I41" authorId="0" shapeId="0" xr:uid="{FC6843A7-2C71-4045-99CF-D9895A0A53D6}">
      <text>
        <r>
          <rPr>
            <sz val="9"/>
            <color indexed="81"/>
            <rFont val="Tahoma"/>
            <family val="2"/>
          </rPr>
          <t>2016 data not available</t>
        </r>
      </text>
    </comment>
    <comment ref="A42" authorId="0" shapeId="0" xr:uid="{3B7C9641-C686-4EB0-ADC3-490FB0D7FE06}">
      <text>
        <r>
          <rPr>
            <sz val="9"/>
            <color indexed="81"/>
            <rFont val="Tahoma"/>
            <family val="2"/>
          </rPr>
          <t xml:space="preserve">Excludes rent payments not stated.
</t>
        </r>
      </text>
    </comment>
    <comment ref="B42" authorId="0" shapeId="0" xr:uid="{764E2271-2305-4460-90E0-5311A09B408F}">
      <text>
        <r>
          <rPr>
            <sz val="9"/>
            <color indexed="81"/>
            <rFont val="Tahoma"/>
            <family val="2"/>
          </rPr>
          <t>2016 data not available</t>
        </r>
      </text>
    </comment>
    <comment ref="C42" authorId="0" shapeId="0" xr:uid="{2B9B9D40-589F-474B-AFBA-E1F360401C6E}">
      <text>
        <r>
          <rPr>
            <sz val="9"/>
            <color indexed="81"/>
            <rFont val="Tahoma"/>
            <family val="2"/>
          </rPr>
          <t>2016 data not available</t>
        </r>
      </text>
    </comment>
    <comment ref="D42" authorId="0" shapeId="0" xr:uid="{B396486A-2547-4190-9635-6B8B8F82B105}">
      <text>
        <r>
          <rPr>
            <sz val="9"/>
            <color indexed="81"/>
            <rFont val="Tahoma"/>
            <family val="2"/>
          </rPr>
          <t>2016 data not available</t>
        </r>
      </text>
    </comment>
    <comment ref="E42" authorId="0" shapeId="0" xr:uid="{B08C50E9-31E3-4104-85B4-F8614A37A22C}">
      <text>
        <r>
          <rPr>
            <sz val="9"/>
            <color indexed="81"/>
            <rFont val="Tahoma"/>
            <family val="2"/>
          </rPr>
          <t>2016 data not available</t>
        </r>
      </text>
    </comment>
    <comment ref="F42" authorId="0" shapeId="0" xr:uid="{4CA446A2-F6B2-4A0B-B755-8E7AFB7D6154}">
      <text>
        <r>
          <rPr>
            <sz val="9"/>
            <color indexed="81"/>
            <rFont val="Tahoma"/>
            <family val="2"/>
          </rPr>
          <t>2016 data not available</t>
        </r>
      </text>
    </comment>
    <comment ref="G42" authorId="0" shapeId="0" xr:uid="{3B762C6A-A422-41C8-9980-40C72AB1D68D}">
      <text>
        <r>
          <rPr>
            <sz val="9"/>
            <color indexed="81"/>
            <rFont val="Tahoma"/>
            <family val="2"/>
          </rPr>
          <t>2016 data not available</t>
        </r>
      </text>
    </comment>
    <comment ref="H42" authorId="0" shapeId="0" xr:uid="{103CEA8F-164C-4D23-B5F3-77D1C36B590E}">
      <text>
        <r>
          <rPr>
            <sz val="9"/>
            <color indexed="81"/>
            <rFont val="Tahoma"/>
            <family val="2"/>
          </rPr>
          <t>2016 data not available</t>
        </r>
      </text>
    </comment>
    <comment ref="I42" authorId="0" shapeId="0" xr:uid="{B2889B21-656B-4386-B499-DD2B85108821}">
      <text>
        <r>
          <rPr>
            <sz val="9"/>
            <color indexed="81"/>
            <rFont val="Tahoma"/>
            <family val="2"/>
          </rPr>
          <t>2016 data not available</t>
        </r>
      </text>
    </comment>
    <comment ref="A43" authorId="0" shapeId="0" xr:uid="{813BB178-ACF1-4EBD-AE47-4BEFD3B9A7FE}">
      <text>
        <r>
          <rPr>
            <sz val="9"/>
            <color indexed="81"/>
            <rFont val="Tahoma"/>
            <family val="2"/>
          </rPr>
          <t>As defined by the Census variable Mortgage affordability indicator (MAID).</t>
        </r>
      </text>
    </comment>
    <comment ref="B44" authorId="0" shapeId="0" xr:uid="{79CF227E-F4DF-43F1-87F5-057096ACA4BB}">
      <text>
        <r>
          <rPr>
            <sz val="9"/>
            <color indexed="81"/>
            <rFont val="Tahoma"/>
            <family val="2"/>
          </rPr>
          <t>2016 data not available</t>
        </r>
      </text>
    </comment>
    <comment ref="C44" authorId="0" shapeId="0" xr:uid="{B45225E0-C6B1-41B5-85AD-C93F53BCAEB7}">
      <text>
        <r>
          <rPr>
            <sz val="9"/>
            <color indexed="81"/>
            <rFont val="Tahoma"/>
            <family val="2"/>
          </rPr>
          <t>2016 data not available</t>
        </r>
      </text>
    </comment>
    <comment ref="D44" authorId="0" shapeId="0" xr:uid="{34FE533F-8DE1-47C1-B841-9CCFEBEB1128}">
      <text>
        <r>
          <rPr>
            <sz val="9"/>
            <color indexed="81"/>
            <rFont val="Tahoma"/>
            <family val="2"/>
          </rPr>
          <t>2016 data not available</t>
        </r>
      </text>
    </comment>
    <comment ref="E44" authorId="0" shapeId="0" xr:uid="{D4275C6A-17E6-45A2-BDD5-0A760D0ED8B6}">
      <text>
        <r>
          <rPr>
            <sz val="9"/>
            <color indexed="81"/>
            <rFont val="Tahoma"/>
            <family val="2"/>
          </rPr>
          <t>2016 data not available</t>
        </r>
      </text>
    </comment>
    <comment ref="F44" authorId="0" shapeId="0" xr:uid="{4E978EB9-3EBB-4747-8C14-2A62A3A8B9E5}">
      <text>
        <r>
          <rPr>
            <sz val="9"/>
            <color indexed="81"/>
            <rFont val="Tahoma"/>
            <family val="2"/>
          </rPr>
          <t>2016 data not available</t>
        </r>
      </text>
    </comment>
    <comment ref="G44" authorId="0" shapeId="0" xr:uid="{ADB0AC4A-6D43-4229-B105-15F59FC65171}">
      <text>
        <r>
          <rPr>
            <sz val="9"/>
            <color indexed="81"/>
            <rFont val="Tahoma"/>
            <family val="2"/>
          </rPr>
          <t>2016 data not available</t>
        </r>
      </text>
    </comment>
    <comment ref="H44" authorId="0" shapeId="0" xr:uid="{8A3604A9-EB05-49C9-82FE-DFC77EA2D782}">
      <text>
        <r>
          <rPr>
            <sz val="9"/>
            <color indexed="81"/>
            <rFont val="Tahoma"/>
            <family val="2"/>
          </rPr>
          <t>2016 data not available</t>
        </r>
      </text>
    </comment>
    <comment ref="I44" authorId="0" shapeId="0" xr:uid="{832F9155-6E01-417A-BD2F-1A6C4CB7C9B0}">
      <text>
        <r>
          <rPr>
            <sz val="9"/>
            <color indexed="81"/>
            <rFont val="Tahoma"/>
            <family val="2"/>
          </rPr>
          <t>2016 data not available</t>
        </r>
      </text>
    </comment>
    <comment ref="B45" authorId="0" shapeId="0" xr:uid="{8E60849D-1E05-4460-A4E7-4ACA5DB24AD0}">
      <text>
        <r>
          <rPr>
            <sz val="9"/>
            <color indexed="81"/>
            <rFont val="Tahoma"/>
            <family val="2"/>
          </rPr>
          <t>2016 data not available</t>
        </r>
      </text>
    </comment>
    <comment ref="C45" authorId="0" shapeId="0" xr:uid="{3C354D6D-60BB-440B-9969-545E24B9E03F}">
      <text>
        <r>
          <rPr>
            <sz val="9"/>
            <color indexed="81"/>
            <rFont val="Tahoma"/>
            <family val="2"/>
          </rPr>
          <t>2016 data not available</t>
        </r>
      </text>
    </comment>
    <comment ref="D45" authorId="0" shapeId="0" xr:uid="{CD6E0A5A-D579-472F-82CF-8C895A568E56}">
      <text>
        <r>
          <rPr>
            <sz val="9"/>
            <color indexed="81"/>
            <rFont val="Tahoma"/>
            <family val="2"/>
          </rPr>
          <t>2016 data not available</t>
        </r>
      </text>
    </comment>
    <comment ref="E45" authorId="0" shapeId="0" xr:uid="{A9F73AAB-B57A-42CE-AF53-A48D06F7734A}">
      <text>
        <r>
          <rPr>
            <sz val="9"/>
            <color indexed="81"/>
            <rFont val="Tahoma"/>
            <family val="2"/>
          </rPr>
          <t>2016 data not available</t>
        </r>
      </text>
    </comment>
    <comment ref="F45" authorId="0" shapeId="0" xr:uid="{4828087A-AE8F-4BB7-A122-9DFF5DAB1D9D}">
      <text>
        <r>
          <rPr>
            <sz val="9"/>
            <color indexed="81"/>
            <rFont val="Tahoma"/>
            <family val="2"/>
          </rPr>
          <t>2016 data not available</t>
        </r>
      </text>
    </comment>
    <comment ref="G45" authorId="0" shapeId="0" xr:uid="{7D66ED52-2C37-4785-9F06-A973A3F1CA0C}">
      <text>
        <r>
          <rPr>
            <sz val="9"/>
            <color indexed="81"/>
            <rFont val="Tahoma"/>
            <family val="2"/>
          </rPr>
          <t>2016 data not available</t>
        </r>
      </text>
    </comment>
    <comment ref="H45" authorId="0" shapeId="0" xr:uid="{0E35A241-A493-46B2-BA99-D815AE307EA8}">
      <text>
        <r>
          <rPr>
            <sz val="9"/>
            <color indexed="81"/>
            <rFont val="Tahoma"/>
            <family val="2"/>
          </rPr>
          <t>2016 data not available</t>
        </r>
      </text>
    </comment>
    <comment ref="I45" authorId="0" shapeId="0" xr:uid="{AB1CF07D-FE3E-4A80-8A67-EFBD9A322B17}">
      <text>
        <r>
          <rPr>
            <sz val="9"/>
            <color indexed="81"/>
            <rFont val="Tahoma"/>
            <family val="2"/>
          </rPr>
          <t>2016 data not available</t>
        </r>
      </text>
    </comment>
    <comment ref="A46" authorId="0" shapeId="0" xr:uid="{004920A9-AD92-4FCD-84A8-CFC690E9DD9E}">
      <text>
        <r>
          <rPr>
            <sz val="9"/>
            <color indexed="81"/>
            <rFont val="Tahoma"/>
            <family val="2"/>
          </rPr>
          <t xml:space="preserve">Excludes mortgage repayments not stated.
</t>
        </r>
      </text>
    </comment>
    <comment ref="B46" authorId="0" shapeId="0" xr:uid="{06E2FAD7-85D3-4F3D-86D4-4420A92AEE62}">
      <text>
        <r>
          <rPr>
            <sz val="9"/>
            <color indexed="81"/>
            <rFont val="Tahoma"/>
            <family val="2"/>
          </rPr>
          <t>2016 data not available</t>
        </r>
      </text>
    </comment>
    <comment ref="C46" authorId="0" shapeId="0" xr:uid="{6341D6F0-14A3-475C-9780-05812225D32B}">
      <text>
        <r>
          <rPr>
            <sz val="9"/>
            <color indexed="81"/>
            <rFont val="Tahoma"/>
            <family val="2"/>
          </rPr>
          <t>2016 data not available</t>
        </r>
      </text>
    </comment>
    <comment ref="D46" authorId="0" shapeId="0" xr:uid="{34D993A5-10C2-4F20-810C-F0F868E82451}">
      <text>
        <r>
          <rPr>
            <sz val="9"/>
            <color indexed="81"/>
            <rFont val="Tahoma"/>
            <family val="2"/>
          </rPr>
          <t>2016 data not available</t>
        </r>
      </text>
    </comment>
    <comment ref="E46" authorId="0" shapeId="0" xr:uid="{837B4A6E-5D71-47D3-8934-278EB76051EF}">
      <text>
        <r>
          <rPr>
            <sz val="9"/>
            <color indexed="81"/>
            <rFont val="Tahoma"/>
            <family val="2"/>
          </rPr>
          <t>2016 data not available</t>
        </r>
      </text>
    </comment>
    <comment ref="F46" authorId="0" shapeId="0" xr:uid="{6F041D3B-4F23-43F9-9312-0A0108F46DF9}">
      <text>
        <r>
          <rPr>
            <sz val="9"/>
            <color indexed="81"/>
            <rFont val="Tahoma"/>
            <family val="2"/>
          </rPr>
          <t>2016 data not available</t>
        </r>
      </text>
    </comment>
    <comment ref="G46" authorId="0" shapeId="0" xr:uid="{F5EB0E7F-459D-472B-B790-8A2CF9665FA5}">
      <text>
        <r>
          <rPr>
            <sz val="9"/>
            <color indexed="81"/>
            <rFont val="Tahoma"/>
            <family val="2"/>
          </rPr>
          <t>2016 data not available</t>
        </r>
      </text>
    </comment>
    <comment ref="H46" authorId="0" shapeId="0" xr:uid="{872C42A3-D4C3-4EEE-BA86-625178AD6FA2}">
      <text>
        <r>
          <rPr>
            <sz val="9"/>
            <color indexed="81"/>
            <rFont val="Tahoma"/>
            <family val="2"/>
          </rPr>
          <t>2016 data not available</t>
        </r>
      </text>
    </comment>
    <comment ref="I46" authorId="0" shapeId="0" xr:uid="{6671015F-E014-46E5-BEF7-4A3AD39BC429}">
      <text>
        <r>
          <rPr>
            <sz val="9"/>
            <color indexed="81"/>
            <rFont val="Tahoma"/>
            <family val="2"/>
          </rPr>
          <t>2016 data not available</t>
        </r>
      </text>
    </comment>
    <comment ref="A48" authorId="0" shapeId="0" xr:uid="{8B8C6E99-F051-4C34-A332-C8ADC83D8A45}">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49" authorId="0" shapeId="0" xr:uid="{44CF0141-7A8F-425F-91A8-C348A5CBFF44}">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50" authorId="0" shapeId="0" xr:uid="{0D8A4B4A-779D-4972-942E-3C219BEA74AC}">
      <text>
        <r>
          <rPr>
            <sz val="9"/>
            <color indexed="81"/>
            <rFont val="Tahoma"/>
            <family val="2"/>
          </rPr>
          <t>Excludes number of bedrooms not stated or unable to be determined.</t>
        </r>
      </text>
    </comment>
    <comment ref="A51" authorId="0" shapeId="0" xr:uid="{B636E3B2-6177-4758-A408-4280C9D4A4C2}">
      <text>
        <r>
          <rPr>
            <sz val="9"/>
            <color indexed="81"/>
            <rFont val="Tahoma"/>
            <family val="2"/>
          </rPr>
          <t>Excludes visitor only and non-classifiable households.</t>
        </r>
      </text>
    </comment>
    <comment ref="A52" authorId="0" shapeId="0" xr:uid="{F74E8C1A-4F08-4A6B-9D2D-B910DB9CDDFC}">
      <text>
        <r>
          <rPr>
            <sz val="9"/>
            <color indexed="81"/>
            <rFont val="Tahoma"/>
            <family val="2"/>
          </rPr>
          <t>Includes persons whose Settlement Data date of arrival was 1st January 2000 or later, but may have reported a Census year of arrival in Australia prior to 2000.</t>
        </r>
      </text>
    </comment>
    <comment ref="A53" authorId="0" shapeId="0" xr:uid="{53CF8084-87D0-43F1-9CF5-23F0FBE3C835}">
      <text>
        <r>
          <rPr>
            <sz val="9"/>
            <color indexed="81"/>
            <rFont val="Tahoma"/>
            <family val="2"/>
          </rPr>
          <t>Excludes visitor only and non-classifiable households.</t>
        </r>
      </text>
    </comment>
    <comment ref="A57" authorId="0" shapeId="0" xr:uid="{0F4F7BA6-410C-4AC9-A8D6-AF6938E5DF70}">
      <text>
        <r>
          <rPr>
            <sz val="9"/>
            <color indexed="81"/>
            <rFont val="Tahoma"/>
            <family val="2"/>
          </rPr>
          <t>Includes purchased under a shared equity scheme.</t>
        </r>
      </text>
    </comment>
    <comment ref="A58" authorId="0" shapeId="0" xr:uid="{77D37EC9-CC8E-43E7-8D87-EC73ED15FAD6}">
      <text>
        <r>
          <rPr>
            <sz val="9"/>
            <color indexed="81"/>
            <rFont val="Tahoma"/>
            <family val="2"/>
          </rPr>
          <t>2016 estimates include being occupied rent free. 2021 estimates exclude being occupied rent free.</t>
        </r>
      </text>
    </comment>
    <comment ref="A59" authorId="0" shapeId="0" xr:uid="{5B9F18C1-CA77-4387-AC81-8A7A1628204C}">
      <text>
        <r>
          <rPr>
            <sz val="9"/>
            <color indexed="81"/>
            <rFont val="Tahoma"/>
            <family val="2"/>
          </rPr>
          <t xml:space="preserve">Excludes tenure type not stated.
</t>
        </r>
      </text>
    </comment>
    <comment ref="A60" authorId="0" shapeId="0" xr:uid="{BE4C3D3A-1E12-4284-AA5F-9DEC48B86C36}">
      <text>
        <r>
          <rPr>
            <sz val="9"/>
            <color indexed="81"/>
            <rFont val="Tahoma"/>
            <family val="2"/>
          </rPr>
          <t>As defined by the Census variable Rent affordability indicator (RAID).</t>
        </r>
      </text>
    </comment>
    <comment ref="B61" authorId="0" shapeId="0" xr:uid="{E5DD5732-57BB-49AD-98A9-AA12ADD13ABE}">
      <text>
        <r>
          <rPr>
            <sz val="9"/>
            <color indexed="81"/>
            <rFont val="Tahoma"/>
            <family val="2"/>
          </rPr>
          <t>2016 data not available</t>
        </r>
      </text>
    </comment>
    <comment ref="C61" authorId="0" shapeId="0" xr:uid="{488C54A6-B7D9-4E37-9051-5C4DF9AAEBB0}">
      <text>
        <r>
          <rPr>
            <sz val="9"/>
            <color indexed="81"/>
            <rFont val="Tahoma"/>
            <family val="2"/>
          </rPr>
          <t>2016 data not available</t>
        </r>
      </text>
    </comment>
    <comment ref="D61" authorId="0" shapeId="0" xr:uid="{7AE82E30-5EEE-4C0D-8DCD-D39F0A186898}">
      <text>
        <r>
          <rPr>
            <sz val="9"/>
            <color indexed="81"/>
            <rFont val="Tahoma"/>
            <family val="2"/>
          </rPr>
          <t>2016 data not available</t>
        </r>
      </text>
    </comment>
    <comment ref="E61" authorId="0" shapeId="0" xr:uid="{8A4E9A76-3B29-4E01-9E68-094B3A82712F}">
      <text>
        <r>
          <rPr>
            <sz val="9"/>
            <color indexed="81"/>
            <rFont val="Tahoma"/>
            <family val="2"/>
          </rPr>
          <t>2016 data not available</t>
        </r>
      </text>
    </comment>
    <comment ref="F61" authorId="0" shapeId="0" xr:uid="{215512E6-C21E-43AB-BFFA-D31EAB594BE9}">
      <text>
        <r>
          <rPr>
            <sz val="9"/>
            <color indexed="81"/>
            <rFont val="Tahoma"/>
            <family val="2"/>
          </rPr>
          <t>2016 data not available</t>
        </r>
      </text>
    </comment>
    <comment ref="G61" authorId="0" shapeId="0" xr:uid="{4D3FF5C6-915D-4F07-BC0A-AFD58B3A8C25}">
      <text>
        <r>
          <rPr>
            <sz val="9"/>
            <color indexed="81"/>
            <rFont val="Tahoma"/>
            <family val="2"/>
          </rPr>
          <t>2016 data not available</t>
        </r>
      </text>
    </comment>
    <comment ref="H61" authorId="0" shapeId="0" xr:uid="{30045F48-EF44-474B-B3A7-D7C8DED158F2}">
      <text>
        <r>
          <rPr>
            <sz val="9"/>
            <color indexed="81"/>
            <rFont val="Tahoma"/>
            <family val="2"/>
          </rPr>
          <t>2016 data not available</t>
        </r>
      </text>
    </comment>
    <comment ref="I61" authorId="0" shapeId="0" xr:uid="{7CDD7200-35F7-4907-A9DC-6E6017CAE1CC}">
      <text>
        <r>
          <rPr>
            <sz val="9"/>
            <color indexed="81"/>
            <rFont val="Tahoma"/>
            <family val="2"/>
          </rPr>
          <t>2016 data not available</t>
        </r>
      </text>
    </comment>
    <comment ref="B62" authorId="0" shapeId="0" xr:uid="{CCF0FC1B-166C-4F78-A708-5430893AE41F}">
      <text>
        <r>
          <rPr>
            <sz val="9"/>
            <color indexed="81"/>
            <rFont val="Tahoma"/>
            <family val="2"/>
          </rPr>
          <t>2016 data not available</t>
        </r>
      </text>
    </comment>
    <comment ref="C62" authorId="0" shapeId="0" xr:uid="{BE7B5312-F0D5-4466-B8DD-3EC77D229F08}">
      <text>
        <r>
          <rPr>
            <sz val="9"/>
            <color indexed="81"/>
            <rFont val="Tahoma"/>
            <family val="2"/>
          </rPr>
          <t>2016 data not available</t>
        </r>
      </text>
    </comment>
    <comment ref="D62" authorId="0" shapeId="0" xr:uid="{CC43B2DC-AAAA-41D0-8139-C8B7052D06A7}">
      <text>
        <r>
          <rPr>
            <sz val="9"/>
            <color indexed="81"/>
            <rFont val="Tahoma"/>
            <family val="2"/>
          </rPr>
          <t>2016 data not available</t>
        </r>
      </text>
    </comment>
    <comment ref="E62" authorId="0" shapeId="0" xr:uid="{2E7826A7-3C9B-4167-B4BC-46FA385568A9}">
      <text>
        <r>
          <rPr>
            <sz val="9"/>
            <color indexed="81"/>
            <rFont val="Tahoma"/>
            <family val="2"/>
          </rPr>
          <t>2016 data not available</t>
        </r>
      </text>
    </comment>
    <comment ref="F62" authorId="0" shapeId="0" xr:uid="{9AF2CFEF-CDE3-4EA7-B388-FF265CDF6E0F}">
      <text>
        <r>
          <rPr>
            <sz val="9"/>
            <color indexed="81"/>
            <rFont val="Tahoma"/>
            <family val="2"/>
          </rPr>
          <t>2016 data not available</t>
        </r>
      </text>
    </comment>
    <comment ref="G62" authorId="0" shapeId="0" xr:uid="{3C276E16-F9D3-48BC-82BE-291DB19023FB}">
      <text>
        <r>
          <rPr>
            <sz val="9"/>
            <color indexed="81"/>
            <rFont val="Tahoma"/>
            <family val="2"/>
          </rPr>
          <t>2016 data not available</t>
        </r>
      </text>
    </comment>
    <comment ref="H62" authorId="0" shapeId="0" xr:uid="{443DB76C-D381-4B25-BF18-E08642330AC1}">
      <text>
        <r>
          <rPr>
            <sz val="9"/>
            <color indexed="81"/>
            <rFont val="Tahoma"/>
            <family val="2"/>
          </rPr>
          <t>2016 data not available</t>
        </r>
      </text>
    </comment>
    <comment ref="I62" authorId="0" shapeId="0" xr:uid="{87F56085-A6B9-493D-8533-6E04F2F35A9D}">
      <text>
        <r>
          <rPr>
            <sz val="9"/>
            <color indexed="81"/>
            <rFont val="Tahoma"/>
            <family val="2"/>
          </rPr>
          <t>2016 data not available</t>
        </r>
      </text>
    </comment>
    <comment ref="A63" authorId="0" shapeId="0" xr:uid="{5FACC49F-E41A-4189-BE37-1974FCD80D6D}">
      <text>
        <r>
          <rPr>
            <sz val="9"/>
            <color indexed="81"/>
            <rFont val="Tahoma"/>
            <family val="2"/>
          </rPr>
          <t xml:space="preserve">Excludes rent payments not stated.
</t>
        </r>
      </text>
    </comment>
    <comment ref="B63" authorId="0" shapeId="0" xr:uid="{F723CD53-5954-43EE-82C4-C951B036F0CD}">
      <text>
        <r>
          <rPr>
            <sz val="9"/>
            <color indexed="81"/>
            <rFont val="Tahoma"/>
            <family val="2"/>
          </rPr>
          <t>2016 data not available</t>
        </r>
      </text>
    </comment>
    <comment ref="C63" authorId="0" shapeId="0" xr:uid="{75C59024-6851-4653-B7B1-723F4811795A}">
      <text>
        <r>
          <rPr>
            <sz val="9"/>
            <color indexed="81"/>
            <rFont val="Tahoma"/>
            <family val="2"/>
          </rPr>
          <t>2016 data not available</t>
        </r>
      </text>
    </comment>
    <comment ref="D63" authorId="0" shapeId="0" xr:uid="{B4B335F8-6826-4276-9000-8528583C241B}">
      <text>
        <r>
          <rPr>
            <sz val="9"/>
            <color indexed="81"/>
            <rFont val="Tahoma"/>
            <family val="2"/>
          </rPr>
          <t>2016 data not available</t>
        </r>
      </text>
    </comment>
    <comment ref="E63" authorId="0" shapeId="0" xr:uid="{972F8D10-28FB-4570-BCDF-6C0DAEB9AC1C}">
      <text>
        <r>
          <rPr>
            <sz val="9"/>
            <color indexed="81"/>
            <rFont val="Tahoma"/>
            <family val="2"/>
          </rPr>
          <t>2016 data not available</t>
        </r>
      </text>
    </comment>
    <comment ref="F63" authorId="0" shapeId="0" xr:uid="{7E1DDF37-7DE7-40BC-B230-7809EF49AA16}">
      <text>
        <r>
          <rPr>
            <sz val="9"/>
            <color indexed="81"/>
            <rFont val="Tahoma"/>
            <family val="2"/>
          </rPr>
          <t>2016 data not available</t>
        </r>
      </text>
    </comment>
    <comment ref="G63" authorId="0" shapeId="0" xr:uid="{B8FE92AC-64DE-4A8F-9BEB-8E05356CB480}">
      <text>
        <r>
          <rPr>
            <sz val="9"/>
            <color indexed="81"/>
            <rFont val="Tahoma"/>
            <family val="2"/>
          </rPr>
          <t>2016 data not available</t>
        </r>
      </text>
    </comment>
    <comment ref="H63" authorId="0" shapeId="0" xr:uid="{C2DA0252-B3EA-496F-9D23-9A581A28DBB1}">
      <text>
        <r>
          <rPr>
            <sz val="9"/>
            <color indexed="81"/>
            <rFont val="Tahoma"/>
            <family val="2"/>
          </rPr>
          <t>2016 data not available</t>
        </r>
      </text>
    </comment>
    <comment ref="I63" authorId="0" shapeId="0" xr:uid="{77AC882D-8C44-450F-AA57-D0CAD213E40D}">
      <text>
        <r>
          <rPr>
            <sz val="9"/>
            <color indexed="81"/>
            <rFont val="Tahoma"/>
            <family val="2"/>
          </rPr>
          <t>2016 data not available</t>
        </r>
      </text>
    </comment>
    <comment ref="A64" authorId="0" shapeId="0" xr:uid="{EFB84693-5F50-487C-B14B-A1FE13F03BD5}">
      <text>
        <r>
          <rPr>
            <sz val="9"/>
            <color indexed="81"/>
            <rFont val="Tahoma"/>
            <family val="2"/>
          </rPr>
          <t>As defined by the Census variable Mortgage affordability indicator (MAID).</t>
        </r>
      </text>
    </comment>
    <comment ref="B65" authorId="0" shapeId="0" xr:uid="{0F379F6C-A8B3-4AF0-A4FE-F0D26DB59423}">
      <text>
        <r>
          <rPr>
            <sz val="9"/>
            <color indexed="81"/>
            <rFont val="Tahoma"/>
            <family val="2"/>
          </rPr>
          <t>2016 data not available</t>
        </r>
      </text>
    </comment>
    <comment ref="C65" authorId="0" shapeId="0" xr:uid="{9C7A379B-1167-4A19-9191-3478F00BD3CF}">
      <text>
        <r>
          <rPr>
            <sz val="9"/>
            <color indexed="81"/>
            <rFont val="Tahoma"/>
            <family val="2"/>
          </rPr>
          <t>2016 data not available</t>
        </r>
      </text>
    </comment>
    <comment ref="D65" authorId="0" shapeId="0" xr:uid="{71F5F843-744E-4421-B833-433AB6188E43}">
      <text>
        <r>
          <rPr>
            <sz val="9"/>
            <color indexed="81"/>
            <rFont val="Tahoma"/>
            <family val="2"/>
          </rPr>
          <t>2016 data not available</t>
        </r>
      </text>
    </comment>
    <comment ref="E65" authorId="0" shapeId="0" xr:uid="{4E530FCA-0B71-4FAB-9735-5B474993C9AA}">
      <text>
        <r>
          <rPr>
            <sz val="9"/>
            <color indexed="81"/>
            <rFont val="Tahoma"/>
            <family val="2"/>
          </rPr>
          <t>2016 data not available</t>
        </r>
      </text>
    </comment>
    <comment ref="F65" authorId="0" shapeId="0" xr:uid="{9C991AEF-3711-4E17-AE5F-6DC435B7AC88}">
      <text>
        <r>
          <rPr>
            <sz val="9"/>
            <color indexed="81"/>
            <rFont val="Tahoma"/>
            <family val="2"/>
          </rPr>
          <t>2016 data not available</t>
        </r>
      </text>
    </comment>
    <comment ref="G65" authorId="0" shapeId="0" xr:uid="{71C3480E-A54F-4666-A5CD-FABE4993D7DE}">
      <text>
        <r>
          <rPr>
            <sz val="9"/>
            <color indexed="81"/>
            <rFont val="Tahoma"/>
            <family val="2"/>
          </rPr>
          <t>2016 data not available</t>
        </r>
      </text>
    </comment>
    <comment ref="H65" authorId="0" shapeId="0" xr:uid="{F7EF9CEA-129F-4C08-B7FE-655C3F3EA472}">
      <text>
        <r>
          <rPr>
            <sz val="9"/>
            <color indexed="81"/>
            <rFont val="Tahoma"/>
            <family val="2"/>
          </rPr>
          <t>2016 data not available</t>
        </r>
      </text>
    </comment>
    <comment ref="I65" authorId="0" shapeId="0" xr:uid="{8144E87B-1C77-4C84-812E-5CCDA8B9BC41}">
      <text>
        <r>
          <rPr>
            <sz val="9"/>
            <color indexed="81"/>
            <rFont val="Tahoma"/>
            <family val="2"/>
          </rPr>
          <t>2016 data not available</t>
        </r>
      </text>
    </comment>
    <comment ref="B66" authorId="0" shapeId="0" xr:uid="{D1377565-D6C8-48EE-A212-48653DB5EBB2}">
      <text>
        <r>
          <rPr>
            <sz val="9"/>
            <color indexed="81"/>
            <rFont val="Tahoma"/>
            <family val="2"/>
          </rPr>
          <t>2016 data not available</t>
        </r>
      </text>
    </comment>
    <comment ref="C66" authorId="0" shapeId="0" xr:uid="{A80DA6BE-C6CC-4566-B998-59965B7DCFED}">
      <text>
        <r>
          <rPr>
            <sz val="9"/>
            <color indexed="81"/>
            <rFont val="Tahoma"/>
            <family val="2"/>
          </rPr>
          <t>2016 data not available</t>
        </r>
      </text>
    </comment>
    <comment ref="D66" authorId="0" shapeId="0" xr:uid="{9641D8F6-0FC9-41E1-BF62-EC98E9898EF1}">
      <text>
        <r>
          <rPr>
            <sz val="9"/>
            <color indexed="81"/>
            <rFont val="Tahoma"/>
            <family val="2"/>
          </rPr>
          <t>2016 data not available</t>
        </r>
      </text>
    </comment>
    <comment ref="E66" authorId="0" shapeId="0" xr:uid="{689AF2BF-62C5-4E6D-97D9-0587AFC04BD6}">
      <text>
        <r>
          <rPr>
            <sz val="9"/>
            <color indexed="81"/>
            <rFont val="Tahoma"/>
            <family val="2"/>
          </rPr>
          <t>2016 data not available</t>
        </r>
      </text>
    </comment>
    <comment ref="F66" authorId="0" shapeId="0" xr:uid="{440A5417-B25D-46E4-ACB0-B9A282A06923}">
      <text>
        <r>
          <rPr>
            <sz val="9"/>
            <color indexed="81"/>
            <rFont val="Tahoma"/>
            <family val="2"/>
          </rPr>
          <t>2016 data not available</t>
        </r>
      </text>
    </comment>
    <comment ref="G66" authorId="0" shapeId="0" xr:uid="{777599F8-5889-4727-81F7-C6DB31F7087A}">
      <text>
        <r>
          <rPr>
            <sz val="9"/>
            <color indexed="81"/>
            <rFont val="Tahoma"/>
            <family val="2"/>
          </rPr>
          <t>2016 data not available</t>
        </r>
      </text>
    </comment>
    <comment ref="H66" authorId="0" shapeId="0" xr:uid="{E52CD265-7AEF-411E-8B4F-C05149F8B2DD}">
      <text>
        <r>
          <rPr>
            <sz val="9"/>
            <color indexed="81"/>
            <rFont val="Tahoma"/>
            <family val="2"/>
          </rPr>
          <t>2016 data not available</t>
        </r>
      </text>
    </comment>
    <comment ref="I66" authorId="0" shapeId="0" xr:uid="{6260BF91-B9E9-4674-AA89-29EFF6C7DECB}">
      <text>
        <r>
          <rPr>
            <sz val="9"/>
            <color indexed="81"/>
            <rFont val="Tahoma"/>
            <family val="2"/>
          </rPr>
          <t>2016 data not available</t>
        </r>
      </text>
    </comment>
    <comment ref="A67" authorId="0" shapeId="0" xr:uid="{0177AADE-B020-4C9F-ADD7-FCC9B35B9334}">
      <text>
        <r>
          <rPr>
            <sz val="9"/>
            <color indexed="81"/>
            <rFont val="Tahoma"/>
            <family val="2"/>
          </rPr>
          <t xml:space="preserve">Excludes mortgage repayments not stated.
</t>
        </r>
      </text>
    </comment>
    <comment ref="B67" authorId="0" shapeId="0" xr:uid="{2C5D15F2-30D3-4EBB-A4FC-9C03D2CFC1F4}">
      <text>
        <r>
          <rPr>
            <sz val="9"/>
            <color indexed="81"/>
            <rFont val="Tahoma"/>
            <family val="2"/>
          </rPr>
          <t>2016 data not available</t>
        </r>
      </text>
    </comment>
    <comment ref="C67" authorId="0" shapeId="0" xr:uid="{379E9A08-AEB6-47CA-A6A4-0ACD63DE9E59}">
      <text>
        <r>
          <rPr>
            <sz val="9"/>
            <color indexed="81"/>
            <rFont val="Tahoma"/>
            <family val="2"/>
          </rPr>
          <t>2016 data not available</t>
        </r>
      </text>
    </comment>
    <comment ref="D67" authorId="0" shapeId="0" xr:uid="{5C96C35E-6708-42B3-BCFC-D89D7D0B13E0}">
      <text>
        <r>
          <rPr>
            <sz val="9"/>
            <color indexed="81"/>
            <rFont val="Tahoma"/>
            <family val="2"/>
          </rPr>
          <t>2016 data not available</t>
        </r>
      </text>
    </comment>
    <comment ref="E67" authorId="0" shapeId="0" xr:uid="{CA3B37B8-A66E-4CFC-B9E5-2E412BECBA83}">
      <text>
        <r>
          <rPr>
            <sz val="9"/>
            <color indexed="81"/>
            <rFont val="Tahoma"/>
            <family val="2"/>
          </rPr>
          <t>2016 data not available</t>
        </r>
      </text>
    </comment>
    <comment ref="F67" authorId="0" shapeId="0" xr:uid="{6D8EA387-F069-467C-B4B3-AB9C1E2C750F}">
      <text>
        <r>
          <rPr>
            <sz val="9"/>
            <color indexed="81"/>
            <rFont val="Tahoma"/>
            <family val="2"/>
          </rPr>
          <t>2016 data not available</t>
        </r>
      </text>
    </comment>
    <comment ref="G67" authorId="0" shapeId="0" xr:uid="{F2D2F10A-0862-49E5-B108-2361518FC314}">
      <text>
        <r>
          <rPr>
            <sz val="9"/>
            <color indexed="81"/>
            <rFont val="Tahoma"/>
            <family val="2"/>
          </rPr>
          <t>2016 data not available</t>
        </r>
      </text>
    </comment>
    <comment ref="H67" authorId="0" shapeId="0" xr:uid="{F9687D05-6942-4479-8658-771490F974D4}">
      <text>
        <r>
          <rPr>
            <sz val="9"/>
            <color indexed="81"/>
            <rFont val="Tahoma"/>
            <family val="2"/>
          </rPr>
          <t>2016 data not available</t>
        </r>
      </text>
    </comment>
    <comment ref="I67" authorId="0" shapeId="0" xr:uid="{ACA5B110-A332-4FC5-ABF9-66862846A6C5}">
      <text>
        <r>
          <rPr>
            <sz val="9"/>
            <color indexed="81"/>
            <rFont val="Tahoma"/>
            <family val="2"/>
          </rPr>
          <t>2016 data not available</t>
        </r>
      </text>
    </comment>
    <comment ref="A69" authorId="0" shapeId="0" xr:uid="{5FB4F51C-732E-42A3-81AC-408639FA02B5}">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70" authorId="0" shapeId="0" xr:uid="{06E01BE4-98EF-423C-B584-8682882E55AD}">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71" authorId="0" shapeId="0" xr:uid="{E68700F7-7EE3-4CFF-A69A-1FA355A01B67}">
      <text>
        <r>
          <rPr>
            <sz val="9"/>
            <color indexed="81"/>
            <rFont val="Tahoma"/>
            <family val="2"/>
          </rPr>
          <t>Excludes number of bedrooms not stated or unable to be determined.</t>
        </r>
      </text>
    </comment>
    <comment ref="A72" authorId="0" shapeId="0" xr:uid="{20C3FB24-FBE6-463E-95EA-C0A4DBA2E688}">
      <text>
        <r>
          <rPr>
            <sz val="9"/>
            <color indexed="81"/>
            <rFont val="Tahoma"/>
            <family val="2"/>
          </rPr>
          <t>Excludes visitor only and non-classifiable households.</t>
        </r>
      </text>
    </comment>
    <comment ref="A73" authorId="0" shapeId="0" xr:uid="{F4712D97-38A7-4200-941D-53581C71BEA7}">
      <text>
        <r>
          <rPr>
            <sz val="9"/>
            <color indexed="81"/>
            <rFont val="Tahoma"/>
            <family val="2"/>
          </rPr>
          <t>Includes persons whose Settlement Data date of arrival was 1st January 2000 or later, but may have reported a Census year of arrival in Australia prior to 2000. 
Includes special eligibility and other permanent migrants.</t>
        </r>
      </text>
    </comment>
    <comment ref="A74" authorId="0" shapeId="0" xr:uid="{A0B251CC-B8CB-4FEF-B6E9-2988B18B369A}">
      <text>
        <r>
          <rPr>
            <sz val="9"/>
            <color indexed="81"/>
            <rFont val="Tahoma"/>
            <family val="2"/>
          </rPr>
          <t>Excludes visitor only and non-classifiable households.</t>
        </r>
      </text>
    </comment>
    <comment ref="A78" authorId="0" shapeId="0" xr:uid="{F92E8D49-6428-4D11-AA79-F2DED87999BA}">
      <text>
        <r>
          <rPr>
            <sz val="9"/>
            <color indexed="81"/>
            <rFont val="Tahoma"/>
            <family val="2"/>
          </rPr>
          <t>Includes purchased under a shared equity scheme.</t>
        </r>
      </text>
    </comment>
    <comment ref="A79" authorId="0" shapeId="0" xr:uid="{B076D66F-D4AD-4C35-BAE2-0E590DD036D8}">
      <text>
        <r>
          <rPr>
            <sz val="9"/>
            <color indexed="81"/>
            <rFont val="Tahoma"/>
            <family val="2"/>
          </rPr>
          <t>2016 estimates include being occupied rent free. 2021 estimates exclude being occupied rent free.</t>
        </r>
      </text>
    </comment>
    <comment ref="A80" authorId="0" shapeId="0" xr:uid="{E33BA6BD-C469-46C2-9684-67DB318F51BB}">
      <text>
        <r>
          <rPr>
            <sz val="9"/>
            <color indexed="81"/>
            <rFont val="Tahoma"/>
            <family val="2"/>
          </rPr>
          <t xml:space="preserve">Excludes tenure type not stated.
</t>
        </r>
      </text>
    </comment>
    <comment ref="A81" authorId="0" shapeId="0" xr:uid="{966DBE40-3560-42E6-8596-B4B871389FE8}">
      <text>
        <r>
          <rPr>
            <sz val="9"/>
            <color indexed="81"/>
            <rFont val="Tahoma"/>
            <family val="2"/>
          </rPr>
          <t>As defined by the Census variable Rent affordability indicator (RAID).</t>
        </r>
      </text>
    </comment>
    <comment ref="B82" authorId="0" shapeId="0" xr:uid="{8DD11060-3F79-438C-9FA0-7733EB83FA59}">
      <text>
        <r>
          <rPr>
            <sz val="9"/>
            <color indexed="81"/>
            <rFont val="Tahoma"/>
            <family val="2"/>
          </rPr>
          <t>2016 data not available</t>
        </r>
      </text>
    </comment>
    <comment ref="C82" authorId="0" shapeId="0" xr:uid="{5B6353D2-F3C3-4178-A576-8A2B7A708A55}">
      <text>
        <r>
          <rPr>
            <sz val="9"/>
            <color indexed="81"/>
            <rFont val="Tahoma"/>
            <family val="2"/>
          </rPr>
          <t>2016 data not available</t>
        </r>
      </text>
    </comment>
    <comment ref="D82" authorId="0" shapeId="0" xr:uid="{97B5705C-15AC-4B35-989C-F0C7DA0EE2EF}">
      <text>
        <r>
          <rPr>
            <sz val="9"/>
            <color indexed="81"/>
            <rFont val="Tahoma"/>
            <family val="2"/>
          </rPr>
          <t>2016 data not available</t>
        </r>
      </text>
    </comment>
    <comment ref="E82" authorId="0" shapeId="0" xr:uid="{7D6F5183-943E-4499-BD04-C41AE398149A}">
      <text>
        <r>
          <rPr>
            <sz val="9"/>
            <color indexed="81"/>
            <rFont val="Tahoma"/>
            <family val="2"/>
          </rPr>
          <t>2016 data not available</t>
        </r>
      </text>
    </comment>
    <comment ref="F82" authorId="0" shapeId="0" xr:uid="{B2C2D45C-654B-411F-9A8F-B596C228C5E4}">
      <text>
        <r>
          <rPr>
            <sz val="9"/>
            <color indexed="81"/>
            <rFont val="Tahoma"/>
            <family val="2"/>
          </rPr>
          <t>2016 data not available</t>
        </r>
      </text>
    </comment>
    <comment ref="G82" authorId="0" shapeId="0" xr:uid="{879B27B1-F703-4283-ABEC-0757467B9758}">
      <text>
        <r>
          <rPr>
            <sz val="9"/>
            <color indexed="81"/>
            <rFont val="Tahoma"/>
            <family val="2"/>
          </rPr>
          <t>2016 data not available</t>
        </r>
      </text>
    </comment>
    <comment ref="H82" authorId="0" shapeId="0" xr:uid="{3FCC3D3B-81C0-4DF4-A8A2-5D320FC3831B}">
      <text>
        <r>
          <rPr>
            <sz val="9"/>
            <color indexed="81"/>
            <rFont val="Tahoma"/>
            <family val="2"/>
          </rPr>
          <t>2016 data not available</t>
        </r>
      </text>
    </comment>
    <comment ref="I82" authorId="0" shapeId="0" xr:uid="{2F5EA2FA-D247-4515-967A-735709D7CF03}">
      <text>
        <r>
          <rPr>
            <sz val="9"/>
            <color indexed="81"/>
            <rFont val="Tahoma"/>
            <family val="2"/>
          </rPr>
          <t>2016 data not available</t>
        </r>
      </text>
    </comment>
    <comment ref="B83" authorId="0" shapeId="0" xr:uid="{5EF0880C-7EA0-4BCB-80F0-2D39C2225624}">
      <text>
        <r>
          <rPr>
            <sz val="9"/>
            <color indexed="81"/>
            <rFont val="Tahoma"/>
            <family val="2"/>
          </rPr>
          <t>2016 data not available</t>
        </r>
      </text>
    </comment>
    <comment ref="C83" authorId="0" shapeId="0" xr:uid="{13D05343-02CF-487F-A967-76E0B4A95414}">
      <text>
        <r>
          <rPr>
            <sz val="9"/>
            <color indexed="81"/>
            <rFont val="Tahoma"/>
            <family val="2"/>
          </rPr>
          <t>2016 data not available</t>
        </r>
      </text>
    </comment>
    <comment ref="D83" authorId="0" shapeId="0" xr:uid="{C6AF5947-D588-4AF2-B124-0B00FDE9AF4B}">
      <text>
        <r>
          <rPr>
            <sz val="9"/>
            <color indexed="81"/>
            <rFont val="Tahoma"/>
            <family val="2"/>
          </rPr>
          <t>2016 data not available</t>
        </r>
      </text>
    </comment>
    <comment ref="E83" authorId="0" shapeId="0" xr:uid="{B94F05C2-638B-4838-B8C6-A79737DD1310}">
      <text>
        <r>
          <rPr>
            <sz val="9"/>
            <color indexed="81"/>
            <rFont val="Tahoma"/>
            <family val="2"/>
          </rPr>
          <t>2016 data not available</t>
        </r>
      </text>
    </comment>
    <comment ref="F83" authorId="0" shapeId="0" xr:uid="{EE9A6CB4-B87A-4346-A7C1-63EF72543262}">
      <text>
        <r>
          <rPr>
            <sz val="9"/>
            <color indexed="81"/>
            <rFont val="Tahoma"/>
            <family val="2"/>
          </rPr>
          <t>2016 data not available</t>
        </r>
      </text>
    </comment>
    <comment ref="G83" authorId="0" shapeId="0" xr:uid="{8D1D5782-F857-4EB8-9B32-C5448187662B}">
      <text>
        <r>
          <rPr>
            <sz val="9"/>
            <color indexed="81"/>
            <rFont val="Tahoma"/>
            <family val="2"/>
          </rPr>
          <t>2016 data not available</t>
        </r>
      </text>
    </comment>
    <comment ref="H83" authorId="0" shapeId="0" xr:uid="{34EBC358-76E0-42E2-A3BA-9B733F5DE6AE}">
      <text>
        <r>
          <rPr>
            <sz val="9"/>
            <color indexed="81"/>
            <rFont val="Tahoma"/>
            <family val="2"/>
          </rPr>
          <t>2016 data not available</t>
        </r>
      </text>
    </comment>
    <comment ref="I83" authorId="0" shapeId="0" xr:uid="{48D2E1F9-1D3E-4AC9-95C8-C828B29E23D2}">
      <text>
        <r>
          <rPr>
            <sz val="9"/>
            <color indexed="81"/>
            <rFont val="Tahoma"/>
            <family val="2"/>
          </rPr>
          <t>2016 data not available</t>
        </r>
      </text>
    </comment>
    <comment ref="A84" authorId="0" shapeId="0" xr:uid="{49CEE68C-8792-45AC-A741-9B44081AB5BD}">
      <text>
        <r>
          <rPr>
            <sz val="9"/>
            <color indexed="81"/>
            <rFont val="Tahoma"/>
            <family val="2"/>
          </rPr>
          <t xml:space="preserve">Excludes rent payments not stated.
</t>
        </r>
      </text>
    </comment>
    <comment ref="B84" authorId="0" shapeId="0" xr:uid="{6EB01F1D-B891-4125-BFDA-764DDAB85453}">
      <text>
        <r>
          <rPr>
            <sz val="9"/>
            <color indexed="81"/>
            <rFont val="Tahoma"/>
            <family val="2"/>
          </rPr>
          <t>2016 data not available</t>
        </r>
      </text>
    </comment>
    <comment ref="C84" authorId="0" shapeId="0" xr:uid="{036AB525-FE53-4953-BA55-2DE312E9E579}">
      <text>
        <r>
          <rPr>
            <sz val="9"/>
            <color indexed="81"/>
            <rFont val="Tahoma"/>
            <family val="2"/>
          </rPr>
          <t>2016 data not available</t>
        </r>
      </text>
    </comment>
    <comment ref="D84" authorId="0" shapeId="0" xr:uid="{102459F4-961F-4015-8219-CDF209B69602}">
      <text>
        <r>
          <rPr>
            <sz val="9"/>
            <color indexed="81"/>
            <rFont val="Tahoma"/>
            <family val="2"/>
          </rPr>
          <t>2016 data not available</t>
        </r>
      </text>
    </comment>
    <comment ref="E84" authorId="0" shapeId="0" xr:uid="{3CE798B1-6286-44C9-9A2C-3B82A2D5EDD7}">
      <text>
        <r>
          <rPr>
            <sz val="9"/>
            <color indexed="81"/>
            <rFont val="Tahoma"/>
            <family val="2"/>
          </rPr>
          <t>2016 data not available</t>
        </r>
      </text>
    </comment>
    <comment ref="F84" authorId="0" shapeId="0" xr:uid="{2D7138B8-A0F6-4CCF-8BD9-52321FE69878}">
      <text>
        <r>
          <rPr>
            <sz val="9"/>
            <color indexed="81"/>
            <rFont val="Tahoma"/>
            <family val="2"/>
          </rPr>
          <t>2016 data not available</t>
        </r>
      </text>
    </comment>
    <comment ref="G84" authorId="0" shapeId="0" xr:uid="{7318EB9A-4274-4F79-926C-63915277EFC1}">
      <text>
        <r>
          <rPr>
            <sz val="9"/>
            <color indexed="81"/>
            <rFont val="Tahoma"/>
            <family val="2"/>
          </rPr>
          <t>2016 data not available</t>
        </r>
      </text>
    </comment>
    <comment ref="H84" authorId="0" shapeId="0" xr:uid="{E6E6E080-3103-449B-B24B-43171FEDB53D}">
      <text>
        <r>
          <rPr>
            <sz val="9"/>
            <color indexed="81"/>
            <rFont val="Tahoma"/>
            <family val="2"/>
          </rPr>
          <t>2016 data not available</t>
        </r>
      </text>
    </comment>
    <comment ref="I84" authorId="0" shapeId="0" xr:uid="{F6E8ED44-510E-4795-93FF-9F4D8A752BB6}">
      <text>
        <r>
          <rPr>
            <sz val="9"/>
            <color indexed="81"/>
            <rFont val="Tahoma"/>
            <family val="2"/>
          </rPr>
          <t>2016 data not available</t>
        </r>
      </text>
    </comment>
    <comment ref="A85" authorId="0" shapeId="0" xr:uid="{F03693A0-D4C0-4989-8877-3A037A49E4AD}">
      <text>
        <r>
          <rPr>
            <sz val="9"/>
            <color indexed="81"/>
            <rFont val="Tahoma"/>
            <family val="2"/>
          </rPr>
          <t>As defined by the Census variable Mortgage affordability indicator (MAID).</t>
        </r>
      </text>
    </comment>
    <comment ref="B86" authorId="0" shapeId="0" xr:uid="{26894D80-31F9-4E11-B214-7A26DA4D5218}">
      <text>
        <r>
          <rPr>
            <sz val="9"/>
            <color indexed="81"/>
            <rFont val="Tahoma"/>
            <family val="2"/>
          </rPr>
          <t>2016 data not available</t>
        </r>
      </text>
    </comment>
    <comment ref="C86" authorId="0" shapeId="0" xr:uid="{2D068294-DE70-4B29-B9D3-11CCDE553D84}">
      <text>
        <r>
          <rPr>
            <sz val="9"/>
            <color indexed="81"/>
            <rFont val="Tahoma"/>
            <family val="2"/>
          </rPr>
          <t>2016 data not available</t>
        </r>
      </text>
    </comment>
    <comment ref="D86" authorId="0" shapeId="0" xr:uid="{C90E722A-CAAE-4A8F-B0DF-CAA180F690FB}">
      <text>
        <r>
          <rPr>
            <sz val="9"/>
            <color indexed="81"/>
            <rFont val="Tahoma"/>
            <family val="2"/>
          </rPr>
          <t>2016 data not available</t>
        </r>
      </text>
    </comment>
    <comment ref="E86" authorId="0" shapeId="0" xr:uid="{96816CC6-ED1C-4B25-BF28-F71808D7EFA0}">
      <text>
        <r>
          <rPr>
            <sz val="9"/>
            <color indexed="81"/>
            <rFont val="Tahoma"/>
            <family val="2"/>
          </rPr>
          <t>2016 data not available</t>
        </r>
      </text>
    </comment>
    <comment ref="F86" authorId="0" shapeId="0" xr:uid="{E134EC8F-4284-4A67-BD0C-FA0A8633B3AF}">
      <text>
        <r>
          <rPr>
            <sz val="9"/>
            <color indexed="81"/>
            <rFont val="Tahoma"/>
            <family val="2"/>
          </rPr>
          <t>2016 data not available</t>
        </r>
      </text>
    </comment>
    <comment ref="G86" authorId="0" shapeId="0" xr:uid="{BD6F25C1-00FC-4A95-AA27-51B1F475EF51}">
      <text>
        <r>
          <rPr>
            <sz val="9"/>
            <color indexed="81"/>
            <rFont val="Tahoma"/>
            <family val="2"/>
          </rPr>
          <t>2016 data not available</t>
        </r>
      </text>
    </comment>
    <comment ref="H86" authorId="0" shapeId="0" xr:uid="{4677698E-55A0-4009-94EC-AC6ACE22A83A}">
      <text>
        <r>
          <rPr>
            <sz val="9"/>
            <color indexed="81"/>
            <rFont val="Tahoma"/>
            <family val="2"/>
          </rPr>
          <t>2016 data not available</t>
        </r>
      </text>
    </comment>
    <comment ref="I86" authorId="0" shapeId="0" xr:uid="{5A85A920-AAEF-46BA-ABB6-B66C0BF37154}">
      <text>
        <r>
          <rPr>
            <sz val="9"/>
            <color indexed="81"/>
            <rFont val="Tahoma"/>
            <family val="2"/>
          </rPr>
          <t>2016 data not available</t>
        </r>
      </text>
    </comment>
    <comment ref="B87" authorId="0" shapeId="0" xr:uid="{54141851-8171-4ED4-8C9A-9769998ADC5A}">
      <text>
        <r>
          <rPr>
            <sz val="9"/>
            <color indexed="81"/>
            <rFont val="Tahoma"/>
            <family val="2"/>
          </rPr>
          <t>2016 data not available</t>
        </r>
      </text>
    </comment>
    <comment ref="C87" authorId="0" shapeId="0" xr:uid="{CEA53B23-D246-4B74-8FA2-24D27F9AD7BC}">
      <text>
        <r>
          <rPr>
            <sz val="9"/>
            <color indexed="81"/>
            <rFont val="Tahoma"/>
            <family val="2"/>
          </rPr>
          <t>2016 data not available</t>
        </r>
      </text>
    </comment>
    <comment ref="D87" authorId="0" shapeId="0" xr:uid="{080AC573-9913-4FDD-B1D6-CE7D01A5E210}">
      <text>
        <r>
          <rPr>
            <sz val="9"/>
            <color indexed="81"/>
            <rFont val="Tahoma"/>
            <family val="2"/>
          </rPr>
          <t>2016 data not available</t>
        </r>
      </text>
    </comment>
    <comment ref="E87" authorId="0" shapeId="0" xr:uid="{CCB834D1-365D-48F7-836A-80DAC7CE0BB7}">
      <text>
        <r>
          <rPr>
            <sz val="9"/>
            <color indexed="81"/>
            <rFont val="Tahoma"/>
            <family val="2"/>
          </rPr>
          <t>2016 data not available</t>
        </r>
      </text>
    </comment>
    <comment ref="F87" authorId="0" shapeId="0" xr:uid="{BDBB23CA-834A-4097-AC24-4252EC2B087E}">
      <text>
        <r>
          <rPr>
            <sz val="9"/>
            <color indexed="81"/>
            <rFont val="Tahoma"/>
            <family val="2"/>
          </rPr>
          <t>2016 data not available</t>
        </r>
      </text>
    </comment>
    <comment ref="G87" authorId="0" shapeId="0" xr:uid="{B082A943-E253-4AFA-A447-A29CC8656D7A}">
      <text>
        <r>
          <rPr>
            <sz val="9"/>
            <color indexed="81"/>
            <rFont val="Tahoma"/>
            <family val="2"/>
          </rPr>
          <t>2016 data not available</t>
        </r>
      </text>
    </comment>
    <comment ref="H87" authorId="0" shapeId="0" xr:uid="{A01BD592-5534-4568-B1FE-FE5FEB8BA50E}">
      <text>
        <r>
          <rPr>
            <sz val="9"/>
            <color indexed="81"/>
            <rFont val="Tahoma"/>
            <family val="2"/>
          </rPr>
          <t>2016 data not available</t>
        </r>
      </text>
    </comment>
    <comment ref="I87" authorId="0" shapeId="0" xr:uid="{478EDB88-B2A1-458F-A59B-B6E4EEB11050}">
      <text>
        <r>
          <rPr>
            <sz val="9"/>
            <color indexed="81"/>
            <rFont val="Tahoma"/>
            <family val="2"/>
          </rPr>
          <t>2016 data not available</t>
        </r>
      </text>
    </comment>
    <comment ref="A88" authorId="0" shapeId="0" xr:uid="{97705C11-314C-4491-B791-DB1FCB541726}">
      <text>
        <r>
          <rPr>
            <sz val="9"/>
            <color indexed="81"/>
            <rFont val="Tahoma"/>
            <family val="2"/>
          </rPr>
          <t xml:space="preserve">Excludes mortgage repayments not stated.
</t>
        </r>
      </text>
    </comment>
    <comment ref="B88" authorId="0" shapeId="0" xr:uid="{E3556E48-C511-4244-BEB3-D03154D5DE53}">
      <text>
        <r>
          <rPr>
            <sz val="9"/>
            <color indexed="81"/>
            <rFont val="Tahoma"/>
            <family val="2"/>
          </rPr>
          <t>2016 data not available</t>
        </r>
      </text>
    </comment>
    <comment ref="C88" authorId="0" shapeId="0" xr:uid="{135C6C03-D05A-482F-9A60-E98635126301}">
      <text>
        <r>
          <rPr>
            <sz val="9"/>
            <color indexed="81"/>
            <rFont val="Tahoma"/>
            <family val="2"/>
          </rPr>
          <t>2016 data not available</t>
        </r>
      </text>
    </comment>
    <comment ref="D88" authorId="0" shapeId="0" xr:uid="{19ECE0CF-8500-48F0-875C-24520BEE45AE}">
      <text>
        <r>
          <rPr>
            <sz val="9"/>
            <color indexed="81"/>
            <rFont val="Tahoma"/>
            <family val="2"/>
          </rPr>
          <t>2016 data not available</t>
        </r>
      </text>
    </comment>
    <comment ref="E88" authorId="0" shapeId="0" xr:uid="{688E886A-71AC-4092-8840-DB47FC089EAD}">
      <text>
        <r>
          <rPr>
            <sz val="9"/>
            <color indexed="81"/>
            <rFont val="Tahoma"/>
            <family val="2"/>
          </rPr>
          <t>2016 data not available</t>
        </r>
      </text>
    </comment>
    <comment ref="F88" authorId="0" shapeId="0" xr:uid="{F2C297BD-65EC-4540-9190-2A671A575925}">
      <text>
        <r>
          <rPr>
            <sz val="9"/>
            <color indexed="81"/>
            <rFont val="Tahoma"/>
            <family val="2"/>
          </rPr>
          <t>2016 data not available</t>
        </r>
      </text>
    </comment>
    <comment ref="G88" authorId="0" shapeId="0" xr:uid="{FD0CCC45-D4DF-481B-A894-04F5A895ECB1}">
      <text>
        <r>
          <rPr>
            <sz val="9"/>
            <color indexed="81"/>
            <rFont val="Tahoma"/>
            <family val="2"/>
          </rPr>
          <t>2016 data not available</t>
        </r>
      </text>
    </comment>
    <comment ref="H88" authorId="0" shapeId="0" xr:uid="{0472E94F-8AD2-42E9-816F-13CBA79300FD}">
      <text>
        <r>
          <rPr>
            <sz val="9"/>
            <color indexed="81"/>
            <rFont val="Tahoma"/>
            <family val="2"/>
          </rPr>
          <t>2016 data not available</t>
        </r>
      </text>
    </comment>
    <comment ref="I88" authorId="0" shapeId="0" xr:uid="{B7D77F3C-2FF6-4400-BE9A-53BE8CE05A9E}">
      <text>
        <r>
          <rPr>
            <sz val="9"/>
            <color indexed="81"/>
            <rFont val="Tahoma"/>
            <family val="2"/>
          </rPr>
          <t>2016 data not available</t>
        </r>
      </text>
    </comment>
    <comment ref="A90" authorId="0" shapeId="0" xr:uid="{DC2B06F9-281C-4695-A03E-1E5E24782706}">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91" authorId="0" shapeId="0" xr:uid="{846E033D-2D51-48C3-8582-FF9A0EA2D889}">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92" authorId="0" shapeId="0" xr:uid="{E557AF51-FDF3-4EFA-856F-E88C790AD47F}">
      <text>
        <r>
          <rPr>
            <sz val="9"/>
            <color indexed="81"/>
            <rFont val="Tahoma"/>
            <family val="2"/>
          </rPr>
          <t>Excludes number of bedrooms not stated or unable to be determined.</t>
        </r>
      </text>
    </comment>
    <comment ref="A93" authorId="0" shapeId="0" xr:uid="{8BC2AE96-1A7A-4BF6-8CF0-F2950AB0E42F}">
      <text>
        <r>
          <rPr>
            <sz val="9"/>
            <color indexed="81"/>
            <rFont val="Tahoma"/>
            <family val="2"/>
          </rPr>
          <t>Excludes visitor only and non-classifiable households.</t>
        </r>
      </text>
    </comment>
    <comment ref="A95" authorId="0" shapeId="0" xr:uid="{67F74B44-09C7-40E7-ADEC-D056E636CBE3}">
      <text>
        <r>
          <rPr>
            <sz val="9"/>
            <color indexed="81"/>
            <rFont val="Tahoma"/>
            <family val="2"/>
          </rPr>
          <t>Excludes visitor only and non-classifiable households.</t>
        </r>
      </text>
    </comment>
    <comment ref="A99" authorId="0" shapeId="0" xr:uid="{8C04618E-DA4D-4B87-9A2E-5110A931BB55}">
      <text>
        <r>
          <rPr>
            <sz val="9"/>
            <color indexed="81"/>
            <rFont val="Tahoma"/>
            <family val="2"/>
          </rPr>
          <t>Includes purchased under a shared equity scheme.</t>
        </r>
      </text>
    </comment>
    <comment ref="A100" authorId="0" shapeId="0" xr:uid="{4F73EE8D-3F2D-4FD0-8C50-46F52AFBA1CE}">
      <text>
        <r>
          <rPr>
            <sz val="9"/>
            <color indexed="81"/>
            <rFont val="Tahoma"/>
            <family val="2"/>
          </rPr>
          <t>2016 estimates include being occupied rent free. 2021 estimates exclude being occupied rent free.</t>
        </r>
      </text>
    </comment>
    <comment ref="A101" authorId="0" shapeId="0" xr:uid="{785BAE64-D20F-44D8-B921-A086884DD1AC}">
      <text>
        <r>
          <rPr>
            <sz val="9"/>
            <color indexed="81"/>
            <rFont val="Tahoma"/>
            <family val="2"/>
          </rPr>
          <t xml:space="preserve">Excludes tenure type not stated.
</t>
        </r>
      </text>
    </comment>
    <comment ref="A102" authorId="0" shapeId="0" xr:uid="{1CC4D115-8DEB-4EFF-B7D2-88BF2A169FBE}">
      <text>
        <r>
          <rPr>
            <sz val="9"/>
            <color indexed="81"/>
            <rFont val="Tahoma"/>
            <family val="2"/>
          </rPr>
          <t>As defined by the Census variable Rent affordability indicator (RAID).</t>
        </r>
      </text>
    </comment>
    <comment ref="B103" authorId="0" shapeId="0" xr:uid="{0C24B8CA-2744-439E-875C-142953EE9AC6}">
      <text>
        <r>
          <rPr>
            <sz val="9"/>
            <color indexed="81"/>
            <rFont val="Tahoma"/>
            <family val="2"/>
          </rPr>
          <t>2016 data not available</t>
        </r>
      </text>
    </comment>
    <comment ref="C103" authorId="0" shapeId="0" xr:uid="{7B8EC3C4-AC37-41A9-A49C-FC004254A0D3}">
      <text>
        <r>
          <rPr>
            <sz val="9"/>
            <color indexed="81"/>
            <rFont val="Tahoma"/>
            <family val="2"/>
          </rPr>
          <t>2016 data not available</t>
        </r>
      </text>
    </comment>
    <comment ref="D103" authorId="0" shapeId="0" xr:uid="{77B5BBB0-B237-4CB9-A1D9-520C510A22A1}">
      <text>
        <r>
          <rPr>
            <sz val="9"/>
            <color indexed="81"/>
            <rFont val="Tahoma"/>
            <family val="2"/>
          </rPr>
          <t>2016 data not available</t>
        </r>
      </text>
    </comment>
    <comment ref="E103" authorId="0" shapeId="0" xr:uid="{6F225F6B-DCE7-4B41-84D7-63E1B84B23D0}">
      <text>
        <r>
          <rPr>
            <sz val="9"/>
            <color indexed="81"/>
            <rFont val="Tahoma"/>
            <family val="2"/>
          </rPr>
          <t>2016 data not available</t>
        </r>
      </text>
    </comment>
    <comment ref="F103" authorId="0" shapeId="0" xr:uid="{BC76ACAC-ACB6-4B9A-A7A4-ED3DCB72EB3C}">
      <text>
        <r>
          <rPr>
            <sz val="9"/>
            <color indexed="81"/>
            <rFont val="Tahoma"/>
            <family val="2"/>
          </rPr>
          <t>2016 data not available</t>
        </r>
      </text>
    </comment>
    <comment ref="G103" authorId="0" shapeId="0" xr:uid="{3D9760EC-ECA2-49FC-85E3-E3D5546D743F}">
      <text>
        <r>
          <rPr>
            <sz val="9"/>
            <color indexed="81"/>
            <rFont val="Tahoma"/>
            <family val="2"/>
          </rPr>
          <t>2016 data not available</t>
        </r>
      </text>
    </comment>
    <comment ref="H103" authorId="0" shapeId="0" xr:uid="{35C72371-EDA9-47FD-BAFA-24FEE2A0D3D6}">
      <text>
        <r>
          <rPr>
            <sz val="9"/>
            <color indexed="81"/>
            <rFont val="Tahoma"/>
            <family val="2"/>
          </rPr>
          <t>2016 data not available</t>
        </r>
      </text>
    </comment>
    <comment ref="I103" authorId="0" shapeId="0" xr:uid="{5CEE5AD7-CDF7-4C66-B4B2-7096B56CE818}">
      <text>
        <r>
          <rPr>
            <sz val="9"/>
            <color indexed="81"/>
            <rFont val="Tahoma"/>
            <family val="2"/>
          </rPr>
          <t>2016 data not available</t>
        </r>
      </text>
    </comment>
    <comment ref="B104" authorId="0" shapeId="0" xr:uid="{B04F7D1E-40F7-4C27-A3CB-ECE06A7AB080}">
      <text>
        <r>
          <rPr>
            <sz val="9"/>
            <color indexed="81"/>
            <rFont val="Tahoma"/>
            <family val="2"/>
          </rPr>
          <t>2016 data not available</t>
        </r>
      </text>
    </comment>
    <comment ref="C104" authorId="0" shapeId="0" xr:uid="{85016473-38E2-4A9C-9EAD-134E79341553}">
      <text>
        <r>
          <rPr>
            <sz val="9"/>
            <color indexed="81"/>
            <rFont val="Tahoma"/>
            <family val="2"/>
          </rPr>
          <t>2016 data not available</t>
        </r>
      </text>
    </comment>
    <comment ref="D104" authorId="0" shapeId="0" xr:uid="{FD0A972F-FB7A-49D5-94E2-3D75A2B8C979}">
      <text>
        <r>
          <rPr>
            <sz val="9"/>
            <color indexed="81"/>
            <rFont val="Tahoma"/>
            <family val="2"/>
          </rPr>
          <t>2016 data not available</t>
        </r>
      </text>
    </comment>
    <comment ref="E104" authorId="0" shapeId="0" xr:uid="{F92A7F33-A29A-406F-A5E6-2AE129B597F9}">
      <text>
        <r>
          <rPr>
            <sz val="9"/>
            <color indexed="81"/>
            <rFont val="Tahoma"/>
            <family val="2"/>
          </rPr>
          <t>2016 data not available</t>
        </r>
      </text>
    </comment>
    <comment ref="F104" authorId="0" shapeId="0" xr:uid="{C44F7C69-D80B-43DD-B4FA-41CA32D1DC26}">
      <text>
        <r>
          <rPr>
            <sz val="9"/>
            <color indexed="81"/>
            <rFont val="Tahoma"/>
            <family val="2"/>
          </rPr>
          <t>2016 data not available</t>
        </r>
      </text>
    </comment>
    <comment ref="G104" authorId="0" shapeId="0" xr:uid="{A3CCC332-CD73-4587-B57E-701394865E36}">
      <text>
        <r>
          <rPr>
            <sz val="9"/>
            <color indexed="81"/>
            <rFont val="Tahoma"/>
            <family val="2"/>
          </rPr>
          <t>2016 data not available</t>
        </r>
      </text>
    </comment>
    <comment ref="H104" authorId="0" shapeId="0" xr:uid="{117177F2-EAA6-4D9F-8BEC-DBB3171E6B43}">
      <text>
        <r>
          <rPr>
            <sz val="9"/>
            <color indexed="81"/>
            <rFont val="Tahoma"/>
            <family val="2"/>
          </rPr>
          <t>2016 data not available</t>
        </r>
      </text>
    </comment>
    <comment ref="I104" authorId="0" shapeId="0" xr:uid="{D0AB28FA-CC7E-4F6F-9466-9D31B7958DEE}">
      <text>
        <r>
          <rPr>
            <sz val="9"/>
            <color indexed="81"/>
            <rFont val="Tahoma"/>
            <family val="2"/>
          </rPr>
          <t>2016 data not available</t>
        </r>
      </text>
    </comment>
    <comment ref="A105" authorId="0" shapeId="0" xr:uid="{54425652-C967-4623-BB63-5C6213A51EEB}">
      <text>
        <r>
          <rPr>
            <sz val="9"/>
            <color indexed="81"/>
            <rFont val="Tahoma"/>
            <family val="2"/>
          </rPr>
          <t xml:space="preserve">Excludes rent payments not stated.
</t>
        </r>
      </text>
    </comment>
    <comment ref="B105" authorId="0" shapeId="0" xr:uid="{2AF9A39A-35FA-4FC6-B3DF-41C3521CC587}">
      <text>
        <r>
          <rPr>
            <sz val="9"/>
            <color indexed="81"/>
            <rFont val="Tahoma"/>
            <family val="2"/>
          </rPr>
          <t>2016 data not available</t>
        </r>
      </text>
    </comment>
    <comment ref="C105" authorId="0" shapeId="0" xr:uid="{E8D063EF-C5BA-4865-9A96-B232C8A1405D}">
      <text>
        <r>
          <rPr>
            <sz val="9"/>
            <color indexed="81"/>
            <rFont val="Tahoma"/>
            <family val="2"/>
          </rPr>
          <t>2016 data not available</t>
        </r>
      </text>
    </comment>
    <comment ref="D105" authorId="0" shapeId="0" xr:uid="{91AE7883-CB2F-4043-A8F5-67A3A3E332B6}">
      <text>
        <r>
          <rPr>
            <sz val="9"/>
            <color indexed="81"/>
            <rFont val="Tahoma"/>
            <family val="2"/>
          </rPr>
          <t>2016 data not available</t>
        </r>
      </text>
    </comment>
    <comment ref="E105" authorId="0" shapeId="0" xr:uid="{D58D6522-70E7-41C7-8980-DE68A4E0228E}">
      <text>
        <r>
          <rPr>
            <sz val="9"/>
            <color indexed="81"/>
            <rFont val="Tahoma"/>
            <family val="2"/>
          </rPr>
          <t>2016 data not available</t>
        </r>
      </text>
    </comment>
    <comment ref="F105" authorId="0" shapeId="0" xr:uid="{4A268B59-1F0B-4065-9A51-6560E31ADB02}">
      <text>
        <r>
          <rPr>
            <sz val="9"/>
            <color indexed="81"/>
            <rFont val="Tahoma"/>
            <family val="2"/>
          </rPr>
          <t>2016 data not available</t>
        </r>
      </text>
    </comment>
    <comment ref="G105" authorId="0" shapeId="0" xr:uid="{028FB712-F57B-483F-B7C5-A028F05DF0C0}">
      <text>
        <r>
          <rPr>
            <sz val="9"/>
            <color indexed="81"/>
            <rFont val="Tahoma"/>
            <family val="2"/>
          </rPr>
          <t>2016 data not available</t>
        </r>
      </text>
    </comment>
    <comment ref="H105" authorId="0" shapeId="0" xr:uid="{5CAB6373-1492-4407-9535-6890822866E2}">
      <text>
        <r>
          <rPr>
            <sz val="9"/>
            <color indexed="81"/>
            <rFont val="Tahoma"/>
            <family val="2"/>
          </rPr>
          <t>2016 data not available</t>
        </r>
      </text>
    </comment>
    <comment ref="I105" authorId="0" shapeId="0" xr:uid="{464F28F0-C55F-4527-ADB8-1A0CA4680122}">
      <text>
        <r>
          <rPr>
            <sz val="9"/>
            <color indexed="81"/>
            <rFont val="Tahoma"/>
            <family val="2"/>
          </rPr>
          <t>2016 data not available</t>
        </r>
      </text>
    </comment>
    <comment ref="A106" authorId="0" shapeId="0" xr:uid="{7E03AF2F-D7A9-48DC-8726-CDC53A7841D0}">
      <text>
        <r>
          <rPr>
            <sz val="9"/>
            <color indexed="81"/>
            <rFont val="Tahoma"/>
            <family val="2"/>
          </rPr>
          <t>As defined by the Census variable Mortgage affordability indicator (MAID).</t>
        </r>
      </text>
    </comment>
    <comment ref="B107" authorId="0" shapeId="0" xr:uid="{FF9C0649-05A8-4D3B-9097-35E419CF882E}">
      <text>
        <r>
          <rPr>
            <sz val="9"/>
            <color indexed="81"/>
            <rFont val="Tahoma"/>
            <family val="2"/>
          </rPr>
          <t>2016 data not available</t>
        </r>
      </text>
    </comment>
    <comment ref="C107" authorId="0" shapeId="0" xr:uid="{9C462EE4-AD0E-4D53-99DC-D29119B0664C}">
      <text>
        <r>
          <rPr>
            <sz val="9"/>
            <color indexed="81"/>
            <rFont val="Tahoma"/>
            <family val="2"/>
          </rPr>
          <t>2016 data not available</t>
        </r>
      </text>
    </comment>
    <comment ref="D107" authorId="0" shapeId="0" xr:uid="{9B3225BA-86C7-43B0-9745-1F3A84B05E12}">
      <text>
        <r>
          <rPr>
            <sz val="9"/>
            <color indexed="81"/>
            <rFont val="Tahoma"/>
            <family val="2"/>
          </rPr>
          <t>2016 data not available</t>
        </r>
      </text>
    </comment>
    <comment ref="E107" authorId="0" shapeId="0" xr:uid="{F019F657-A0CF-425F-86E7-0EAC01B8A6D6}">
      <text>
        <r>
          <rPr>
            <sz val="9"/>
            <color indexed="81"/>
            <rFont val="Tahoma"/>
            <family val="2"/>
          </rPr>
          <t>2016 data not available</t>
        </r>
      </text>
    </comment>
    <comment ref="F107" authorId="0" shapeId="0" xr:uid="{910984F0-F828-4A6E-9637-72F045E02012}">
      <text>
        <r>
          <rPr>
            <sz val="9"/>
            <color indexed="81"/>
            <rFont val="Tahoma"/>
            <family val="2"/>
          </rPr>
          <t>2016 data not available</t>
        </r>
      </text>
    </comment>
    <comment ref="G107" authorId="0" shapeId="0" xr:uid="{50100BEE-705D-49EE-A7FB-CA432BD65882}">
      <text>
        <r>
          <rPr>
            <sz val="9"/>
            <color indexed="81"/>
            <rFont val="Tahoma"/>
            <family val="2"/>
          </rPr>
          <t>2016 data not available</t>
        </r>
      </text>
    </comment>
    <comment ref="H107" authorId="0" shapeId="0" xr:uid="{1D6E9628-BA01-47C5-9FD7-3C1A6F42A517}">
      <text>
        <r>
          <rPr>
            <sz val="9"/>
            <color indexed="81"/>
            <rFont val="Tahoma"/>
            <family val="2"/>
          </rPr>
          <t>2016 data not available</t>
        </r>
      </text>
    </comment>
    <comment ref="I107" authorId="0" shapeId="0" xr:uid="{4C60A9A7-7438-45EB-AB5E-29817A9B7420}">
      <text>
        <r>
          <rPr>
            <sz val="9"/>
            <color indexed="81"/>
            <rFont val="Tahoma"/>
            <family val="2"/>
          </rPr>
          <t>2016 data not available</t>
        </r>
      </text>
    </comment>
    <comment ref="B108" authorId="0" shapeId="0" xr:uid="{D201060D-4E1B-4CBB-9390-7770EFA3B294}">
      <text>
        <r>
          <rPr>
            <sz val="9"/>
            <color indexed="81"/>
            <rFont val="Tahoma"/>
            <family val="2"/>
          </rPr>
          <t>2016 data not available</t>
        </r>
      </text>
    </comment>
    <comment ref="C108" authorId="0" shapeId="0" xr:uid="{E567D141-E198-44CE-BBBB-E86E3AACC84F}">
      <text>
        <r>
          <rPr>
            <sz val="9"/>
            <color indexed="81"/>
            <rFont val="Tahoma"/>
            <family val="2"/>
          </rPr>
          <t>2016 data not available</t>
        </r>
      </text>
    </comment>
    <comment ref="D108" authorId="0" shapeId="0" xr:uid="{15EB2194-A0FC-4123-A0B9-41F64CFA0335}">
      <text>
        <r>
          <rPr>
            <sz val="9"/>
            <color indexed="81"/>
            <rFont val="Tahoma"/>
            <family val="2"/>
          </rPr>
          <t>2016 data not available</t>
        </r>
      </text>
    </comment>
    <comment ref="E108" authorId="0" shapeId="0" xr:uid="{66C4BA90-457E-470C-B6BA-5027C7AC3108}">
      <text>
        <r>
          <rPr>
            <sz val="9"/>
            <color indexed="81"/>
            <rFont val="Tahoma"/>
            <family val="2"/>
          </rPr>
          <t>2016 data not available</t>
        </r>
      </text>
    </comment>
    <comment ref="F108" authorId="0" shapeId="0" xr:uid="{1385FF6D-A7A8-4E14-8A95-D656C766320E}">
      <text>
        <r>
          <rPr>
            <sz val="9"/>
            <color indexed="81"/>
            <rFont val="Tahoma"/>
            <family val="2"/>
          </rPr>
          <t>2016 data not available</t>
        </r>
      </text>
    </comment>
    <comment ref="G108" authorId="0" shapeId="0" xr:uid="{C4EC1656-35B3-4F9A-9961-0DFB79589F34}">
      <text>
        <r>
          <rPr>
            <sz val="9"/>
            <color indexed="81"/>
            <rFont val="Tahoma"/>
            <family val="2"/>
          </rPr>
          <t>2016 data not available</t>
        </r>
      </text>
    </comment>
    <comment ref="H108" authorId="0" shapeId="0" xr:uid="{5AC97333-CAEF-4803-BDED-3DAA0AD23C56}">
      <text>
        <r>
          <rPr>
            <sz val="9"/>
            <color indexed="81"/>
            <rFont val="Tahoma"/>
            <family val="2"/>
          </rPr>
          <t>2016 data not available</t>
        </r>
      </text>
    </comment>
    <comment ref="I108" authorId="0" shapeId="0" xr:uid="{0B7149A2-8854-4737-BD9C-AD8DD5821654}">
      <text>
        <r>
          <rPr>
            <sz val="9"/>
            <color indexed="81"/>
            <rFont val="Tahoma"/>
            <family val="2"/>
          </rPr>
          <t>2016 data not available</t>
        </r>
      </text>
    </comment>
    <comment ref="A109" authorId="0" shapeId="0" xr:uid="{9552BA83-7470-4506-9FD9-D3BDE4512714}">
      <text>
        <r>
          <rPr>
            <sz val="9"/>
            <color indexed="81"/>
            <rFont val="Tahoma"/>
            <family val="2"/>
          </rPr>
          <t xml:space="preserve">Excludes mortgage repayments not stated.
</t>
        </r>
      </text>
    </comment>
    <comment ref="B109" authorId="0" shapeId="0" xr:uid="{49AF0D11-CC05-4E87-AA44-C0D71DFBDDF4}">
      <text>
        <r>
          <rPr>
            <sz val="9"/>
            <color indexed="81"/>
            <rFont val="Tahoma"/>
            <family val="2"/>
          </rPr>
          <t>2016 data not available</t>
        </r>
      </text>
    </comment>
    <comment ref="C109" authorId="0" shapeId="0" xr:uid="{9E8615F2-7982-4825-A665-181FF1C92D78}">
      <text>
        <r>
          <rPr>
            <sz val="9"/>
            <color indexed="81"/>
            <rFont val="Tahoma"/>
            <family val="2"/>
          </rPr>
          <t>2016 data not available</t>
        </r>
      </text>
    </comment>
    <comment ref="D109" authorId="0" shapeId="0" xr:uid="{785CF791-AC79-4870-951E-01C7906FC7C4}">
      <text>
        <r>
          <rPr>
            <sz val="9"/>
            <color indexed="81"/>
            <rFont val="Tahoma"/>
            <family val="2"/>
          </rPr>
          <t>2016 data not available</t>
        </r>
      </text>
    </comment>
    <comment ref="E109" authorId="0" shapeId="0" xr:uid="{06DB9080-296F-4DBC-A5DF-878D2E8FC0A1}">
      <text>
        <r>
          <rPr>
            <sz val="9"/>
            <color indexed="81"/>
            <rFont val="Tahoma"/>
            <family val="2"/>
          </rPr>
          <t>2016 data not available</t>
        </r>
      </text>
    </comment>
    <comment ref="F109" authorId="0" shapeId="0" xr:uid="{6193F05C-50E5-4377-9CD5-697C60060990}">
      <text>
        <r>
          <rPr>
            <sz val="9"/>
            <color indexed="81"/>
            <rFont val="Tahoma"/>
            <family val="2"/>
          </rPr>
          <t>2016 data not available</t>
        </r>
      </text>
    </comment>
    <comment ref="G109" authorId="0" shapeId="0" xr:uid="{883A1D67-6DAE-4E36-85E3-4C5ED3A070DB}">
      <text>
        <r>
          <rPr>
            <sz val="9"/>
            <color indexed="81"/>
            <rFont val="Tahoma"/>
            <family val="2"/>
          </rPr>
          <t>2016 data not available</t>
        </r>
      </text>
    </comment>
    <comment ref="H109" authorId="0" shapeId="0" xr:uid="{F17734BB-CBEA-44A7-8098-1E978A9FFF58}">
      <text>
        <r>
          <rPr>
            <sz val="9"/>
            <color indexed="81"/>
            <rFont val="Tahoma"/>
            <family val="2"/>
          </rPr>
          <t>2016 data not available</t>
        </r>
      </text>
    </comment>
    <comment ref="I109" authorId="0" shapeId="0" xr:uid="{2B2CD09B-6E6E-4030-9224-561262FD413D}">
      <text>
        <r>
          <rPr>
            <sz val="9"/>
            <color indexed="81"/>
            <rFont val="Tahoma"/>
            <family val="2"/>
          </rPr>
          <t>2016 data not available</t>
        </r>
      </text>
    </comment>
    <comment ref="A111" authorId="0" shapeId="0" xr:uid="{86C398FA-03E6-40A3-A861-4FEC2204E05A}">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112" authorId="0" shapeId="0" xr:uid="{C6BDF6EA-93C1-405C-AE1D-C587FD02B6B1}">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113" authorId="0" shapeId="0" xr:uid="{AF7CD169-2159-4C3A-97F8-E8C4FE12841F}">
      <text>
        <r>
          <rPr>
            <sz val="9"/>
            <color indexed="81"/>
            <rFont val="Tahoma"/>
            <family val="2"/>
          </rPr>
          <t>Excludes number of bedrooms not stated or unable to be determined.</t>
        </r>
      </text>
    </comment>
    <comment ref="A114" authorId="0" shapeId="0" xr:uid="{D570D5B5-8904-4B63-876B-F9B7798ED767}">
      <text>
        <r>
          <rPr>
            <sz val="9"/>
            <color indexed="81"/>
            <rFont val="Tahoma"/>
            <family val="2"/>
          </rPr>
          <t>Excludes visitor only and non-classifiable households.</t>
        </r>
      </text>
    </comment>
  </commentList>
</comments>
</file>

<file path=xl/sharedStrings.xml><?xml version="1.0" encoding="utf-8"?>
<sst xmlns="http://schemas.openxmlformats.org/spreadsheetml/2006/main" count="1882" uniqueCount="200">
  <si>
    <t xml:space="preserve">            Australian Bureau of Statistics</t>
  </si>
  <si>
    <t>Contents</t>
  </si>
  <si>
    <t>Indicator</t>
  </si>
  <si>
    <t>ESTIMATE (no.)</t>
  </si>
  <si>
    <t>PROPORTION (%)</t>
  </si>
  <si>
    <t>TOTAL POPULATION</t>
  </si>
  <si>
    <t>Total</t>
  </si>
  <si>
    <t>na</t>
  </si>
  <si>
    <t>Speaks English only</t>
  </si>
  <si>
    <t>Speaks English very well</t>
  </si>
  <si>
    <t>Speaks English well</t>
  </si>
  <si>
    <t>Australian citizenship by visa stream, 2021</t>
  </si>
  <si>
    <t>Housing indicators by visa stream, 2016 and 2021</t>
  </si>
  <si>
    <t>Years</t>
  </si>
  <si>
    <t>Data Item</t>
  </si>
  <si>
    <t>English proficiency by visa stream, 2016 and 2021</t>
  </si>
  <si>
    <t>Arrived within 5 years</t>
  </si>
  <si>
    <t xml:space="preserve">More than 10 years since arrival </t>
  </si>
  <si>
    <t xml:space="preserve">5-10 years since arrival </t>
  </si>
  <si>
    <t>Housing suitability</t>
  </si>
  <si>
    <t>Tenure type</t>
  </si>
  <si>
    <t>Owned outright</t>
  </si>
  <si>
    <t>Total(a)</t>
  </si>
  <si>
    <t>Australian citizen</t>
  </si>
  <si>
    <t>Not an Australian citizen</t>
  </si>
  <si>
    <t>Owned</t>
  </si>
  <si>
    <t>Rent payments less than or equal to 30% of household income</t>
  </si>
  <si>
    <t>Mortgage repayments less than or equal to 30% of household income</t>
  </si>
  <si>
    <t xml:space="preserve">Housing affordability </t>
  </si>
  <si>
    <t>Total (excluding mortgage repayments not stated)</t>
  </si>
  <si>
    <t>Total (excluding rent payments not stated)</t>
  </si>
  <si>
    <t>Total (excluding tenure type not stated)</t>
  </si>
  <si>
    <t>Housing indicators by visa stream, 2021</t>
  </si>
  <si>
    <t>English proficiency by visa stream, 2021</t>
  </si>
  <si>
    <t>Australian citizenship by visa stream, 2016</t>
  </si>
  <si>
    <t>Housing indicators by visa stream, 2016</t>
  </si>
  <si>
    <t>English proficiency by visa stream, 2016</t>
  </si>
  <si>
    <t>Total (excluding number of bedrooms not stated or unable to be determined)</t>
  </si>
  <si>
    <t>Rent payments greater than 30% of household income</t>
  </si>
  <si>
    <t>Mortgage repayments greater than 30% of household income</t>
  </si>
  <si>
    <t>Rent payments more than 30% of household income</t>
  </si>
  <si>
    <t>Mortgage repayments more than 30% of household income</t>
  </si>
  <si>
    <t>Australian citizenship by visa stream, 2016 and 2021</t>
  </si>
  <si>
    <t>Further information</t>
  </si>
  <si>
    <t>Australian Bureau of Statistics website</t>
  </si>
  <si>
    <t>Table 1</t>
  </si>
  <si>
    <t>Table 2</t>
  </si>
  <si>
    <t>Table 4</t>
  </si>
  <si>
    <t>Table 6</t>
  </si>
  <si>
    <t>Tab</t>
  </si>
  <si>
    <t>Description</t>
  </si>
  <si>
    <t>© Commonwealth of Australia</t>
  </si>
  <si>
    <t xml:space="preserve">  Australian Bureau of Statistics</t>
  </si>
  <si>
    <t>Australian Census and Migrants Integrated Dataset (ACMID) 2016 and 2021, Census of Population and Housing 2016 and 2021</t>
  </si>
  <si>
    <t>Proportion (%)</t>
  </si>
  <si>
    <t>Total permanent migrants</t>
  </si>
  <si>
    <t>Total population</t>
  </si>
  <si>
    <t>Not proficient in spoken English</t>
  </si>
  <si>
    <t>Proficient in spoken English</t>
  </si>
  <si>
    <t>In occupied private dwellings</t>
  </si>
  <si>
    <t>Total persons in occupied private dwellings</t>
  </si>
  <si>
    <t>Owned with a mortgage</t>
  </si>
  <si>
    <t>Rented</t>
  </si>
  <si>
    <t>Rental affordability</t>
  </si>
  <si>
    <t>Mortgage affordability</t>
  </si>
  <si>
    <t>In crowded housing</t>
  </si>
  <si>
    <t>In severely crowded housing</t>
  </si>
  <si>
    <t>PERMANENT SKILLED MIGRANTS</t>
  </si>
  <si>
    <t>PERMANENT FAMILY MIGRANTS</t>
  </si>
  <si>
    <t>PERMANENT HUMANITARIAN MIGRANTS</t>
  </si>
  <si>
    <t>TOTAL PERMANENT MIGRANTS</t>
  </si>
  <si>
    <t>This tab has four tables which present 2021 data for health, Australian citizenship, housing, and English proficiency data by visa stream and arrival groups. This data is read in using formulas and is displayed when the relevant year is selected from the drop down list in the publication table tabs. It ranges from cell A1 to J245</t>
  </si>
  <si>
    <t>This tab has three tables which present 2016 data for Australian citizenship, housing, and English proficiency data by visa stream and arrival groups. This data is read in using formulas and is displayed when the relevant year is selected from the drop down list in the publication table tabs. It ranges from cell A1 to J244</t>
  </si>
  <si>
    <t>This tab is a list of years and data items. This metadata is used in formulas to display the correct data when the relevant year is selected from the drop down list in the publication table tabs. It ranges from cell A1 to C54</t>
  </si>
  <si>
    <t>Permanent Skilled migrants</t>
  </si>
  <si>
    <t>Permanent Family migrants</t>
  </si>
  <si>
    <t>Permanent Humanitarian migrants</t>
  </si>
  <si>
    <t>2017 to 2021</t>
  </si>
  <si>
    <t>2012 to 2016</t>
  </si>
  <si>
    <t>Before 2012</t>
  </si>
  <si>
    <t>Decile 1</t>
  </si>
  <si>
    <t>Decile 2</t>
  </si>
  <si>
    <t>Decile 3</t>
  </si>
  <si>
    <t>Decile 4</t>
  </si>
  <si>
    <t>Decile 5</t>
  </si>
  <si>
    <t>Decile 6</t>
  </si>
  <si>
    <t>Decile 7</t>
  </si>
  <si>
    <t>Decile 8</t>
  </si>
  <si>
    <t>Decile 9</t>
  </si>
  <si>
    <t>Decile 10</t>
  </si>
  <si>
    <t>Australian Census and Migrants Integrated Dataset (ACMID) 2021, Census of Population and Housing 2021</t>
  </si>
  <si>
    <t>Table 1: Australian citizenship by visa stream, 2016 and 2021</t>
  </si>
  <si>
    <t>Table 4: English proficiency by visa stream, 2016 and 2021</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</si>
  <si>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</si>
  <si>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</si>
  <si>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Socio-economic indicator by visa stream, 2021</t>
  </si>
  <si>
    <t>Enrolled in further education</t>
  </si>
  <si>
    <t>Receiving unemployment payments</t>
  </si>
  <si>
    <t>Receiving own unincorporated business income</t>
  </si>
  <si>
    <t>Health indicators by visa stream, 2021</t>
  </si>
  <si>
    <t>Medicare benefits bulk billed</t>
  </si>
  <si>
    <t>Medicare benefits received in hospital</t>
  </si>
  <si>
    <t>Used pharmaceutical benefits</t>
  </si>
  <si>
    <t>Pharmaceutical benefits received in hospital</t>
  </si>
  <si>
    <t>Pharmaceutical benefits prescriber was a GP</t>
  </si>
  <si>
    <t>Migrant settlement outcomes, 2025</t>
  </si>
  <si>
    <t>Arthritis</t>
  </si>
  <si>
    <t>Asthma</t>
  </si>
  <si>
    <t>Cancer (including remission)</t>
  </si>
  <si>
    <t>Dementia (including Alzheimer's)</t>
  </si>
  <si>
    <t>Diabetes (excluding gestational diabetes)</t>
  </si>
  <si>
    <t>Heart disease (including heart attack or angina)</t>
  </si>
  <si>
    <t>Kidney disease</t>
  </si>
  <si>
    <t>Mental health condition (including depression or anxiety)</t>
  </si>
  <si>
    <t>Stroke</t>
  </si>
  <si>
    <t>No long-term health condition(s)</t>
  </si>
  <si>
    <t>Not stated</t>
  </si>
  <si>
    <t>Lung condition (including COPD or emphysema)</t>
  </si>
  <si>
    <t>Any other long-term health condition(s)</t>
  </si>
  <si>
    <t>Type of long-term health condition by visa stream, 2021</t>
  </si>
  <si>
    <t xml:space="preserve">Total with long-term health condition(s) </t>
  </si>
  <si>
    <t>Table 3a</t>
  </si>
  <si>
    <t>Table 3b</t>
  </si>
  <si>
    <t>Socio-economic indicator by visa stream, 2016 and 2021</t>
  </si>
  <si>
    <t>Completed further education qualifications</t>
  </si>
  <si>
    <r>
      <rPr>
        <sz val="12"/>
        <rFont val="Arial"/>
        <family val="2"/>
      </rPr>
      <t xml:space="preserve">Visit </t>
    </r>
    <r>
      <rPr>
        <u/>
        <sz val="12"/>
        <color theme="10"/>
        <rFont val="Arial"/>
        <family val="2"/>
      </rPr>
      <t>Migrant settlement outcomes methodology, 2025</t>
    </r>
    <r>
      <rPr>
        <sz val="12"/>
        <rFont val="Arial"/>
        <family val="2"/>
      </rPr>
      <t xml:space="preserve"> to understand more about how this data was collected</t>
    </r>
  </si>
  <si>
    <r>
      <rPr>
        <sz val="12"/>
        <rFont val="Arial"/>
        <family val="2"/>
      </rPr>
      <t xml:space="preserve">This data comes from </t>
    </r>
    <r>
      <rPr>
        <u/>
        <sz val="12"/>
        <color theme="10"/>
        <rFont val="Arial"/>
        <family val="2"/>
      </rPr>
      <t>Migrant settlement outcomes, 2025</t>
    </r>
  </si>
  <si>
    <t>Table 6: Housing indicators by visa stream, 2016 and 2021</t>
  </si>
  <si>
    <t>Persons (no.)</t>
  </si>
  <si>
    <t>This tab has one table with 2021 data on type of long-term health condition by visa stream and arrival groups. It ranges from cell A1 to I89</t>
  </si>
  <si>
    <t>This tab has one table which displays Australian citizenship data by visa stream and arrival groups. Data is displayed for 2016 and 2021 using a drop down list. It ranges from cell A1 to I30</t>
  </si>
  <si>
    <t>This tab has one table which displays Socio-Economic Indexes for Areas (SEIFA) data by visa stream and arrival groups. Data is displayed for 2016 and 2021 using a drop down list.  It ranges from cell A1 to I70</t>
  </si>
  <si>
    <t>This tab has one table which displays English proficiency data by visa stream and arrival groups. Data is displayed for 2016 and 2021 using a drop down list.  It ranges from cell A1 to I45</t>
  </si>
  <si>
    <t>This tab has one table which displays Housing data by visa stream and arrival groups. Data is displayed for 2016 and 2021 using a drop down list.  It ranges from cell A1 to I115</t>
  </si>
  <si>
    <t>In a dwelling that requires one or more extra bedrooms</t>
  </si>
  <si>
    <t>In a dwelling that requires four or more extra bedrooms</t>
  </si>
  <si>
    <t xml:space="preserve">                   Click on cell A5 to select the year from the drop down list</t>
  </si>
  <si>
    <t>no.</t>
  </si>
  <si>
    <t>Table 5: Type of long-term health condition by visa stream, 2021</t>
  </si>
  <si>
    <t>Education indicators for persons aged 15-64 years, by visa stream, 2021</t>
  </si>
  <si>
    <t>Table 2: Education indicators for persons aged 15-64 years by visa stream, 2021</t>
  </si>
  <si>
    <t>2000 to 2012</t>
  </si>
  <si>
    <t>Higher Education Information Dataset (HEID), 2021, Person Level Integrated Data Asset (PLIDA) extract</t>
  </si>
  <si>
    <t>This tab has one table which displays 2021 education data by visa stream and arrival groups.  It ranges from cell A1 to I29</t>
  </si>
  <si>
    <t>Economic participation indicators for persons aged 15-64 years, by visa stream, 2022-23</t>
  </si>
  <si>
    <t>Median income for persons aged 15-64 years, by visa stream, 2022-23</t>
  </si>
  <si>
    <t>Table 3c</t>
  </si>
  <si>
    <t>Table 5a</t>
  </si>
  <si>
    <t>Health service access by visa stream, 2023</t>
  </si>
  <si>
    <t>Table 5b</t>
  </si>
  <si>
    <t>1 July 2018 to 30 June 2023</t>
  </si>
  <si>
    <t>1 July 2013 to 30 June 2018</t>
  </si>
  <si>
    <t>1 July 2000 to 30 June 2013</t>
  </si>
  <si>
    <t>Table 3: Economic participation indicators for persons aged 15-64 years by visa stream, 2022-23</t>
  </si>
  <si>
    <t>Total aged 15-64 years</t>
  </si>
  <si>
    <t>Table 3c: Socio-economic indicator by visa stream, 2016 and 2021</t>
  </si>
  <si>
    <t>This tab has one table which displays 2022-23 median income by visa stream and arrival groups.  It ranges from cell A1 to E15</t>
  </si>
  <si>
    <t>Table 3b: Median income for persons aged 15-64 years by visa stream, 2022-23</t>
  </si>
  <si>
    <t>$</t>
  </si>
  <si>
    <t>This tab has one table which displays 2022-23 income and unemployment payment data by visa stream and arrival groups.  It ranges from cell A1 to I39</t>
  </si>
  <si>
    <t>Released 24 October 2025</t>
  </si>
  <si>
    <t>Table 5a: Migrant settlement outcomes, Health service access by visa stream, 2023</t>
  </si>
  <si>
    <t>Medicare Benefits Schedule (MBS) data, Person Level Integrated Data Asset (PLIDA) extract</t>
  </si>
  <si>
    <t>2019 to 2023</t>
  </si>
  <si>
    <t>2014 to 2018</t>
  </si>
  <si>
    <t>Number of services (no.)</t>
  </si>
  <si>
    <t>Obstetrics</t>
  </si>
  <si>
    <t>Specialist attendances</t>
  </si>
  <si>
    <t>Optometry</t>
  </si>
  <si>
    <t>Other allied health</t>
  </si>
  <si>
    <t>Pathology</t>
  </si>
  <si>
    <t>Radiotherapy and therapeutic nuclear medicine</t>
  </si>
  <si>
    <t>Operations</t>
  </si>
  <si>
    <t>Anaesthetics</t>
  </si>
  <si>
    <t>GP attendances</t>
  </si>
  <si>
    <t>Person Linked Integrated Data Asset (PLIDA) extract</t>
  </si>
  <si>
    <t>Practice nurse</t>
  </si>
  <si>
    <t>Other MBS services</t>
  </si>
  <si>
    <t>Dermatology</t>
  </si>
  <si>
    <t>Cardiology</t>
  </si>
  <si>
    <t>Total accessing services</t>
  </si>
  <si>
    <t>Total Permanent Skilled migrants</t>
  </si>
  <si>
    <t>Total Permanent Family migrants</t>
  </si>
  <si>
    <t>Total Permanent Humanitarian migrants</t>
  </si>
  <si>
    <t>GP mental health treatment plans</t>
  </si>
  <si>
    <t>Diagnostic imaging</t>
  </si>
  <si>
    <t>Non-hospital specialist consultations – 5 most widely accessed</t>
  </si>
  <si>
    <t>Total non-hospital specialist consultations</t>
  </si>
  <si>
    <t>Broad type of service</t>
  </si>
  <si>
    <t>Ophthalmology</t>
  </si>
  <si>
    <t>Gastroenterology</t>
  </si>
  <si>
    <t>This tab has one table which displays 2023 health service access data by visa stream and arrival groups. It ranges from cell A1 to M129</t>
  </si>
  <si>
    <t>Receiving income (including government payments)</t>
  </si>
  <si>
    <t>Receiving personal income</t>
  </si>
  <si>
    <t>Total income (including government payments)</t>
  </si>
  <si>
    <t>Personal income</t>
  </si>
  <si>
    <t>Obstetrics and gynaecology</t>
  </si>
  <si>
    <t>Psychiatry</t>
  </si>
  <si>
    <t>Long-term health condition</t>
  </si>
  <si>
    <t>2000 to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</si>
</sst>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C09]dd\-mmm\-yy;@"/>
    <numFmt numFmtId="165" formatCode="#,##0_ ;\-#,##0\ "/>
    <numFmt numFmtId="166" formatCode="0.0"/>
    <numFmt numFmtId="167" formatCode="_-* #,##0_-;\-* #,##0_-;_-* &quot;-&quot;??_-;_-@_-"/>
    <numFmt numFmtId="168" formatCode="_-* #,##0.0_-;\-* #,##0.0_-;_-* &quot;-&quot;??_-;_-@_-"/>
    <numFmt numFmtId="169" formatCode="&quot; &quot;* #,##0.00&quot; &quot;;&quot;-&quot;* #,##0.00&quot; &quot;;&quot; &quot;* &quot;-&quot;#&quot; &quot;;&quot; &quot;@&quot; &quot;"/>
    <numFmt numFmtId="170" formatCode="#,##0.0"/>
    <numFmt numFmtId="171" formatCode="0.0%"/>
  </numFmts>
  <fonts count="87">
    <font>
      <sz val="11"/>
      <color theme="1"/>
      <name val="Calibri"/>
      <family val="2"/>
      <scheme val="minor"/>
    </font>
    <font>
      <sz val="8"/>
      <name val="Arial"/>
      <family val="2"/>
    </font>
    <font>
      <sz val="28"/>
      <color theme="1"/>
      <name val="Calibri"/>
      <family val="2"/>
      <scheme val="minor"/>
    </font>
    <font>
      <sz val="10"/>
      <name val="Arial"/>
      <family val="2"/>
    </font>
    <font>
      <b/>
      <sz val="8"/>
      <name val="Arial"/>
      <family val="2"/>
    </font>
    <font>
      <u/>
      <sz val="10"/>
      <color indexed="12"/>
      <name val="Arial"/>
      <family val="2"/>
    </font>
    <font>
      <u/>
      <sz val="8"/>
      <color indexed="12"/>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i/>
      <sz val="10"/>
      <color theme="1"/>
      <name val="Arial"/>
      <family val="2"/>
    </font>
    <font>
      <sz val="8"/>
      <color theme="1"/>
      <name val="Arial"/>
      <family val="2"/>
    </font>
    <font>
      <b/>
      <sz val="8"/>
      <color theme="1"/>
      <name val="Arial"/>
      <family val="2"/>
    </font>
    <font>
      <sz val="8"/>
      <color rgb="FF000000"/>
      <name val="Arial"/>
      <family val="2"/>
    </font>
    <font>
      <sz val="8"/>
      <color indexed="12"/>
      <name val="Arial"/>
      <family val="2"/>
    </font>
    <font>
      <sz val="8"/>
      <name val="Arial"/>
      <family val="2"/>
    </font>
    <font>
      <sz val="10"/>
      <name val="Arial"/>
      <family val="2"/>
    </font>
    <font>
      <sz val="8"/>
      <name val="Arial"/>
      <family val="2"/>
    </font>
    <font>
      <sz val="10"/>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i/>
      <u/>
      <sz val="10"/>
      <color rgb="FF000000"/>
      <name val="Arial1"/>
    </font>
    <font>
      <b/>
      <i/>
      <sz val="10"/>
      <color theme="1"/>
      <name val="Arial"/>
      <family val="2"/>
    </font>
    <font>
      <i/>
      <sz val="8"/>
      <color theme="1"/>
      <name val="Arial"/>
      <family val="2"/>
    </font>
    <font>
      <b/>
      <sz val="10"/>
      <name val="Arial"/>
      <family val="2"/>
    </font>
    <font>
      <sz val="11"/>
      <color rgb="FF000000"/>
      <name val="Calibri"/>
      <family val="2"/>
    </font>
    <font>
      <u/>
      <sz val="10"/>
      <color rgb="FF0000FF"/>
      <name val="Arial"/>
      <family val="2"/>
    </font>
    <font>
      <sz val="8"/>
      <name val="Arial"/>
      <family val="2"/>
    </font>
    <font>
      <sz val="10"/>
      <name val="Arial"/>
      <family val="2"/>
    </font>
    <font>
      <b/>
      <sz val="14"/>
      <name val="Arial"/>
      <family val="2"/>
    </font>
    <font>
      <sz val="8"/>
      <name val="Calibri"/>
      <family val="2"/>
      <scheme val="minor"/>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15"/>
      <color theme="3"/>
      <name val="Calibri"/>
      <family val="2"/>
      <scheme val="minor"/>
    </font>
    <font>
      <b/>
      <sz val="13"/>
      <color theme="3"/>
      <name val="Calibri"/>
      <family val="2"/>
      <scheme val="minor"/>
    </font>
    <font>
      <sz val="12"/>
      <color theme="1"/>
      <name val="Arial"/>
      <family val="2"/>
    </font>
    <font>
      <u/>
      <sz val="11"/>
      <color theme="10"/>
      <name val="Calibri"/>
      <family val="2"/>
      <scheme val="minor"/>
    </font>
    <font>
      <sz val="12"/>
      <color rgb="FFE6E6E6"/>
      <name val="Arial"/>
      <family val="2"/>
    </font>
    <font>
      <sz val="28"/>
      <color theme="1"/>
      <name val="Calibri"/>
      <family val="2"/>
    </font>
    <font>
      <sz val="9"/>
      <color indexed="81"/>
      <name val="Tahoma"/>
      <family val="2"/>
    </font>
    <font>
      <b/>
      <sz val="8"/>
      <color rgb="FF000000"/>
      <name val="Arial"/>
      <family val="2"/>
    </font>
    <font>
      <u/>
      <sz val="8"/>
      <color theme="10"/>
      <name val="Arial"/>
      <family val="2"/>
    </font>
    <font>
      <b/>
      <i/>
      <sz val="8"/>
      <color theme="1"/>
      <name val="Arial"/>
      <family val="2"/>
    </font>
    <font>
      <sz val="8"/>
      <color rgb="FFC00000"/>
      <name val="Arial"/>
      <family val="2"/>
    </font>
    <font>
      <sz val="8"/>
      <color theme="1"/>
      <name val="Calibri"/>
      <family val="2"/>
      <scheme val="minor"/>
    </font>
    <font>
      <i/>
      <sz val="8"/>
      <name val="Arial"/>
      <family val="2"/>
    </font>
    <font>
      <sz val="8"/>
      <color rgb="FF0000FF"/>
      <name val="Arial"/>
      <family val="2"/>
    </font>
    <font>
      <sz val="8"/>
      <color rgb="FF00B050"/>
      <name val="Arial"/>
      <family val="2"/>
    </font>
    <font>
      <sz val="8"/>
      <color rgb="FFE6E6E6"/>
      <name val="Arial"/>
      <family val="2"/>
    </font>
    <font>
      <sz val="12"/>
      <name val="Arial"/>
      <family val="2"/>
    </font>
    <font>
      <u/>
      <sz val="12"/>
      <color theme="10"/>
      <name val="Arial"/>
      <family val="2"/>
    </font>
    <font>
      <u/>
      <sz val="12"/>
      <color rgb="FF0070C0"/>
      <name val="Arial"/>
      <family val="2"/>
    </font>
    <font>
      <b/>
      <sz val="12"/>
      <color theme="1"/>
      <name val="Arial"/>
      <family val="2"/>
    </font>
    <font>
      <b/>
      <sz val="12"/>
      <color rgb="FFFF0000"/>
      <name val="Arial"/>
      <family val="2"/>
    </font>
    <font>
      <b/>
      <sz val="12"/>
      <color rgb="FF000000"/>
      <name val="Arial"/>
      <family val="2"/>
    </font>
    <font>
      <sz val="12"/>
      <color rgb="FF000000"/>
      <name val="Arial"/>
      <family val="2"/>
    </font>
    <font>
      <i/>
      <sz val="12"/>
      <color theme="1"/>
      <name val="Arial"/>
      <family val="2"/>
    </font>
    <font>
      <b/>
      <i/>
      <sz val="12"/>
      <color theme="1"/>
      <name val="Arial"/>
      <family val="2"/>
    </font>
    <font>
      <sz val="12"/>
      <color rgb="FFC00000"/>
      <name val="Arial"/>
      <family val="2"/>
    </font>
    <font>
      <sz val="12"/>
      <color theme="10"/>
      <name val="Arial"/>
      <family val="2"/>
    </font>
    <font>
      <sz val="10"/>
      <color rgb="FF000000"/>
      <name val="Arial"/>
      <family val="2"/>
    </font>
    <font>
      <sz val="10"/>
      <color rgb="FF000000"/>
      <name val="Liberation Sans"/>
    </font>
    <font>
      <b/>
      <sz val="10"/>
      <color rgb="FF000000"/>
      <name val="Liberation Sans"/>
    </font>
    <font>
      <sz val="11"/>
      <color rgb="FF000000"/>
      <name val="Aptos Narrow"/>
      <family val="2"/>
    </font>
    <font>
      <b/>
      <i/>
      <u/>
      <sz val="10"/>
      <color rgb="FF000000"/>
      <name val="Liberation Sans"/>
    </font>
  </fonts>
  <fills count="15">
    <fill>
      <patternFill patternType="none"/>
    </fill>
    <fill>
      <patternFill patternType="gray125"/>
    </fill>
    <fill>
      <patternFill patternType="solid">
        <fgColor rgb="FFE6E6E6"/>
        <bgColor indexed="64"/>
      </patternFill>
    </fill>
    <fill>
      <patternFill patternType="solid">
        <fgColor indexed="4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44"/>
        <bgColor indexed="64"/>
      </patternFill>
    </fill>
    <fill>
      <patternFill patternType="solid">
        <fgColor indexed="20"/>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style="thin">
        <color rgb="FF000000"/>
      </top>
      <bottom style="thin">
        <color rgb="FF000000"/>
      </bottom>
      <diagonal/>
    </border>
    <border>
      <left/>
      <right/>
      <top style="thick">
        <color theme="4"/>
      </top>
      <bottom/>
      <diagonal/>
    </border>
  </borders>
  <cellStyleXfs count="124">
    <xf numFmtId="0" fontId="0" fillId="0" borderId="0"/>
    <xf numFmtId="0" fontId="1" fillId="0" borderId="0"/>
    <xf numFmtId="0" fontId="5" fillId="0" borderId="0" applyNumberFormat="0" applyFill="0" applyBorder="0" applyAlignment="0" applyProtection="0">
      <alignment vertical="top"/>
      <protection locked="0"/>
    </xf>
    <xf numFmtId="43" fontId="7"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0" fontId="16" fillId="0" borderId="0">
      <alignment horizontal="right"/>
    </xf>
    <xf numFmtId="0" fontId="17" fillId="3" borderId="0">
      <protection locked="0"/>
    </xf>
    <xf numFmtId="0" fontId="18" fillId="0" borderId="0">
      <alignment horizontal="right"/>
    </xf>
    <xf numFmtId="0" fontId="19" fillId="0" borderId="0"/>
    <xf numFmtId="0" fontId="27" fillId="0" borderId="0"/>
    <xf numFmtId="0" fontId="28" fillId="0" borderId="0"/>
    <xf numFmtId="0" fontId="25" fillId="9" borderId="0"/>
    <xf numFmtId="0" fontId="22" fillId="7" borderId="0"/>
    <xf numFmtId="0" fontId="30" fillId="10" borderId="0"/>
    <xf numFmtId="0" fontId="31" fillId="10" borderId="4"/>
    <xf numFmtId="0" fontId="20" fillId="0" borderId="0"/>
    <xf numFmtId="0" fontId="21" fillId="4" borderId="0"/>
    <xf numFmtId="0" fontId="21" fillId="4" borderId="0"/>
    <xf numFmtId="0" fontId="21" fillId="5" borderId="0"/>
    <xf numFmtId="0" fontId="21" fillId="5" borderId="0"/>
    <xf numFmtId="0" fontId="20" fillId="6" borderId="0"/>
    <xf numFmtId="0" fontId="20" fillId="6" borderId="0"/>
    <xf numFmtId="0" fontId="20" fillId="0" borderId="0"/>
    <xf numFmtId="0" fontId="23" fillId="8" borderId="0"/>
    <xf numFmtId="0" fontId="23" fillId="8" borderId="0"/>
    <xf numFmtId="0" fontId="24" fillId="0" borderId="0"/>
    <xf numFmtId="0" fontId="24" fillId="0" borderId="0"/>
    <xf numFmtId="0" fontId="26" fillId="0" borderId="0"/>
    <xf numFmtId="0" fontId="26" fillId="0" borderId="0"/>
    <xf numFmtId="0" fontId="29" fillId="0" borderId="0"/>
    <xf numFmtId="0" fontId="29" fillId="0" borderId="0"/>
    <xf numFmtId="0" fontId="32" fillId="0" borderId="0"/>
    <xf numFmtId="0" fontId="32" fillId="0" borderId="0"/>
    <xf numFmtId="0" fontId="19" fillId="0" borderId="0"/>
    <xf numFmtId="0" fontId="19" fillId="0" borderId="0"/>
    <xf numFmtId="0" fontId="19" fillId="0" borderId="0"/>
    <xf numFmtId="0" fontId="19" fillId="0" borderId="0"/>
    <xf numFmtId="0" fontId="22" fillId="0" borderId="0"/>
    <xf numFmtId="0" fontId="22" fillId="0" borderId="0"/>
    <xf numFmtId="0" fontId="1" fillId="0" borderId="0">
      <alignment horizontal="right"/>
    </xf>
    <xf numFmtId="0" fontId="14" fillId="0" borderId="0"/>
    <xf numFmtId="0" fontId="36" fillId="0" borderId="0"/>
    <xf numFmtId="169" fontId="36" fillId="0" borderId="0"/>
    <xf numFmtId="0" fontId="37" fillId="0" borderId="0"/>
    <xf numFmtId="0" fontId="38" fillId="0" borderId="0">
      <alignment horizontal="right"/>
    </xf>
    <xf numFmtId="0" fontId="39" fillId="0" borderId="0">
      <protection locked="0"/>
    </xf>
    <xf numFmtId="0" fontId="3" fillId="3" borderId="0">
      <protection locked="0"/>
    </xf>
    <xf numFmtId="0" fontId="3" fillId="11" borderId="5">
      <alignment horizontal="center" vertical="center"/>
      <protection locked="0"/>
    </xf>
    <xf numFmtId="0" fontId="3" fillId="12" borderId="0">
      <protection locked="0"/>
    </xf>
    <xf numFmtId="0" fontId="35" fillId="11" borderId="0">
      <alignment vertical="center"/>
      <protection locked="0"/>
    </xf>
    <xf numFmtId="0" fontId="35" fillId="0" borderId="0">
      <protection locked="0"/>
    </xf>
    <xf numFmtId="0" fontId="40" fillId="0" borderId="0">
      <protection locked="0"/>
    </xf>
    <xf numFmtId="0" fontId="3" fillId="11" borderId="1">
      <alignment vertical="center"/>
      <protection locked="0"/>
    </xf>
    <xf numFmtId="0" fontId="3" fillId="3" borderId="0">
      <protection locked="0"/>
    </xf>
    <xf numFmtId="0" fontId="7" fillId="0" borderId="0"/>
    <xf numFmtId="9" fontId="7" fillId="0" borderId="0" applyFont="0" applyFill="0" applyBorder="0" applyAlignment="0" applyProtection="0"/>
    <xf numFmtId="0" fontId="8" fillId="0" borderId="0"/>
    <xf numFmtId="9" fontId="7" fillId="0" borderId="0" applyFont="0" applyFill="0" applyBorder="0" applyAlignment="0" applyProtection="0"/>
    <xf numFmtId="0" fontId="42" fillId="0" borderId="0"/>
    <xf numFmtId="0" fontId="49" fillId="0" borderId="0"/>
    <xf numFmtId="0" fontId="50" fillId="0" borderId="0"/>
    <xf numFmtId="0" fontId="47" fillId="9" borderId="0"/>
    <xf numFmtId="0" fontId="45" fillId="7" borderId="0"/>
    <xf numFmtId="0" fontId="52" fillId="10" borderId="0"/>
    <xf numFmtId="0" fontId="53" fillId="10" borderId="4"/>
    <xf numFmtId="0" fontId="43" fillId="0" borderId="0"/>
    <xf numFmtId="0" fontId="44" fillId="4" borderId="0"/>
    <xf numFmtId="0" fontId="44" fillId="5" borderId="0"/>
    <xf numFmtId="0" fontId="43" fillId="6" borderId="0"/>
    <xf numFmtId="0" fontId="44" fillId="8" borderId="0"/>
    <xf numFmtId="0" fontId="46" fillId="0" borderId="0"/>
    <xf numFmtId="0" fontId="48" fillId="0" borderId="0"/>
    <xf numFmtId="0" fontId="51" fillId="0" borderId="0"/>
    <xf numFmtId="0" fontId="54" fillId="0" borderId="0"/>
    <xf numFmtId="0" fontId="42" fillId="0" borderId="0"/>
    <xf numFmtId="0" fontId="42" fillId="0" borderId="0"/>
    <xf numFmtId="0" fontId="45" fillId="0" borderId="0"/>
    <xf numFmtId="0" fontId="48" fillId="0" borderId="0"/>
    <xf numFmtId="0" fontId="55" fillId="0" borderId="6" applyNumberFormat="0" applyFill="0" applyAlignment="0" applyProtection="0"/>
    <xf numFmtId="0" fontId="56" fillId="0" borderId="7" applyNumberFormat="0" applyFill="0" applyAlignment="0" applyProtection="0"/>
    <xf numFmtId="0" fontId="57" fillId="0" borderId="0"/>
    <xf numFmtId="0" fontId="5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47" fillId="9" borderId="0" applyNumberFormat="0" applyBorder="0" applyAlignment="0" applyProtection="0"/>
    <xf numFmtId="0" fontId="45" fillId="7" borderId="0" applyNumberFormat="0" applyBorder="0" applyAlignment="0" applyProtection="0"/>
    <xf numFmtId="0" fontId="52" fillId="10" borderId="0" applyNumberFormat="0" applyBorder="0" applyAlignment="0" applyProtection="0"/>
    <xf numFmtId="0" fontId="53" fillId="10" borderId="4" applyNumberFormat="0" applyAlignment="0" applyProtection="0"/>
    <xf numFmtId="0" fontId="43" fillId="0" borderId="0" applyNumberFormat="0" applyFill="0" applyBorder="0" applyAlignment="0" applyProtection="0"/>
    <xf numFmtId="0" fontId="44" fillId="4" borderId="0" applyNumberFormat="0" applyBorder="0" applyAlignment="0" applyProtection="0"/>
    <xf numFmtId="0" fontId="44" fillId="5" borderId="0" applyNumberFormat="0" applyBorder="0" applyAlignment="0" applyProtection="0"/>
    <xf numFmtId="0" fontId="43" fillId="6" borderId="0" applyNumberFormat="0" applyBorder="0" applyAlignment="0" applyProtection="0"/>
    <xf numFmtId="0" fontId="42" fillId="0" borderId="0" applyNumberFormat="0" applyFont="0" applyFill="0" applyBorder="0" applyAlignment="0" applyProtection="0"/>
    <xf numFmtId="0" fontId="44" fillId="8" borderId="0" applyNumberFormat="0" applyBorder="0" applyAlignment="0" applyProtection="0"/>
    <xf numFmtId="0" fontId="46" fillId="0" borderId="0" applyNumberFormat="0" applyFill="0" applyBorder="0" applyAlignment="0" applyProtection="0"/>
    <xf numFmtId="0" fontId="48" fillId="0" borderId="0" applyNumberFormat="0" applyFill="0" applyBorder="0" applyAlignment="0" applyProtection="0"/>
    <xf numFmtId="0" fontId="51" fillId="0" borderId="0" applyNumberFormat="0" applyFill="0" applyBorder="0" applyAlignment="0" applyProtection="0"/>
    <xf numFmtId="0" fontId="54" fillId="0" borderId="0" applyNumberForma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5" fillId="0" borderId="0" applyNumberFormat="0" applyFill="0" applyBorder="0" applyAlignment="0" applyProtection="0"/>
    <xf numFmtId="0" fontId="48" fillId="0" borderId="0" applyNumberFormat="0" applyFill="0" applyBorder="0" applyAlignment="0" applyProtection="0"/>
    <xf numFmtId="0" fontId="82" fillId="0" borderId="0" applyNumberFormat="0" applyBorder="0" applyProtection="0"/>
    <xf numFmtId="0" fontId="83" fillId="0" borderId="0"/>
    <xf numFmtId="0" fontId="49" fillId="0" borderId="0" applyNumberFormat="0" applyBorder="0" applyProtection="0"/>
    <xf numFmtId="0" fontId="50" fillId="0" borderId="0" applyNumberFormat="0" applyBorder="0" applyProtection="0"/>
    <xf numFmtId="0" fontId="47" fillId="9" borderId="0" applyNumberFormat="0" applyBorder="0" applyProtection="0"/>
    <xf numFmtId="0" fontId="45" fillId="7" borderId="0" applyNumberFormat="0" applyBorder="0" applyProtection="0"/>
    <xf numFmtId="0" fontId="52" fillId="10" borderId="0" applyNumberFormat="0" applyBorder="0" applyProtection="0"/>
    <xf numFmtId="0" fontId="53" fillId="10" borderId="4" applyNumberFormat="0" applyProtection="0"/>
    <xf numFmtId="0" fontId="84" fillId="0" borderId="0" applyNumberFormat="0" applyBorder="0" applyProtection="0"/>
    <xf numFmtId="0" fontId="44" fillId="4" borderId="0" applyNumberFormat="0" applyBorder="0" applyProtection="0"/>
    <xf numFmtId="0" fontId="44" fillId="5" borderId="0" applyNumberFormat="0" applyBorder="0" applyProtection="0"/>
    <xf numFmtId="0" fontId="84" fillId="6" borderId="0" applyNumberFormat="0" applyBorder="0" applyProtection="0"/>
    <xf numFmtId="0" fontId="85" fillId="0" borderId="0" applyNumberFormat="0" applyBorder="0" applyProtection="0"/>
    <xf numFmtId="0" fontId="44" fillId="8" borderId="0" applyNumberFormat="0" applyBorder="0" applyProtection="0"/>
    <xf numFmtId="0" fontId="46" fillId="0" borderId="0" applyNumberFormat="0" applyBorder="0" applyProtection="0"/>
    <xf numFmtId="0" fontId="48" fillId="0" borderId="0" applyNumberFormat="0" applyBorder="0" applyProtection="0"/>
    <xf numFmtId="0" fontId="51" fillId="0" borderId="0" applyNumberFormat="0" applyBorder="0" applyProtection="0"/>
    <xf numFmtId="0" fontId="86" fillId="0" borderId="0" applyNumberFormat="0" applyBorder="0" applyProtection="0"/>
    <xf numFmtId="0" fontId="83" fillId="0" borderId="0" applyNumberFormat="0" applyFont="0" applyBorder="0" applyProtection="0"/>
    <xf numFmtId="0" fontId="83" fillId="0" borderId="0" applyNumberFormat="0" applyFont="0" applyBorder="0" applyProtection="0"/>
    <xf numFmtId="0" fontId="45" fillId="0" borderId="0" applyNumberFormat="0" applyBorder="0" applyProtection="0"/>
  </cellStyleXfs>
  <cellXfs count="269">
    <xf numFmtId="0" fontId="0" fillId="0" borderId="0" xfId="0"/>
    <xf numFmtId="0" fontId="8" fillId="0" borderId="0" xfId="0" applyFont="1"/>
    <xf numFmtId="0" fontId="9" fillId="0" borderId="0" xfId="0" applyFont="1"/>
    <xf numFmtId="0" fontId="10" fillId="0" borderId="0" xfId="0" applyFont="1" applyAlignment="1">
      <alignment horizontal="center"/>
    </xf>
    <xf numFmtId="165" fontId="4" fillId="0" borderId="1" xfId="3" applyNumberFormat="1" applyFont="1" applyBorder="1" applyAlignment="1">
      <alignment horizontal="left"/>
    </xf>
    <xf numFmtId="0" fontId="1" fillId="0" borderId="0" xfId="0" applyFont="1"/>
    <xf numFmtId="0" fontId="12" fillId="0" borderId="0" xfId="0" applyFont="1"/>
    <xf numFmtId="167" fontId="12" fillId="0" borderId="0" xfId="3" applyNumberFormat="1" applyFont="1"/>
    <xf numFmtId="0" fontId="12" fillId="0" borderId="0" xfId="0" applyFont="1" applyAlignment="1">
      <alignment horizontal="right"/>
    </xf>
    <xf numFmtId="167" fontId="12" fillId="0" borderId="0" xfId="3" applyNumberFormat="1" applyFont="1" applyFill="1" applyBorder="1" applyAlignment="1">
      <alignment horizontal="right"/>
    </xf>
    <xf numFmtId="167" fontId="12" fillId="0" borderId="0" xfId="3" applyNumberFormat="1" applyFont="1" applyFill="1"/>
    <xf numFmtId="166" fontId="12" fillId="0" borderId="0" xfId="0" applyNumberFormat="1" applyFont="1" applyAlignment="1">
      <alignment horizontal="right"/>
    </xf>
    <xf numFmtId="167" fontId="12" fillId="0" borderId="0" xfId="3" applyNumberFormat="1" applyFont="1" applyFill="1" applyAlignment="1">
      <alignment horizontal="right"/>
    </xf>
    <xf numFmtId="0" fontId="13" fillId="0" borderId="3" xfId="0" applyFont="1" applyBorder="1" applyAlignment="1">
      <alignment horizontal="center" wrapText="1"/>
    </xf>
    <xf numFmtId="0" fontId="10" fillId="0" borderId="0" xfId="0" applyFont="1"/>
    <xf numFmtId="167" fontId="34" fillId="0" borderId="0" xfId="3" applyNumberFormat="1" applyFont="1"/>
    <xf numFmtId="166" fontId="34" fillId="0" borderId="0" xfId="0" applyNumberFormat="1" applyFont="1" applyAlignment="1">
      <alignment horizontal="right"/>
    </xf>
    <xf numFmtId="0" fontId="11" fillId="0" borderId="0" xfId="0" applyFont="1"/>
    <xf numFmtId="0" fontId="13" fillId="0" borderId="3" xfId="0" applyFont="1" applyBorder="1"/>
    <xf numFmtId="167" fontId="13" fillId="0" borderId="3" xfId="3" applyNumberFormat="1" applyFont="1" applyFill="1" applyBorder="1" applyAlignment="1">
      <alignment horizontal="right"/>
    </xf>
    <xf numFmtId="166" fontId="13" fillId="0" borderId="3" xfId="0" applyNumberFormat="1" applyFont="1" applyBorder="1" applyAlignment="1">
      <alignment horizontal="right"/>
    </xf>
    <xf numFmtId="0" fontId="34" fillId="0" borderId="0" xfId="0" applyFont="1"/>
    <xf numFmtId="0" fontId="34" fillId="0" borderId="0" xfId="0" applyFont="1" applyAlignment="1">
      <alignment horizontal="right"/>
    </xf>
    <xf numFmtId="167" fontId="34" fillId="0" borderId="0" xfId="3" applyNumberFormat="1" applyFont="1" applyFill="1" applyBorder="1" applyAlignment="1">
      <alignment horizontal="right"/>
    </xf>
    <xf numFmtId="167" fontId="13" fillId="0" borderId="3" xfId="3" applyNumberFormat="1" applyFont="1" applyFill="1" applyBorder="1"/>
    <xf numFmtId="0" fontId="8" fillId="0" borderId="0" xfId="55" applyFont="1"/>
    <xf numFmtId="0" fontId="9" fillId="0" borderId="0" xfId="55" applyFont="1"/>
    <xf numFmtId="0" fontId="10" fillId="0" borderId="0" xfId="55" applyFont="1"/>
    <xf numFmtId="0" fontId="13" fillId="0" borderId="3" xfId="55" applyFont="1" applyBorder="1" applyAlignment="1">
      <alignment horizontal="center" wrapText="1"/>
    </xf>
    <xf numFmtId="0" fontId="10" fillId="0" borderId="0" xfId="55" applyFont="1" applyAlignment="1">
      <alignment horizontal="center"/>
    </xf>
    <xf numFmtId="0" fontId="11" fillId="0" borderId="0" xfId="55" applyFont="1"/>
    <xf numFmtId="0" fontId="12" fillId="0" borderId="0" xfId="55" applyFont="1" applyAlignment="1">
      <alignment horizontal="left" indent="1"/>
    </xf>
    <xf numFmtId="165" fontId="1" fillId="0" borderId="0" xfId="3" applyNumberFormat="1" applyFont="1" applyBorder="1" applyAlignment="1">
      <alignment horizontal="left" indent="1"/>
    </xf>
    <xf numFmtId="165" fontId="1" fillId="0" borderId="0" xfId="3" applyNumberFormat="1" applyFont="1" applyBorder="1" applyAlignment="1">
      <alignment horizontal="left" indent="2"/>
    </xf>
    <xf numFmtId="165" fontId="1" fillId="0" borderId="0" xfId="3" applyNumberFormat="1" applyFont="1" applyFill="1" applyBorder="1" applyAlignment="1">
      <alignment horizontal="left" indent="1"/>
    </xf>
    <xf numFmtId="166" fontId="0" fillId="0" borderId="0" xfId="0" applyNumberFormat="1"/>
    <xf numFmtId="9" fontId="0" fillId="0" borderId="0" xfId="58" applyFont="1"/>
    <xf numFmtId="171" fontId="0" fillId="0" borderId="0" xfId="58" applyNumberFormat="1" applyFont="1"/>
    <xf numFmtId="171" fontId="12" fillId="0" borderId="0" xfId="58" applyNumberFormat="1" applyFont="1"/>
    <xf numFmtId="0" fontId="57" fillId="0" borderId="0" xfId="57" applyFont="1"/>
    <xf numFmtId="0" fontId="14" fillId="0" borderId="0" xfId="0" applyFont="1"/>
    <xf numFmtId="0" fontId="14" fillId="0" borderId="0" xfId="0" applyFont="1" applyAlignment="1">
      <alignment horizontal="left"/>
    </xf>
    <xf numFmtId="0" fontId="62" fillId="0" borderId="0" xfId="0" applyFont="1" applyAlignment="1">
      <alignment horizontal="left"/>
    </xf>
    <xf numFmtId="0" fontId="12" fillId="0" borderId="3" xfId="55" applyFont="1" applyBorder="1" applyAlignment="1">
      <alignment horizontal="center" wrapText="1"/>
    </xf>
    <xf numFmtId="0" fontId="12" fillId="0" borderId="0" xfId="0" applyFont="1" applyAlignment="1">
      <alignment horizontal="center" wrapText="1"/>
    </xf>
    <xf numFmtId="0" fontId="34" fillId="0" borderId="0" xfId="0" applyFont="1" applyAlignment="1" applyProtection="1">
      <alignment wrapText="1"/>
      <protection hidden="1"/>
    </xf>
    <xf numFmtId="164" fontId="1" fillId="0" borderId="1" xfId="0" applyNumberFormat="1" applyFont="1" applyBorder="1" applyAlignment="1">
      <alignment horizontal="center"/>
    </xf>
    <xf numFmtId="0" fontId="64" fillId="0" borderId="0" xfId="0" applyFont="1" applyAlignment="1" applyProtection="1">
      <alignment wrapText="1"/>
      <protection hidden="1"/>
    </xf>
    <xf numFmtId="0" fontId="12" fillId="0" borderId="0" xfId="55" applyFont="1"/>
    <xf numFmtId="167" fontId="1" fillId="0" borderId="0" xfId="3" applyNumberFormat="1" applyFont="1" applyAlignment="1">
      <alignment horizontal="right"/>
    </xf>
    <xf numFmtId="168" fontId="1" fillId="0" borderId="0" xfId="3" applyNumberFormat="1" applyFont="1" applyAlignment="1">
      <alignment horizontal="right"/>
    </xf>
    <xf numFmtId="0" fontId="12" fillId="0" borderId="0" xfId="0" applyFont="1" applyAlignment="1" applyProtection="1">
      <alignment wrapText="1"/>
      <protection hidden="1"/>
    </xf>
    <xf numFmtId="166" fontId="12" fillId="0" borderId="3" xfId="0" applyNumberFormat="1" applyFont="1" applyBorder="1" applyAlignment="1">
      <alignment horizontal="right"/>
    </xf>
    <xf numFmtId="0" fontId="12" fillId="0" borderId="3" xfId="0" applyFont="1" applyBorder="1"/>
    <xf numFmtId="167" fontId="12" fillId="0" borderId="3" xfId="3" applyNumberFormat="1" applyFont="1" applyFill="1" applyBorder="1" applyAlignment="1">
      <alignment horizontal="right"/>
    </xf>
    <xf numFmtId="165" fontId="1" fillId="0" borderId="0" xfId="3" applyNumberFormat="1" applyFont="1" applyBorder="1" applyAlignment="1">
      <alignment horizontal="left"/>
    </xf>
    <xf numFmtId="0" fontId="1" fillId="0" borderId="0" xfId="55" applyFont="1" applyAlignment="1">
      <alignment horizontal="center" wrapText="1"/>
    </xf>
    <xf numFmtId="0" fontId="65" fillId="0" borderId="0" xfId="55" applyFont="1" applyAlignment="1">
      <alignment horizontal="center" wrapText="1"/>
    </xf>
    <xf numFmtId="165" fontId="1" fillId="0" borderId="0" xfId="3" applyNumberFormat="1" applyFont="1" applyBorder="1" applyAlignment="1">
      <alignment horizontal="left" indent="3"/>
    </xf>
    <xf numFmtId="0" fontId="1" fillId="0" borderId="0" xfId="0" applyFont="1" applyAlignment="1">
      <alignment horizontal="left" indent="2"/>
    </xf>
    <xf numFmtId="0" fontId="1" fillId="0" borderId="0" xfId="0" applyFont="1" applyAlignment="1">
      <alignment horizontal="left" indent="1"/>
    </xf>
    <xf numFmtId="0" fontId="12" fillId="0" borderId="0" xfId="0" applyFont="1" applyAlignment="1">
      <alignment horizontal="left" indent="2"/>
    </xf>
    <xf numFmtId="0" fontId="12" fillId="0" borderId="0" xfId="55" applyFont="1" applyAlignment="1">
      <alignment horizontal="left" indent="2"/>
    </xf>
    <xf numFmtId="165" fontId="65" fillId="0" borderId="0" xfId="3" applyNumberFormat="1" applyFont="1" applyFill="1" applyBorder="1" applyAlignment="1">
      <alignment horizontal="center"/>
    </xf>
    <xf numFmtId="3" fontId="1" fillId="0" borderId="0" xfId="0" applyNumberFormat="1" applyFont="1"/>
    <xf numFmtId="3" fontId="1" fillId="0" borderId="0" xfId="0" applyNumberFormat="1" applyFont="1" applyAlignment="1">
      <alignment horizontal="right"/>
    </xf>
    <xf numFmtId="0" fontId="66" fillId="0" borderId="0" xfId="0" applyFont="1"/>
    <xf numFmtId="0" fontId="12" fillId="0" borderId="0" xfId="81" applyFont="1"/>
    <xf numFmtId="0" fontId="1" fillId="0" borderId="0" xfId="4" applyAlignment="1">
      <alignment vertical="center"/>
    </xf>
    <xf numFmtId="0" fontId="62" fillId="0" borderId="0" xfId="0" applyFont="1"/>
    <xf numFmtId="0" fontId="13" fillId="0" borderId="0" xfId="0" applyFont="1"/>
    <xf numFmtId="0" fontId="13" fillId="0" borderId="0" xfId="0" applyFont="1" applyAlignment="1">
      <alignment horizontal="center"/>
    </xf>
    <xf numFmtId="0" fontId="12" fillId="0" borderId="0" xfId="0" applyFont="1" applyProtection="1">
      <protection hidden="1"/>
    </xf>
    <xf numFmtId="0" fontId="12" fillId="0" borderId="3" xfId="0" applyFont="1" applyBorder="1" applyAlignment="1">
      <alignment horizontal="center" wrapText="1"/>
    </xf>
    <xf numFmtId="165" fontId="1" fillId="0" borderId="1" xfId="3" applyNumberFormat="1" applyFont="1" applyBorder="1" applyAlignment="1">
      <alignment horizontal="left"/>
    </xf>
    <xf numFmtId="167" fontId="1" fillId="0" borderId="0" xfId="3" applyNumberFormat="1" applyFont="1" applyFill="1" applyAlignment="1">
      <alignment horizontal="right"/>
    </xf>
    <xf numFmtId="166" fontId="12" fillId="0" borderId="0" xfId="0" applyNumberFormat="1" applyFont="1"/>
    <xf numFmtId="167" fontId="67" fillId="0" borderId="0" xfId="3" applyNumberFormat="1" applyFont="1" applyAlignment="1">
      <alignment horizontal="right"/>
    </xf>
    <xf numFmtId="166" fontId="34" fillId="0" borderId="0" xfId="0" applyNumberFormat="1" applyFont="1"/>
    <xf numFmtId="167" fontId="34" fillId="0" borderId="0" xfId="3" applyNumberFormat="1" applyFont="1" applyFill="1" applyAlignment="1">
      <alignment horizontal="right"/>
    </xf>
    <xf numFmtId="3" fontId="34" fillId="0" borderId="0" xfId="0" applyNumberFormat="1" applyFont="1"/>
    <xf numFmtId="167" fontId="34" fillId="0" borderId="0" xfId="3" applyNumberFormat="1" applyFont="1" applyAlignment="1">
      <alignment horizontal="right"/>
    </xf>
    <xf numFmtId="167" fontId="12" fillId="0" borderId="3" xfId="3" applyNumberFormat="1" applyFont="1" applyBorder="1" applyAlignment="1">
      <alignment horizontal="right"/>
    </xf>
    <xf numFmtId="166" fontId="12" fillId="0" borderId="3" xfId="0" applyNumberFormat="1" applyFont="1" applyBorder="1"/>
    <xf numFmtId="0" fontId="14" fillId="0" borderId="0" xfId="55" applyFont="1" applyAlignment="1">
      <alignment horizontal="left"/>
    </xf>
    <xf numFmtId="0" fontId="65" fillId="0" borderId="0" xfId="55" applyFont="1" applyAlignment="1">
      <alignment horizontal="left"/>
    </xf>
    <xf numFmtId="164" fontId="1" fillId="0" borderId="1" xfId="55" applyNumberFormat="1" applyFont="1" applyBorder="1" applyAlignment="1">
      <alignment horizontal="center"/>
    </xf>
    <xf numFmtId="165" fontId="1" fillId="0" borderId="1" xfId="3" applyNumberFormat="1" applyFont="1" applyFill="1" applyBorder="1" applyAlignment="1">
      <alignment horizontal="left"/>
    </xf>
    <xf numFmtId="0" fontId="12" fillId="0" borderId="0" xfId="55" applyFont="1" applyAlignment="1">
      <alignment horizontal="center"/>
    </xf>
    <xf numFmtId="168" fontId="1" fillId="0" borderId="0" xfId="3" applyNumberFormat="1" applyFont="1" applyFill="1" applyAlignment="1">
      <alignment horizontal="right"/>
    </xf>
    <xf numFmtId="0" fontId="65" fillId="0" borderId="0" xfId="55" applyFont="1"/>
    <xf numFmtId="0" fontId="68" fillId="0" borderId="0" xfId="55" applyFont="1"/>
    <xf numFmtId="0" fontId="1" fillId="0" borderId="0" xfId="55" applyFont="1"/>
    <xf numFmtId="0" fontId="69" fillId="0" borderId="0" xfId="55" applyFont="1"/>
    <xf numFmtId="0" fontId="14" fillId="0" borderId="0" xfId="55" applyFont="1"/>
    <xf numFmtId="3" fontId="12" fillId="0" borderId="0" xfId="0" applyNumberFormat="1" applyFont="1"/>
    <xf numFmtId="167" fontId="12" fillId="0" borderId="2" xfId="3" applyNumberFormat="1" applyFont="1" applyFill="1" applyBorder="1" applyAlignment="1">
      <alignment horizontal="right"/>
    </xf>
    <xf numFmtId="167" fontId="12" fillId="0" borderId="0" xfId="3" applyNumberFormat="1" applyFont="1" applyFill="1" applyProtection="1">
      <protection locked="0"/>
    </xf>
    <xf numFmtId="3" fontId="12" fillId="0" borderId="3" xfId="0" applyNumberFormat="1" applyFont="1" applyBorder="1"/>
    <xf numFmtId="0" fontId="12" fillId="0" borderId="0" xfId="0" applyFont="1" applyAlignment="1">
      <alignment horizontal="center"/>
    </xf>
    <xf numFmtId="167" fontId="12" fillId="0" borderId="3" xfId="3" applyNumberFormat="1" applyFont="1" applyFill="1" applyBorder="1"/>
    <xf numFmtId="167" fontId="12" fillId="0" borderId="0" xfId="3" applyNumberFormat="1" applyFont="1" applyAlignment="1">
      <alignment horizontal="right"/>
    </xf>
    <xf numFmtId="0" fontId="12" fillId="0" borderId="0" xfId="57" applyFont="1"/>
    <xf numFmtId="0" fontId="33" fillId="0" borderId="0" xfId="0" applyFont="1" applyAlignment="1">
      <alignment horizontal="center"/>
    </xf>
    <xf numFmtId="0" fontId="57" fillId="0" borderId="0" xfId="81"/>
    <xf numFmtId="0" fontId="4" fillId="0" borderId="0" xfId="80" applyFont="1" applyFill="1" applyBorder="1" applyAlignment="1">
      <alignment horizontal="right"/>
    </xf>
    <xf numFmtId="0" fontId="57" fillId="13" borderId="0" xfId="81" applyFill="1"/>
    <xf numFmtId="0" fontId="71" fillId="0" borderId="0" xfId="0" applyFont="1" applyAlignment="1">
      <alignment horizontal="left"/>
    </xf>
    <xf numFmtId="0" fontId="74" fillId="0" borderId="0" xfId="55" applyFont="1" applyAlignment="1">
      <alignment horizontal="center" vertical="center"/>
    </xf>
    <xf numFmtId="170" fontId="75" fillId="0" borderId="0" xfId="57" applyNumberFormat="1" applyFont="1" applyAlignment="1" applyProtection="1">
      <alignment vertical="center"/>
      <protection hidden="1"/>
    </xf>
    <xf numFmtId="170" fontId="57" fillId="0" borderId="0" xfId="57" applyNumberFormat="1" applyFont="1" applyAlignment="1" applyProtection="1">
      <alignment vertical="center"/>
      <protection hidden="1"/>
    </xf>
    <xf numFmtId="0" fontId="76" fillId="0" borderId="0" xfId="0" applyFont="1" applyAlignment="1">
      <alignment horizontal="left"/>
    </xf>
    <xf numFmtId="0" fontId="77" fillId="0" borderId="0" xfId="0" applyFont="1" applyAlignment="1">
      <alignment horizontal="left"/>
    </xf>
    <xf numFmtId="0" fontId="57" fillId="0" borderId="3" xfId="55" applyFont="1" applyBorder="1" applyAlignment="1">
      <alignment horizontal="center" wrapText="1"/>
    </xf>
    <xf numFmtId="0" fontId="57" fillId="0" borderId="0" xfId="0" applyFont="1" applyAlignment="1">
      <alignment horizontal="center" wrapText="1"/>
    </xf>
    <xf numFmtId="0" fontId="78" fillId="0" borderId="0" xfId="0" applyFont="1" applyAlignment="1" applyProtection="1">
      <alignment wrapText="1"/>
      <protection hidden="1"/>
    </xf>
    <xf numFmtId="0" fontId="57" fillId="0" borderId="0" xfId="55" applyFont="1" applyAlignment="1">
      <alignment horizontal="center" wrapText="1"/>
    </xf>
    <xf numFmtId="0" fontId="57" fillId="0" borderId="1" xfId="0" applyFont="1" applyBorder="1" applyAlignment="1">
      <alignment wrapText="1"/>
    </xf>
    <xf numFmtId="0" fontId="57" fillId="0" borderId="0" xfId="0" applyFont="1"/>
    <xf numFmtId="167" fontId="77" fillId="0" borderId="0" xfId="3" applyNumberFormat="1" applyFont="1" applyBorder="1"/>
    <xf numFmtId="168" fontId="77" fillId="0" borderId="0" xfId="3" applyNumberFormat="1" applyFont="1" applyBorder="1"/>
    <xf numFmtId="167" fontId="77" fillId="0" borderId="3" xfId="3" applyNumberFormat="1" applyFont="1" applyBorder="1"/>
    <xf numFmtId="168" fontId="77" fillId="0" borderId="3" xfId="3" applyNumberFormat="1" applyFont="1" applyBorder="1"/>
    <xf numFmtId="0" fontId="72" fillId="0" borderId="0" xfId="82" applyFont="1" applyAlignment="1"/>
    <xf numFmtId="0" fontId="55" fillId="0" borderId="6" xfId="79"/>
    <xf numFmtId="167" fontId="57" fillId="0" borderId="0" xfId="3" applyNumberFormat="1" applyFont="1"/>
    <xf numFmtId="166" fontId="57" fillId="0" borderId="0" xfId="0" applyNumberFormat="1" applyFont="1" applyAlignment="1">
      <alignment horizontal="right"/>
    </xf>
    <xf numFmtId="167" fontId="57" fillId="0" borderId="0" xfId="3" applyNumberFormat="1" applyFont="1" applyFill="1" applyAlignment="1">
      <alignment horizontal="right"/>
    </xf>
    <xf numFmtId="167" fontId="57" fillId="0" borderId="0" xfId="3" applyNumberFormat="1" applyFont="1" applyBorder="1"/>
    <xf numFmtId="0" fontId="72" fillId="0" borderId="0" xfId="82" applyFont="1" applyBorder="1" applyAlignment="1"/>
    <xf numFmtId="0" fontId="57" fillId="0" borderId="0" xfId="57" applyFont="1" applyAlignment="1" applyProtection="1">
      <alignment vertical="center"/>
      <protection hidden="1"/>
    </xf>
    <xf numFmtId="0" fontId="79" fillId="0" borderId="0" xfId="0" applyFont="1" applyAlignment="1" applyProtection="1">
      <alignment wrapText="1"/>
      <protection hidden="1"/>
    </xf>
    <xf numFmtId="167" fontId="57" fillId="0" borderId="0" xfId="3" applyNumberFormat="1" applyFont="1" applyFill="1"/>
    <xf numFmtId="167" fontId="57" fillId="0" borderId="0" xfId="3" applyNumberFormat="1" applyFont="1" applyAlignment="1">
      <alignment horizontal="right"/>
    </xf>
    <xf numFmtId="0" fontId="57" fillId="0" borderId="0" xfId="55" applyFont="1" applyAlignment="1">
      <alignment horizontal="center" vertical="center"/>
    </xf>
    <xf numFmtId="0" fontId="57" fillId="0" borderId="0" xfId="55" applyFont="1"/>
    <xf numFmtId="167" fontId="71" fillId="0" borderId="0" xfId="3" applyNumberFormat="1" applyFont="1" applyAlignment="1">
      <alignment horizontal="right"/>
    </xf>
    <xf numFmtId="168" fontId="71" fillId="0" borderId="0" xfId="3" applyNumberFormat="1" applyFont="1" applyAlignment="1">
      <alignment horizontal="right"/>
    </xf>
    <xf numFmtId="0" fontId="57" fillId="0" borderId="3" xfId="55" applyFont="1" applyBorder="1"/>
    <xf numFmtId="168" fontId="71" fillId="0" borderId="3" xfId="3" applyNumberFormat="1" applyFont="1" applyBorder="1" applyAlignment="1">
      <alignment horizontal="right"/>
    </xf>
    <xf numFmtId="0" fontId="57" fillId="0" borderId="3" xfId="0" applyFont="1" applyBorder="1"/>
    <xf numFmtId="167" fontId="57" fillId="0" borderId="3" xfId="3" applyNumberFormat="1" applyFont="1" applyBorder="1"/>
    <xf numFmtId="166" fontId="10" fillId="0" borderId="0" xfId="0" applyNumberFormat="1" applyFont="1" applyAlignment="1">
      <alignment horizontal="center"/>
    </xf>
    <xf numFmtId="166" fontId="9" fillId="0" borderId="0" xfId="0" applyNumberFormat="1" applyFont="1"/>
    <xf numFmtId="168" fontId="57" fillId="0" borderId="0" xfId="3" applyNumberFormat="1" applyFont="1"/>
    <xf numFmtId="0" fontId="57" fillId="0" borderId="1" xfId="0" applyFont="1" applyBorder="1" applyAlignment="1">
      <alignment horizontal="center" wrapText="1"/>
    </xf>
    <xf numFmtId="165" fontId="71" fillId="0" borderId="0" xfId="3" applyNumberFormat="1" applyFont="1" applyBorder="1" applyAlignment="1">
      <alignment horizontal="left"/>
    </xf>
    <xf numFmtId="0" fontId="71" fillId="0" borderId="0" xfId="55" applyFont="1" applyAlignment="1">
      <alignment horizontal="center" wrapText="1"/>
    </xf>
    <xf numFmtId="165" fontId="71" fillId="0" borderId="0" xfId="3" applyNumberFormat="1" applyFont="1" applyBorder="1" applyAlignment="1">
      <alignment horizontal="left" indent="1"/>
    </xf>
    <xf numFmtId="0" fontId="80" fillId="0" borderId="0" xfId="55" applyFont="1" applyAlignment="1">
      <alignment horizontal="center" wrapText="1"/>
    </xf>
    <xf numFmtId="165" fontId="71" fillId="0" borderId="0" xfId="3" applyNumberFormat="1" applyFont="1" applyBorder="1" applyAlignment="1">
      <alignment horizontal="left" indent="2"/>
    </xf>
    <xf numFmtId="165" fontId="71" fillId="0" borderId="0" xfId="3" applyNumberFormat="1" applyFont="1" applyBorder="1" applyAlignment="1">
      <alignment horizontal="left" indent="3"/>
    </xf>
    <xf numFmtId="0" fontId="71" fillId="0" borderId="0" xfId="0" applyFont="1" applyAlignment="1">
      <alignment horizontal="left" indent="2"/>
    </xf>
    <xf numFmtId="0" fontId="71" fillId="0" borderId="0" xfId="0" applyFont="1" applyAlignment="1">
      <alignment horizontal="left" indent="1"/>
    </xf>
    <xf numFmtId="0" fontId="57" fillId="0" borderId="0" xfId="0" applyFont="1" applyAlignment="1">
      <alignment horizontal="left" indent="2"/>
    </xf>
    <xf numFmtId="167" fontId="77" fillId="0" borderId="0" xfId="3" applyNumberFormat="1" applyFont="1" applyBorder="1" applyAlignment="1">
      <alignment horizontal="right"/>
    </xf>
    <xf numFmtId="168" fontId="77" fillId="0" borderId="0" xfId="3" applyNumberFormat="1" applyFont="1" applyBorder="1" applyAlignment="1">
      <alignment horizontal="right"/>
    </xf>
    <xf numFmtId="0" fontId="57" fillId="0" borderId="0" xfId="55" applyFont="1" applyAlignment="1">
      <alignment horizontal="left" indent="2"/>
    </xf>
    <xf numFmtId="165" fontId="80" fillId="0" borderId="0" xfId="3" applyNumberFormat="1" applyFont="1" applyFill="1" applyBorder="1" applyAlignment="1">
      <alignment horizontal="center"/>
    </xf>
    <xf numFmtId="3" fontId="71" fillId="0" borderId="0" xfId="0" applyNumberFormat="1" applyFont="1"/>
    <xf numFmtId="170" fontId="71" fillId="0" borderId="0" xfId="0" applyNumberFormat="1" applyFont="1"/>
    <xf numFmtId="3" fontId="71" fillId="0" borderId="0" xfId="0" applyNumberFormat="1" applyFont="1" applyAlignment="1">
      <alignment horizontal="right"/>
    </xf>
    <xf numFmtId="170" fontId="71" fillId="0" borderId="0" xfId="0" applyNumberFormat="1" applyFont="1" applyAlignment="1">
      <alignment horizontal="right"/>
    </xf>
    <xf numFmtId="170" fontId="71" fillId="0" borderId="3" xfId="0" applyNumberFormat="1" applyFont="1" applyBorder="1"/>
    <xf numFmtId="0" fontId="10" fillId="0" borderId="1" xfId="0" applyFont="1" applyBorder="1" applyAlignment="1">
      <alignment horizontal="center"/>
    </xf>
    <xf numFmtId="167" fontId="74" fillId="0" borderId="3" xfId="3" applyNumberFormat="1" applyFont="1" applyFill="1" applyBorder="1" applyAlignment="1">
      <alignment horizontal="right"/>
    </xf>
    <xf numFmtId="168" fontId="57" fillId="0" borderId="0" xfId="3" applyNumberFormat="1" applyFont="1" applyFill="1" applyAlignment="1">
      <alignment horizontal="right"/>
    </xf>
    <xf numFmtId="168" fontId="57" fillId="0" borderId="0" xfId="3" applyNumberFormat="1" applyFont="1" applyBorder="1"/>
    <xf numFmtId="168" fontId="74" fillId="0" borderId="3" xfId="3" applyNumberFormat="1" applyFont="1" applyFill="1" applyBorder="1" applyAlignment="1">
      <alignment horizontal="right"/>
    </xf>
    <xf numFmtId="0" fontId="66" fillId="0" borderId="3" xfId="0" applyFont="1" applyBorder="1"/>
    <xf numFmtId="0" fontId="12" fillId="0" borderId="1" xfId="0" applyFont="1" applyBorder="1"/>
    <xf numFmtId="167" fontId="12" fillId="0" borderId="1" xfId="3" applyNumberFormat="1" applyFont="1" applyFill="1" applyBorder="1" applyAlignment="1">
      <alignment horizontal="right"/>
    </xf>
    <xf numFmtId="0" fontId="66" fillId="0" borderId="1" xfId="0" applyFont="1" applyBorder="1"/>
    <xf numFmtId="166" fontId="12" fillId="0" borderId="1" xfId="0" applyNumberFormat="1" applyFont="1" applyBorder="1"/>
    <xf numFmtId="0" fontId="10" fillId="0" borderId="3" xfId="55" applyFont="1" applyBorder="1"/>
    <xf numFmtId="3" fontId="0" fillId="0" borderId="0" xfId="0" applyNumberFormat="1"/>
    <xf numFmtId="167" fontId="57" fillId="0" borderId="0" xfId="3" applyNumberFormat="1" applyFont="1" applyFill="1" applyBorder="1" applyAlignment="1">
      <alignment horizontal="right"/>
    </xf>
    <xf numFmtId="167" fontId="57" fillId="0" borderId="1" xfId="3" applyNumberFormat="1" applyFont="1" applyBorder="1"/>
    <xf numFmtId="0" fontId="57" fillId="0" borderId="0" xfId="0" applyFont="1" applyAlignment="1">
      <alignment wrapText="1"/>
    </xf>
    <xf numFmtId="0" fontId="57" fillId="0" borderId="3" xfId="0" applyFont="1" applyBorder="1" applyAlignment="1">
      <alignment wrapText="1"/>
    </xf>
    <xf numFmtId="168" fontId="57" fillId="0" borderId="0" xfId="3" applyNumberFormat="1" applyFont="1" applyFill="1"/>
    <xf numFmtId="168" fontId="57" fillId="0" borderId="0" xfId="3" applyNumberFormat="1" applyFont="1" applyAlignment="1">
      <alignment horizontal="right"/>
    </xf>
    <xf numFmtId="168" fontId="57" fillId="0" borderId="0" xfId="3" applyNumberFormat="1" applyFont="1" applyBorder="1" applyAlignment="1">
      <alignment horizontal="right"/>
    </xf>
    <xf numFmtId="167" fontId="57" fillId="0" borderId="3" xfId="3" applyNumberFormat="1" applyFont="1" applyFill="1" applyBorder="1" applyAlignment="1">
      <alignment horizontal="right"/>
    </xf>
    <xf numFmtId="167" fontId="57" fillId="0" borderId="3" xfId="3" applyNumberFormat="1" applyFont="1" applyBorder="1" applyAlignment="1">
      <alignment horizontal="right"/>
    </xf>
    <xf numFmtId="168" fontId="57" fillId="0" borderId="3" xfId="3" applyNumberFormat="1" applyFont="1" applyBorder="1" applyAlignment="1">
      <alignment horizontal="right"/>
    </xf>
    <xf numFmtId="165" fontId="71" fillId="0" borderId="3" xfId="3" applyNumberFormat="1" applyFont="1" applyBorder="1" applyAlignment="1">
      <alignment horizontal="left"/>
    </xf>
    <xf numFmtId="3" fontId="71" fillId="0" borderId="3" xfId="0" applyNumberFormat="1" applyFont="1" applyBorder="1"/>
    <xf numFmtId="168" fontId="57" fillId="0" borderId="3" xfId="3" applyNumberFormat="1" applyFont="1" applyFill="1" applyBorder="1" applyAlignment="1">
      <alignment horizontal="right"/>
    </xf>
    <xf numFmtId="166" fontId="57" fillId="0" borderId="3" xfId="0" applyNumberFormat="1" applyFont="1" applyBorder="1" applyAlignment="1">
      <alignment horizontal="right"/>
    </xf>
    <xf numFmtId="0" fontId="72" fillId="0" borderId="0" xfId="2" applyFont="1" applyFill="1" applyAlignment="1" applyProtection="1">
      <alignment horizontal="left"/>
    </xf>
    <xf numFmtId="0" fontId="73" fillId="0" borderId="0" xfId="2" applyFont="1" applyFill="1" applyAlignment="1" applyProtection="1">
      <alignment horizontal="left"/>
    </xf>
    <xf numFmtId="0" fontId="73" fillId="0" borderId="0" xfId="2" applyFont="1" applyFill="1" applyBorder="1" applyAlignment="1" applyProtection="1">
      <alignment horizontal="left"/>
    </xf>
    <xf numFmtId="0" fontId="15" fillId="0" borderId="0" xfId="2" applyFont="1" applyFill="1" applyBorder="1" applyAlignment="1" applyProtection="1">
      <alignment horizontal="left"/>
    </xf>
    <xf numFmtId="0" fontId="6" fillId="0" borderId="0" xfId="2" applyFont="1" applyFill="1" applyAlignment="1" applyProtection="1">
      <alignment horizontal="left"/>
    </xf>
    <xf numFmtId="0" fontId="12" fillId="0" borderId="0" xfId="81" applyFont="1" applyAlignment="1">
      <alignment horizontal="left"/>
    </xf>
    <xf numFmtId="167" fontId="71" fillId="0" borderId="3" xfId="3" applyNumberFormat="1" applyFont="1" applyBorder="1" applyAlignment="1">
      <alignment horizontal="right"/>
    </xf>
    <xf numFmtId="0" fontId="10" fillId="0" borderId="0" xfId="55" applyFont="1" applyAlignment="1">
      <alignment horizontal="center" vertical="center"/>
    </xf>
    <xf numFmtId="170" fontId="12" fillId="0" borderId="0" xfId="57" applyNumberFormat="1" applyFont="1" applyAlignment="1" applyProtection="1">
      <alignment vertical="center"/>
      <protection hidden="1"/>
    </xf>
    <xf numFmtId="0" fontId="8" fillId="0" borderId="0" xfId="57" applyAlignment="1" applyProtection="1">
      <alignment vertical="center"/>
      <protection hidden="1"/>
    </xf>
    <xf numFmtId="170" fontId="8" fillId="0" borderId="0" xfId="57" applyNumberFormat="1" applyAlignment="1" applyProtection="1">
      <alignment vertical="center"/>
      <protection hidden="1"/>
    </xf>
    <xf numFmtId="0" fontId="57" fillId="0" borderId="0" xfId="0" applyFont="1" applyAlignment="1" applyProtection="1">
      <alignment wrapText="1"/>
      <protection hidden="1"/>
    </xf>
    <xf numFmtId="0" fontId="10" fillId="0" borderId="3" xfId="0" applyFont="1" applyBorder="1" applyAlignment="1">
      <alignment horizontal="center"/>
    </xf>
    <xf numFmtId="3" fontId="57" fillId="0" borderId="0" xfId="0" applyNumberFormat="1" applyFont="1" applyAlignment="1">
      <alignment horizontal="right" indent="1"/>
    </xf>
    <xf numFmtId="166" fontId="57" fillId="0" borderId="0" xfId="3" applyNumberFormat="1" applyFont="1"/>
    <xf numFmtId="0" fontId="78" fillId="0" borderId="0" xfId="0" applyFont="1"/>
    <xf numFmtId="3" fontId="78" fillId="0" borderId="0" xfId="0" applyNumberFormat="1" applyFont="1" applyAlignment="1">
      <alignment horizontal="right"/>
    </xf>
    <xf numFmtId="0" fontId="57" fillId="0" borderId="0" xfId="0" applyFont="1" applyAlignment="1">
      <alignment horizontal="left" indent="1"/>
    </xf>
    <xf numFmtId="3" fontId="57" fillId="0" borderId="3" xfId="0" applyNumberFormat="1" applyFont="1" applyBorder="1" applyAlignment="1">
      <alignment horizontal="right" indent="1"/>
    </xf>
    <xf numFmtId="166" fontId="57" fillId="0" borderId="3" xfId="3" applyNumberFormat="1" applyFont="1" applyBorder="1"/>
    <xf numFmtId="168" fontId="57" fillId="0" borderId="3" xfId="3" applyNumberFormat="1" applyFont="1" applyBorder="1"/>
    <xf numFmtId="168" fontId="57" fillId="0" borderId="3" xfId="3" applyNumberFormat="1" applyFont="1" applyFill="1" applyBorder="1"/>
    <xf numFmtId="0" fontId="57" fillId="0" borderId="0" xfId="0" applyFont="1" applyAlignment="1">
      <alignment horizontal="left"/>
    </xf>
    <xf numFmtId="0" fontId="57" fillId="0" borderId="3" xfId="0" applyFont="1" applyBorder="1" applyAlignment="1">
      <alignment horizontal="left"/>
    </xf>
    <xf numFmtId="0" fontId="79" fillId="0" borderId="3" xfId="0" applyFont="1" applyBorder="1" applyAlignment="1" applyProtection="1">
      <alignment wrapText="1"/>
      <protection hidden="1"/>
    </xf>
    <xf numFmtId="171" fontId="57" fillId="0" borderId="0" xfId="58" applyNumberFormat="1" applyFont="1" applyAlignment="1">
      <alignment horizontal="right"/>
    </xf>
    <xf numFmtId="164" fontId="71" fillId="0" borderId="0" xfId="0" applyNumberFormat="1" applyFont="1" applyAlignment="1">
      <alignment horizontal="center"/>
    </xf>
    <xf numFmtId="0" fontId="57" fillId="0" borderId="0" xfId="0" applyFont="1" applyAlignment="1">
      <alignment horizontal="left" wrapText="1" indent="1"/>
    </xf>
    <xf numFmtId="0" fontId="57" fillId="0" borderId="2" xfId="0" applyFont="1" applyBorder="1" applyAlignment="1">
      <alignment horizontal="left" indent="1"/>
    </xf>
    <xf numFmtId="0" fontId="72" fillId="0" borderId="0" xfId="2" applyFont="1" applyFill="1" applyAlignment="1" applyProtection="1"/>
    <xf numFmtId="0" fontId="56" fillId="0" borderId="7" xfId="80" applyFill="1" applyAlignment="1">
      <alignment horizontal="left"/>
    </xf>
    <xf numFmtId="0" fontId="81" fillId="0" borderId="0" xfId="2" applyFont="1" applyFill="1" applyAlignment="1" applyProtection="1"/>
    <xf numFmtId="0" fontId="56" fillId="0" borderId="0" xfId="80" applyFill="1" applyBorder="1" applyAlignment="1">
      <alignment horizontal="left"/>
    </xf>
    <xf numFmtId="0" fontId="57" fillId="0" borderId="0" xfId="0" applyFont="1"/>
    <xf numFmtId="0" fontId="66" fillId="0" borderId="0" xfId="0" applyFont="1" applyAlignment="1">
      <alignment horizontal="center"/>
    </xf>
    <xf numFmtId="0" fontId="60" fillId="14" borderId="0" xfId="81" applyFont="1" applyFill="1" applyAlignment="1">
      <alignment horizontal="left" vertical="center" indent="8"/>
    </xf>
    <xf numFmtId="0" fontId="55" fillId="0" borderId="0" xfId="79" applyFill="1" applyBorder="1" applyAlignment="1">
      <alignment horizontal="left"/>
    </xf>
    <xf numFmtId="164" fontId="71" fillId="0" borderId="1" xfId="0" applyNumberFormat="1" applyFont="1" applyBorder="1" applyAlignment="1">
      <alignment horizontal="center"/>
    </xf>
    <xf numFmtId="0" fontId="71" fillId="0" borderId="0" xfId="0" applyFont="1"/>
    <xf numFmtId="0" fontId="59" fillId="2" borderId="0" xfId="0" applyFont="1" applyFill="1" applyAlignment="1">
      <alignment horizontal="center"/>
    </xf>
    <xf numFmtId="0" fontId="55" fillId="0" borderId="6" xfId="79" applyAlignment="1">
      <alignment horizontal="left"/>
    </xf>
    <xf numFmtId="0" fontId="57" fillId="0" borderId="0" xfId="0" applyFont="1" applyAlignment="1">
      <alignment horizontal="center" wrapText="1"/>
    </xf>
    <xf numFmtId="0" fontId="2" fillId="2" borderId="0" xfId="1" applyFont="1" applyFill="1" applyAlignment="1">
      <alignment vertical="center"/>
    </xf>
    <xf numFmtId="0" fontId="55" fillId="0" borderId="6" xfId="79" applyFill="1" applyAlignment="1">
      <alignment horizontal="left"/>
    </xf>
    <xf numFmtId="168" fontId="71" fillId="0" borderId="1" xfId="0" applyNumberFormat="1" applyFont="1" applyBorder="1" applyAlignment="1">
      <alignment horizontal="center"/>
    </xf>
    <xf numFmtId="164" fontId="71" fillId="0" borderId="8" xfId="0" applyNumberFormat="1" applyFont="1" applyBorder="1" applyAlignment="1">
      <alignment horizontal="center"/>
    </xf>
    <xf numFmtId="168" fontId="71" fillId="0" borderId="8" xfId="0" applyNumberFormat="1" applyFont="1" applyBorder="1" applyAlignment="1">
      <alignment horizontal="center"/>
    </xf>
    <xf numFmtId="0" fontId="57" fillId="0" borderId="1" xfId="0" applyFont="1" applyBorder="1" applyAlignment="1">
      <alignment horizontal="center" wrapText="1"/>
    </xf>
    <xf numFmtId="0" fontId="10" fillId="0" borderId="1" xfId="0" applyFont="1" applyBorder="1" applyAlignment="1">
      <alignment horizontal="center"/>
    </xf>
    <xf numFmtId="0" fontId="71" fillId="0" borderId="0" xfId="0" applyFont="1" applyAlignment="1">
      <alignment horizontal="left"/>
    </xf>
    <xf numFmtId="164" fontId="71" fillId="0" borderId="3" xfId="0" applyNumberFormat="1" applyFont="1" applyBorder="1" applyAlignment="1">
      <alignment horizontal="center"/>
    </xf>
    <xf numFmtId="0" fontId="10" fillId="0" borderId="1" xfId="55" applyFont="1" applyBorder="1" applyAlignment="1">
      <alignment horizontal="center"/>
    </xf>
    <xf numFmtId="0" fontId="77" fillId="0" borderId="9" xfId="0" applyFont="1" applyBorder="1" applyAlignment="1">
      <alignment horizontal="left"/>
    </xf>
    <xf numFmtId="0" fontId="57" fillId="0" borderId="3" xfId="0" applyFont="1" applyBorder="1" applyAlignment="1">
      <alignment horizontal="center" wrapText="1"/>
    </xf>
    <xf numFmtId="164" fontId="71" fillId="0" borderId="2" xfId="0" applyNumberFormat="1" applyFont="1" applyBorder="1" applyAlignment="1">
      <alignment horizontal="center"/>
    </xf>
    <xf numFmtId="167" fontId="77" fillId="0" borderId="1" xfId="3" applyNumberFormat="1" applyFont="1" applyBorder="1" applyAlignment="1">
      <alignment horizontal="center"/>
    </xf>
    <xf numFmtId="0" fontId="12" fillId="0" borderId="0" xfId="0" applyFont="1" applyAlignment="1">
      <alignment horizontal="center" wrapText="1"/>
    </xf>
    <xf numFmtId="0" fontId="12" fillId="0" borderId="3" xfId="0" applyFont="1" applyBorder="1" applyAlignment="1">
      <alignment horizontal="center" wrapText="1"/>
    </xf>
    <xf numFmtId="164" fontId="1" fillId="0" borderId="1" xfId="0" applyNumberFormat="1" applyFont="1" applyBorder="1" applyAlignment="1">
      <alignment horizontal="center"/>
    </xf>
    <xf numFmtId="0" fontId="63" fillId="0" borderId="2" xfId="82" applyFont="1" applyBorder="1" applyAlignment="1">
      <alignment horizontal="left"/>
    </xf>
    <xf numFmtId="0" fontId="12" fillId="0" borderId="1" xfId="55" applyFont="1" applyBorder="1" applyAlignment="1">
      <alignment horizontal="center" wrapText="1"/>
    </xf>
    <xf numFmtId="0" fontId="14" fillId="0" borderId="0" xfId="0" applyFont="1" applyAlignment="1">
      <alignment horizontal="left"/>
    </xf>
    <xf numFmtId="165" fontId="12" fillId="0" borderId="1" xfId="3" applyNumberFormat="1" applyFont="1" applyFill="1" applyBorder="1" applyAlignment="1">
      <alignment horizontal="center"/>
    </xf>
    <xf numFmtId="0" fontId="12" fillId="0" borderId="1" xfId="0" applyFont="1" applyBorder="1" applyAlignment="1">
      <alignment horizontal="center" wrapText="1"/>
    </xf>
    <xf numFmtId="165" fontId="1" fillId="0" borderId="1" xfId="3" applyNumberFormat="1" applyFont="1" applyFill="1" applyBorder="1" applyAlignment="1">
      <alignment horizontal="center"/>
    </xf>
    <xf numFmtId="0" fontId="14" fillId="0" borderId="0" xfId="55" applyFont="1" applyAlignment="1">
      <alignment horizontal="left"/>
    </xf>
    <xf numFmtId="164" fontId="1" fillId="0" borderId="1" xfId="55" applyNumberFormat="1" applyFont="1" applyBorder="1" applyAlignment="1">
      <alignment horizontal="center"/>
    </xf>
    <xf numFmtId="0" fontId="1" fillId="0" borderId="1" xfId="55" applyFont="1" applyBorder="1" applyAlignment="1">
      <alignment horizontal="center" wrapText="1"/>
    </xf>
    <xf numFmtId="0" fontId="13" fillId="0" borderId="1" xfId="0" applyFont="1" applyBorder="1" applyAlignment="1">
      <alignment horizontal="center" wrapText="1"/>
    </xf>
    <xf numFmtId="0" fontId="1" fillId="0" borderId="0" xfId="0" applyFont="1"/>
    <xf numFmtId="0" fontId="1" fillId="0" borderId="2" xfId="0" applyFont="1" applyBorder="1"/>
    <xf numFmtId="0" fontId="13" fillId="0" borderId="0" xfId="0" applyFont="1" applyAlignment="1">
      <alignment horizontal="center" wrapText="1"/>
    </xf>
    <xf numFmtId="0" fontId="13" fillId="0" borderId="3" xfId="0" applyFont="1" applyBorder="1" applyAlignment="1">
      <alignment horizontal="center" wrapText="1"/>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5" fontId="12" fillId="0" borderId="2" xfId="3" applyNumberFormat="1" applyFont="1" applyFill="1" applyBorder="1" applyAlignment="1">
      <alignment horizontal="center"/>
    </xf>
    <xf numFmtId="0" fontId="1" fillId="0" borderId="0" xfId="0" applyFont="1" applyAlignment="1">
      <alignment horizontal="left"/>
    </xf>
    <xf numFmtId="164" fontId="1" fillId="0" borderId="2" xfId="0" applyNumberFormat="1" applyFont="1" applyBorder="1" applyAlignment="1">
      <alignment horizontal="center"/>
    </xf>
    <xf numFmtId="0" fontId="70" fillId="2" borderId="0" xfId="0" applyFont="1" applyFill="1" applyAlignment="1">
      <alignment horizontal="left"/>
    </xf>
  </cellXfs>
  <cellStyles count="124">
    <cellStyle name="Accent" xfId="16" xr:uid="{BBB85D2A-4687-4E21-BEAD-663258F9BAC4}"/>
    <cellStyle name="Accent 1" xfId="17" xr:uid="{5393F772-D1DA-4868-A31F-D1EDADDE2D9F}"/>
    <cellStyle name="Accent 1 2" xfId="67" xr:uid="{E682B9FE-7623-4B5F-BB0E-79B1E62F8B92}"/>
    <cellStyle name="Accent 1 3" xfId="90" xr:uid="{A1F19EB6-83FC-4DA8-9790-94B58BB4DF98}"/>
    <cellStyle name="Accent 1 4" xfId="112" xr:uid="{28BE1F60-E089-4091-B7EF-273498E5E430}"/>
    <cellStyle name="Accent 1 5" xfId="18" xr:uid="{B10ED31B-7922-43D0-82EC-306DCB9205E9}"/>
    <cellStyle name="Accent 2" xfId="19" xr:uid="{57957BF9-F5DE-4F59-8577-C7CD9526B989}"/>
    <cellStyle name="Accent 2 2" xfId="68" xr:uid="{515D152F-0CA7-4303-9A34-09F528080F9B}"/>
    <cellStyle name="Accent 2 3" xfId="91" xr:uid="{6E6603EB-F34D-450B-AEBD-DB83F29CBBCD}"/>
    <cellStyle name="Accent 2 4" xfId="113" xr:uid="{21A1B065-FA7A-4DE1-9634-C6BDBB3C8F15}"/>
    <cellStyle name="Accent 2 6" xfId="20" xr:uid="{9A5EB4D5-AB42-4AC2-9F39-A7979C37AB49}"/>
    <cellStyle name="Accent 3" xfId="21" xr:uid="{504E05E4-1DD9-4523-A669-8E95EA582A4C}"/>
    <cellStyle name="Accent 3 2" xfId="69" xr:uid="{EE4725C5-BEF0-403A-888A-EDB095EC74A1}"/>
    <cellStyle name="Accent 3 3" xfId="92" xr:uid="{C9E6B6AF-7F5B-4C2B-B837-EA6B06EEA99B}"/>
    <cellStyle name="Accent 3 4" xfId="114" xr:uid="{85A1FF4D-DB5F-4BB2-B118-89EDA4C1FD7A}"/>
    <cellStyle name="Accent 3 7" xfId="22" xr:uid="{0CDB9AB0-3F08-4747-B191-ABAC3BEE4B4D}"/>
    <cellStyle name="Accent 4" xfId="23" xr:uid="{2AD027A8-EC5E-4307-B1DB-E4C66A83DFF3}"/>
    <cellStyle name="Accent 5" xfId="66" xr:uid="{A05BBCF8-7FF9-4C8F-ABB0-2E7D104DF400}"/>
    <cellStyle name="Accent 6" xfId="89" xr:uid="{AD51F35E-B1A1-4FE4-B4CA-AB2163F43F01}"/>
    <cellStyle name="Accent 7" xfId="111" xr:uid="{E6628AAB-BDD2-4680-809A-DDE029BA4424}"/>
    <cellStyle name="Bad 2" xfId="13" xr:uid="{DAA4CA7F-3DEA-4AE3-8685-78178993BF3B}"/>
    <cellStyle name="Bad 3" xfId="63" xr:uid="{AA386A09-99F8-40DC-865D-F3C09BA2D69C}"/>
    <cellStyle name="Bad 4" xfId="86" xr:uid="{FE355998-0F59-4235-BE4D-4714FC674337}"/>
    <cellStyle name="Bad 5" xfId="108" xr:uid="{CAF7A858-742E-4A81-9AF9-8A8034768863}"/>
    <cellStyle name="cells" xfId="7" xr:uid="{E7A1D219-D3A8-4F32-9DEB-E6501B16D861}"/>
    <cellStyle name="cells 2" xfId="47" xr:uid="{E9EAC7E6-6AEA-4776-8CCE-BCE4C5C36397}"/>
    <cellStyle name="column field" xfId="48" xr:uid="{53F437B0-49A8-4C0D-B2A8-B288A4A45C2A}"/>
    <cellStyle name="Comma" xfId="3" builtinId="3"/>
    <cellStyle name="Default" xfId="93" xr:uid="{256280F8-5332-4B28-ADB0-FD1146E6E569}"/>
    <cellStyle name="Default 1" xfId="103" xr:uid="{19A1C5A8-4C1E-4DB6-A2C9-B21CED4F514A}"/>
    <cellStyle name="Default 2" xfId="115" xr:uid="{3D3F2E4D-30CE-4E70-A3B8-9F5DA47BAE29}"/>
    <cellStyle name="Error" xfId="24" xr:uid="{7069762F-F7EE-47BA-8DEE-731D3583E87D}"/>
    <cellStyle name="Error 2" xfId="70" xr:uid="{7A0CE222-5E88-4312-B5B0-ED998F2DF391}"/>
    <cellStyle name="Error 3" xfId="94" xr:uid="{5E322190-6E97-4FC5-A100-9398956EE51A}"/>
    <cellStyle name="Error 4" xfId="116" xr:uid="{1D22408A-4822-40FC-B49B-2D8B582CD842}"/>
    <cellStyle name="Error 8" xfId="25" xr:uid="{8E57D9E3-EA61-47B1-8678-8DD6C1093DC6}"/>
    <cellStyle name="Excel Built-in Comma" xfId="43" xr:uid="{A7064C54-DB08-4931-9801-4BBF502F888A}"/>
    <cellStyle name="Excel Built-in Hyperlink" xfId="44" xr:uid="{7190C175-68AB-430A-A036-6E075F1F8F32}"/>
    <cellStyle name="field" xfId="49" xr:uid="{B3B83893-CC02-4376-BB20-8037C536944B}"/>
    <cellStyle name="field names" xfId="50" xr:uid="{3D3A5EC5-6CF8-4940-93B9-291DBD139481}"/>
    <cellStyle name="footer" xfId="51" xr:uid="{8F8F5FBB-257B-47CA-9D0F-30C2F7D660CD}"/>
    <cellStyle name="Footnote" xfId="26" xr:uid="{2DAA584E-9A2E-434F-9C64-6EA004F5E2E6}"/>
    <cellStyle name="Footnote 2" xfId="71" xr:uid="{17501320-3DFE-4700-B629-3091E65B156E}"/>
    <cellStyle name="Footnote 3" xfId="95" xr:uid="{90B915DB-16F7-4ACA-83E4-46FE72E1CF32}"/>
    <cellStyle name="Footnote 4" xfId="117" xr:uid="{1215E6BE-2692-4C2E-8E67-F1D38259E4DC}"/>
    <cellStyle name="Footnote 9" xfId="27" xr:uid="{6380AB7D-DB7F-4105-960B-8AF2B377E230}"/>
    <cellStyle name="Good 2" xfId="12" xr:uid="{57E99E49-F0EB-46B1-8AFD-ABD99907DBD5}"/>
    <cellStyle name="Good 3" xfId="62" xr:uid="{10AB9BED-A056-4EDA-B1F3-58A46FDFBB62}"/>
    <cellStyle name="Good 4" xfId="85" xr:uid="{6F5D844F-1774-448F-AB9E-8BDBE6A3F56D}"/>
    <cellStyle name="Good 5" xfId="107" xr:uid="{9AD3CA17-4634-48C3-A1F6-E69E00992381}"/>
    <cellStyle name="Heading" xfId="28" xr:uid="{A4089537-E41D-4ACD-8CA6-1B37CCA9792A}"/>
    <cellStyle name="Heading 1" xfId="79" builtinId="16"/>
    <cellStyle name="Heading 1 2" xfId="10" xr:uid="{CEF08AAF-4CC1-4B8F-942A-782BF77C88CF}"/>
    <cellStyle name="Heading 1 3" xfId="60" xr:uid="{4917FD71-778D-4787-ABBC-970119A5881F}"/>
    <cellStyle name="Heading 1 4" xfId="83" xr:uid="{003CB724-E361-45A0-9590-C26EEF463984}"/>
    <cellStyle name="Heading 1 5" xfId="105" xr:uid="{1BCD1023-9AE1-40A1-A5A9-FB3016A68294}"/>
    <cellStyle name="Heading 10" xfId="29" xr:uid="{5F45FA50-F277-4C8D-B278-E8C789C3BA1E}"/>
    <cellStyle name="Heading 11" xfId="118" xr:uid="{5781308E-6F9F-47C6-B71E-44CE6A8BEFD2}"/>
    <cellStyle name="Heading 2" xfId="80" builtinId="17"/>
    <cellStyle name="Heading 2 2" xfId="11" xr:uid="{FE990B54-8001-4756-B4EA-943EAE576EA6}"/>
    <cellStyle name="Heading 2 3" xfId="61" xr:uid="{5F7377F1-C66B-4AFD-ADD1-456BC98B51F1}"/>
    <cellStyle name="Heading 2 4" xfId="84" xr:uid="{FEB49BFA-8D61-4009-A518-3D07387282D9}"/>
    <cellStyle name="Heading 2 5" xfId="106" xr:uid="{7B258EAB-4DA1-47AF-9BF5-404C32AE8525}"/>
    <cellStyle name="heading 5" xfId="52" xr:uid="{1D162817-E117-4B36-9C69-0071CCC1D7FC}"/>
    <cellStyle name="Heading 6" xfId="72" xr:uid="{E2634492-5D4D-42E8-9573-0BCCA0B280A3}"/>
    <cellStyle name="Heading 7" xfId="78" xr:uid="{87B2A184-4F7C-4A22-A490-D652CFB08037}"/>
    <cellStyle name="Heading 8" xfId="96" xr:uid="{6E6EA1E7-AF52-4EA6-AF25-31BD974F1464}"/>
    <cellStyle name="Heading 9" xfId="102" xr:uid="{20D7B7E4-144E-45CD-9902-73005C34ECB6}"/>
    <cellStyle name="Hyperlink" xfId="2" builtinId="8"/>
    <cellStyle name="Hyperlink 11" xfId="31" xr:uid="{EFD84C73-18D4-4F41-A543-DB2C44E646C6}"/>
    <cellStyle name="Hyperlink 2" xfId="5" xr:uid="{BEFFB7E2-91AA-403D-948A-B827008E0CDD}"/>
    <cellStyle name="Hyperlink 3" xfId="30" xr:uid="{D2D5465F-0B5A-4BF2-828C-4EFDC6640AA1}"/>
    <cellStyle name="Hyperlink 4" xfId="73" xr:uid="{632E55D2-6C80-478E-B7D3-3B4353B99E30}"/>
    <cellStyle name="Hyperlink 5" xfId="82" xr:uid="{3E22664D-5DDC-4545-BC34-827C3876FD31}"/>
    <cellStyle name="Hyperlink 6" xfId="97" xr:uid="{600E79C0-B846-442C-A8CB-A132936BC008}"/>
    <cellStyle name="Hyperlink 7" xfId="119" xr:uid="{50E45DA7-F903-43D5-A2CC-35886F6B83BF}"/>
    <cellStyle name="Neutral 2" xfId="14" xr:uid="{7B905D46-FE37-43AD-B828-48E5081F72CB}"/>
    <cellStyle name="Neutral 3" xfId="64" xr:uid="{3310A476-CE1E-4453-AD3D-C12E2D739190}"/>
    <cellStyle name="Neutral 4" xfId="87" xr:uid="{B267C158-0B71-472A-8433-63651F995F58}"/>
    <cellStyle name="Neutral 5" xfId="109" xr:uid="{03CB9B26-A181-40FA-BADB-F6B6D210DDFD}"/>
    <cellStyle name="Normal" xfId="0" builtinId="0"/>
    <cellStyle name="Normal 2" xfId="1" xr:uid="{00000000-0005-0000-0000-000002000000}"/>
    <cellStyle name="Normal 2 2" xfId="4" xr:uid="{60390CA9-34B5-491A-BD98-C150D555089D}"/>
    <cellStyle name="Normal 2 3" xfId="41" xr:uid="{4754A10B-305A-4B34-8951-2C536604E3F5}"/>
    <cellStyle name="Normal 3" xfId="9" xr:uid="{8CC9A42C-092F-4D04-BDFD-C54ABA705505}"/>
    <cellStyle name="Normal 3 2" xfId="55" xr:uid="{10B55700-F60C-4C14-A5EB-5165ED7811EB}"/>
    <cellStyle name="Normal 4" xfId="42" xr:uid="{20141FD9-A7D7-4E60-9350-366AAC79129A}"/>
    <cellStyle name="Normal 5" xfId="46" xr:uid="{E4E01F54-6681-4F74-BD15-66A7A3A2C58B}"/>
    <cellStyle name="Normal 6" xfId="57" xr:uid="{D135DE83-635C-41F8-8201-C76E6C7BFD1A}"/>
    <cellStyle name="Normal 7" xfId="59" xr:uid="{E6E43E64-F0B4-46F0-A090-369C77541534}"/>
    <cellStyle name="Normal 8" xfId="81" xr:uid="{332EA033-FB8F-4F21-94F9-F99DC3426CD8}"/>
    <cellStyle name="Normal 9" xfId="104" xr:uid="{D425D2D4-1F22-4F91-B260-0A851BAC79FE}"/>
    <cellStyle name="Note 2" xfId="15" xr:uid="{5207CFAF-66B4-4DCD-9A5C-CBD0BC133E41}"/>
    <cellStyle name="Note 3" xfId="65" xr:uid="{06ADCD70-F1F9-4C14-A66B-4B4DDAE9B536}"/>
    <cellStyle name="Note 4" xfId="88" xr:uid="{601C587F-78D6-4B33-9B8A-A0962FD7FC68}"/>
    <cellStyle name="Note 5" xfId="110" xr:uid="{8A48DDE4-DE79-48FE-BBC6-B9200A36C027}"/>
    <cellStyle name="Percent" xfId="58" builtinId="5"/>
    <cellStyle name="Percent 2" xfId="56" xr:uid="{7B6FBD1B-2C22-4438-99E6-459A48F563E8}"/>
    <cellStyle name="Result" xfId="32" xr:uid="{BDA9A799-FF86-48BC-8265-6BC6243EBAA4}"/>
    <cellStyle name="Result 12" xfId="33" xr:uid="{F9847E8E-E6A2-4215-A462-941FC69ED840}"/>
    <cellStyle name="Result 2" xfId="74" xr:uid="{979CFFCE-28EC-4344-8873-101B31FB8C24}"/>
    <cellStyle name="Result 3" xfId="98" xr:uid="{70086968-895D-4691-BA80-301491FE6177}"/>
    <cellStyle name="Result 4" xfId="120" xr:uid="{E2168A3C-540C-4BD1-B67F-C6DBFC68F309}"/>
    <cellStyle name="rowfield" xfId="53" xr:uid="{459E6715-A315-408D-B7D6-A66108944519}"/>
    <cellStyle name="Status" xfId="34" xr:uid="{936F0B26-629C-4AD3-976E-BB80812E2E80}"/>
    <cellStyle name="Status 13" xfId="35" xr:uid="{A5727B89-B9E6-4024-BD44-1FC29C5ACF93}"/>
    <cellStyle name="Status 2" xfId="75" xr:uid="{E9777F1D-817A-4365-BDC0-A39C2C3FEBE4}"/>
    <cellStyle name="Status 3" xfId="99" xr:uid="{D84CF23E-2F18-45D8-9206-31E5117A6AA1}"/>
    <cellStyle name="Status 4" xfId="121" xr:uid="{7827A0D3-B338-4579-B3AC-5D1584D36839}"/>
    <cellStyle name="Style5" xfId="40" xr:uid="{B64B7576-9DCB-45A9-BF95-BE18EB5B99B2}"/>
    <cellStyle name="Style6" xfId="45" xr:uid="{9192130C-D8E2-4DFB-9214-472250E7DC40}"/>
    <cellStyle name="Style7" xfId="8" xr:uid="{E0FED5BA-BB20-42EC-9E26-8141BBC7B4B7}"/>
    <cellStyle name="Style9" xfId="6" xr:uid="{3A81E82D-D2D2-4261-86F2-73228B5078AE}"/>
    <cellStyle name="Test" xfId="54" xr:uid="{4805B56B-102F-46D9-B593-8C703FBA51A2}"/>
    <cellStyle name="Text" xfId="36" xr:uid="{83E6EF8E-4EF4-43E3-9134-A402AFADF24B}"/>
    <cellStyle name="Text 14" xfId="37" xr:uid="{150EA52C-C69B-4075-A827-4B7879682858}"/>
    <cellStyle name="Text 2" xfId="76" xr:uid="{B476E6EA-B668-442B-BF22-89D9B33FD7A0}"/>
    <cellStyle name="Text 3" xfId="100" xr:uid="{3A019D4C-AB9D-4BAD-8DB9-2B3393C0D05B}"/>
    <cellStyle name="Text 4" xfId="122" xr:uid="{3F47C9F9-27DF-4D29-80E7-C7E639F34BC2}"/>
    <cellStyle name="Warning" xfId="38" xr:uid="{8FDBF4B4-0D6B-4F40-90CD-76F9FD227979}"/>
    <cellStyle name="Warning 15" xfId="39" xr:uid="{22ED6864-EA84-4388-B625-3369F11A19D8}"/>
    <cellStyle name="Warning 2" xfId="77" xr:uid="{4E97291D-F564-484A-B5AD-AA41D4DFFF70}"/>
    <cellStyle name="Warning 3" xfId="101" xr:uid="{D09BEFEE-AB29-48EC-BEC5-90AC802E2999}"/>
    <cellStyle name="Warning 4" xfId="123" xr:uid="{C4AD31D2-C344-474B-89B1-BC469BB68F0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304800</xdr:colOff>
      <xdr:row>0</xdr:row>
      <xdr:rowOff>706755</xdr:rowOff>
    </xdr:to>
    <xdr:pic>
      <xdr:nvPicPr>
        <xdr:cNvPr id="2" name="Picture 1" descr="Australian Bureau of Statistics logo">
          <a:extLst>
            <a:ext uri="{FF2B5EF4-FFF2-40B4-BE49-F238E27FC236}">
              <a16:creationId xmlns:a16="http://schemas.microsoft.com/office/drawing/2014/main" id="{A00183D0-87FC-4509-B530-17E5BFA1CDF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44AEC981-3B4B-4E40-B255-7CF793C226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1B856F23-CE05-47C4-B051-A6C207B23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4" name="Picture 3">
          <a:extLst>
            <a:ext uri="{FF2B5EF4-FFF2-40B4-BE49-F238E27FC236}">
              <a16:creationId xmlns:a16="http://schemas.microsoft.com/office/drawing/2014/main" id="{6860F2F7-E959-4497-A756-DF46234CE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76200</xdr:colOff>
      <xdr:row>4</xdr:row>
      <xdr:rowOff>190500</xdr:rowOff>
    </xdr:from>
    <xdr:to>
      <xdr:col>1</xdr:col>
      <xdr:colOff>503464</xdr:colOff>
      <xdr:row>4</xdr:row>
      <xdr:rowOff>193222</xdr:rowOff>
    </xdr:to>
    <xdr:cxnSp macro="">
      <xdr:nvCxnSpPr>
        <xdr:cNvPr id="5" name="Straight Arrow Connector 4">
          <a:extLst>
            <a:ext uri="{FF2B5EF4-FFF2-40B4-BE49-F238E27FC236}">
              <a16:creationId xmlns:a16="http://schemas.microsoft.com/office/drawing/2014/main" id="{7366F13D-C466-4DC7-B6B1-BB5BB9FD0829}"/>
            </a:ext>
          </a:extLst>
        </xdr:cNvPr>
        <xdr:cNvCxnSpPr/>
      </xdr:nvCxnSpPr>
      <xdr:spPr>
        <a:xfrm flipH="1" flipV="1">
          <a:off x="5334000" y="1581150"/>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4E20D2E9-3C71-4EA1-B89F-41A188452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3" name="Picture 2">
          <a:extLst>
            <a:ext uri="{FF2B5EF4-FFF2-40B4-BE49-F238E27FC236}">
              <a16:creationId xmlns:a16="http://schemas.microsoft.com/office/drawing/2014/main" id="{5F5B94F2-F995-4760-94FC-2CD0A82FF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39C903A0-4720-4111-8A88-0CEBC3591C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8838EE79-B7FB-44A1-87AB-9B60737441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95250</xdr:colOff>
      <xdr:row>4</xdr:row>
      <xdr:rowOff>180975</xdr:rowOff>
    </xdr:from>
    <xdr:to>
      <xdr:col>1</xdr:col>
      <xdr:colOff>522514</xdr:colOff>
      <xdr:row>4</xdr:row>
      <xdr:rowOff>183697</xdr:rowOff>
    </xdr:to>
    <xdr:cxnSp macro="">
      <xdr:nvCxnSpPr>
        <xdr:cNvPr id="4" name="Straight Arrow Connector 3">
          <a:extLst>
            <a:ext uri="{FF2B5EF4-FFF2-40B4-BE49-F238E27FC236}">
              <a16:creationId xmlns:a16="http://schemas.microsoft.com/office/drawing/2014/main" id="{456A7FC2-90C0-422E-8715-6EE8BFEA5B67}"/>
            </a:ext>
          </a:extLst>
        </xdr:cNvPr>
        <xdr:cNvCxnSpPr/>
      </xdr:nvCxnSpPr>
      <xdr:spPr>
        <a:xfrm flipH="1" flipV="1">
          <a:off x="3438525" y="1771650"/>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182DCC8D-C6DA-4F04-904A-396AFCEDA5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BCA7226D-5488-42FE-87CF-B214C3BB6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28844DD9-1668-4DDB-A122-E39BCD2F8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65DA1279-7FF3-4BC2-9706-2211E0E06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D46435A9-AEF2-4934-915B-066BDBAEB9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000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A4EBBB1F-27E0-418D-82FF-D0F382216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000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66FBD8E1-F8A8-4AD1-870E-E058AA8E0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603FAF23-D12C-43A4-BB24-9A0145B4BC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4" name="Picture 3">
          <a:extLst>
            <a:ext uri="{FF2B5EF4-FFF2-40B4-BE49-F238E27FC236}">
              <a16:creationId xmlns:a16="http://schemas.microsoft.com/office/drawing/2014/main" id="{58260962-BE47-4473-BACF-7F3E21E54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76200</xdr:colOff>
      <xdr:row>4</xdr:row>
      <xdr:rowOff>190500</xdr:rowOff>
    </xdr:from>
    <xdr:to>
      <xdr:col>1</xdr:col>
      <xdr:colOff>503464</xdr:colOff>
      <xdr:row>4</xdr:row>
      <xdr:rowOff>193222</xdr:rowOff>
    </xdr:to>
    <xdr:cxnSp macro="">
      <xdr:nvCxnSpPr>
        <xdr:cNvPr id="5" name="Straight Arrow Connector 4">
          <a:extLst>
            <a:ext uri="{FF2B5EF4-FFF2-40B4-BE49-F238E27FC236}">
              <a16:creationId xmlns:a16="http://schemas.microsoft.com/office/drawing/2014/main" id="{8EBA3041-5526-4EC5-8944-38AD4F938229}"/>
            </a:ext>
          </a:extLst>
        </xdr:cNvPr>
        <xdr:cNvCxnSpPr/>
      </xdr:nvCxnSpPr>
      <xdr:spPr>
        <a:xfrm flipH="1" flipV="1">
          <a:off x="4924425" y="1476375"/>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936C21A9-F763-4503-8643-6BA194743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3D4492A0-0CCE-423B-AD31-6BB69F8D3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4" name="Picture 3">
          <a:extLst>
            <a:ext uri="{FF2B5EF4-FFF2-40B4-BE49-F238E27FC236}">
              <a16:creationId xmlns:a16="http://schemas.microsoft.com/office/drawing/2014/main" id="{20D053C6-CB37-47DD-92AF-68377E10F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85725</xdr:colOff>
      <xdr:row>4</xdr:row>
      <xdr:rowOff>180975</xdr:rowOff>
    </xdr:from>
    <xdr:to>
      <xdr:col>1</xdr:col>
      <xdr:colOff>512989</xdr:colOff>
      <xdr:row>4</xdr:row>
      <xdr:rowOff>183697</xdr:rowOff>
    </xdr:to>
    <xdr:cxnSp macro="">
      <xdr:nvCxnSpPr>
        <xdr:cNvPr id="5" name="Straight Arrow Connector 4">
          <a:extLst>
            <a:ext uri="{FF2B5EF4-FFF2-40B4-BE49-F238E27FC236}">
              <a16:creationId xmlns:a16="http://schemas.microsoft.com/office/drawing/2014/main" id="{274FEF82-B8EB-4352-9049-A4AF432DB97F}"/>
            </a:ext>
          </a:extLst>
        </xdr:cNvPr>
        <xdr:cNvCxnSpPr/>
      </xdr:nvCxnSpPr>
      <xdr:spPr>
        <a:xfrm flipH="1" flipV="1">
          <a:off x="3429000" y="1571625"/>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B3FF9E0C-1450-4A3E-929D-E4BE26A053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000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BCC1C7B2-1596-41D8-BEB9-332086C48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000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AF65B8DF-2C08-4ADD-BF0D-875BFACAD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FB5F88BF-ADAF-438A-AA88-15EECBD931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statistics/people/people-and-communities/migrant-settlement-outcomes/2025" TargetMode="External"/><Relationship Id="rId3" Type="http://schemas.openxmlformats.org/officeDocument/2006/relationships/hyperlink" Target="https://www.abs.gov.au/about/legislation-and-policy/privacy/privacy-abs" TargetMode="External"/><Relationship Id="rId7" Type="http://schemas.openxmlformats.org/officeDocument/2006/relationships/hyperlink" Target="https://www.abs.gov.au/methodologies/migrant-settlement-outcomes-methodology/2025" TargetMode="External"/><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methodologies/migrant-settlement-outcomes-methodology/2023" TargetMode="External"/><Relationship Id="rId5" Type="http://schemas.openxmlformats.org/officeDocument/2006/relationships/hyperlink" Target="https://www.abs.gov.au/statistics/people/people-and-communities/migrant-settlement-outcomes/2023"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12.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printerSettings" Target="../printerSettings/printerSettings12.bin"/><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8F04-B967-4D91-8D9A-53CF097CBEAB}">
  <sheetPr>
    <pageSetUpPr fitToPage="1"/>
  </sheetPr>
  <dimension ref="A1:C27"/>
  <sheetViews>
    <sheetView showGridLines="0" tabSelected="1" workbookViewId="0">
      <pane ySplit="3" topLeftCell="A4" activePane="bottomLeft" state="frozen"/>
      <selection sqref="A1:I1"/>
      <selection pane="bottomLeft" sqref="A1:C1"/>
    </sheetView>
  </sheetViews>
  <sheetFormatPr defaultColWidth="0" defaultRowHeight="12.75" customHeight="1" zeroHeight="1"/>
  <cols>
    <col min="1" max="1" width="8.140625" style="67" customWidth="1"/>
    <col min="2" max="2" width="11.140625" style="195" customWidth="1"/>
    <col min="3" max="3" width="101.85546875" style="104" customWidth="1"/>
    <col min="4" max="16384" width="9.140625" style="104" hidden="1"/>
  </cols>
  <sheetData>
    <row r="1" spans="1:3" s="106" customFormat="1" ht="60" customHeight="1">
      <c r="A1" s="225" t="s">
        <v>52</v>
      </c>
      <c r="B1" s="225"/>
      <c r="C1" s="225"/>
    </row>
    <row r="2" spans="1:3" ht="19.5">
      <c r="A2" s="226" t="s">
        <v>105</v>
      </c>
      <c r="B2" s="226"/>
      <c r="C2" s="226"/>
    </row>
    <row r="3" spans="1:3" ht="15" customHeight="1">
      <c r="A3" s="223" t="s">
        <v>160</v>
      </c>
      <c r="B3" s="223"/>
      <c r="C3" s="223"/>
    </row>
    <row r="4" spans="1:3" ht="12.75" customHeight="1">
      <c r="A4" s="224"/>
      <c r="B4" s="224"/>
    </row>
    <row r="5" spans="1:3" ht="30" customHeight="1">
      <c r="A5" s="105"/>
      <c r="B5" s="222" t="s">
        <v>1</v>
      </c>
      <c r="C5" s="222"/>
    </row>
    <row r="6" spans="1:3" ht="12.75" customHeight="1">
      <c r="A6" s="8"/>
      <c r="B6" s="107" t="s">
        <v>49</v>
      </c>
      <c r="C6" s="104" t="s">
        <v>50</v>
      </c>
    </row>
    <row r="7" spans="1:3" ht="15" customHeight="1">
      <c r="A7" s="104"/>
      <c r="B7" s="190" t="s">
        <v>45</v>
      </c>
      <c r="C7" s="107" t="s">
        <v>42</v>
      </c>
    </row>
    <row r="8" spans="1:3" ht="15" customHeight="1">
      <c r="A8" s="104"/>
      <c r="B8" s="190" t="s">
        <v>46</v>
      </c>
      <c r="C8" s="107" t="s">
        <v>139</v>
      </c>
    </row>
    <row r="9" spans="1:3" ht="15" customHeight="1">
      <c r="A9" s="104"/>
      <c r="B9" s="190" t="s">
        <v>121</v>
      </c>
      <c r="C9" s="107" t="s">
        <v>144</v>
      </c>
    </row>
    <row r="10" spans="1:3" ht="15" customHeight="1">
      <c r="A10" s="104"/>
      <c r="B10" s="190" t="s">
        <v>122</v>
      </c>
      <c r="C10" s="107" t="s">
        <v>145</v>
      </c>
    </row>
    <row r="11" spans="1:3" ht="15" customHeight="1">
      <c r="A11" s="104"/>
      <c r="B11" s="190" t="s">
        <v>146</v>
      </c>
      <c r="C11" s="107" t="s">
        <v>123</v>
      </c>
    </row>
    <row r="12" spans="1:3" ht="15" customHeight="1">
      <c r="A12" s="104"/>
      <c r="B12" s="190" t="s">
        <v>47</v>
      </c>
      <c r="C12" s="107" t="s">
        <v>15</v>
      </c>
    </row>
    <row r="13" spans="1:3" ht="15" customHeight="1">
      <c r="A13" s="104"/>
      <c r="B13" s="191" t="s">
        <v>147</v>
      </c>
      <c r="C13" s="107" t="s">
        <v>148</v>
      </c>
    </row>
    <row r="14" spans="1:3" ht="15" customHeight="1">
      <c r="A14" s="104"/>
      <c r="B14" s="191" t="s">
        <v>149</v>
      </c>
      <c r="C14" s="107" t="s">
        <v>119</v>
      </c>
    </row>
    <row r="15" spans="1:3" ht="15" customHeight="1">
      <c r="A15" s="104"/>
      <c r="B15" s="192" t="s">
        <v>48</v>
      </c>
      <c r="C15" s="107" t="s">
        <v>12</v>
      </c>
    </row>
    <row r="16" spans="1:3" ht="12.75" customHeight="1">
      <c r="A16" s="66"/>
      <c r="B16" s="193"/>
    </row>
    <row r="17" spans="1:3" ht="12.75" customHeight="1">
      <c r="A17" s="66"/>
      <c r="B17" s="194"/>
    </row>
    <row r="18" spans="1:3" ht="30" customHeight="1" thickBot="1">
      <c r="A18" s="220" t="s">
        <v>43</v>
      </c>
      <c r="B18" s="220"/>
      <c r="C18" s="220"/>
    </row>
    <row r="19" spans="1:3" ht="15" customHeight="1" thickTop="1">
      <c r="A19" s="221" t="s">
        <v>126</v>
      </c>
      <c r="B19" s="221"/>
      <c r="C19" s="221"/>
    </row>
    <row r="20" spans="1:3" ht="15" customHeight="1">
      <c r="A20" s="221" t="s">
        <v>125</v>
      </c>
      <c r="B20" s="221"/>
      <c r="C20" s="221"/>
    </row>
    <row r="21" spans="1:3" ht="15" customHeight="1">
      <c r="A21" s="219" t="s">
        <v>44</v>
      </c>
      <c r="B21" s="219"/>
      <c r="C21" s="219"/>
    </row>
    <row r="22" spans="1:3" ht="15" customHeight="1">
      <c r="A22" s="219" t="s">
        <v>93</v>
      </c>
      <c r="B22" s="219"/>
      <c r="C22" s="219"/>
    </row>
    <row r="23" spans="1:3" ht="15" customHeight="1">
      <c r="A23" s="219" t="s">
        <v>94</v>
      </c>
      <c r="B23" s="219"/>
      <c r="C23" s="219"/>
    </row>
    <row r="24" spans="1:3" ht="15" customHeight="1">
      <c r="A24" s="219" t="s">
        <v>51</v>
      </c>
      <c r="B24" s="219"/>
      <c r="C24" s="219"/>
    </row>
    <row r="25" spans="1:3" ht="12.75" customHeight="1"/>
    <row r="26" spans="1:3" ht="12.75" customHeight="1"/>
    <row r="27" spans="1:3" ht="12.75" customHeight="1"/>
  </sheetData>
  <mergeCells count="12">
    <mergeCell ref="B5:C5"/>
    <mergeCell ref="A3:C3"/>
    <mergeCell ref="A4:B4"/>
    <mergeCell ref="A1:C1"/>
    <mergeCell ref="A2:C2"/>
    <mergeCell ref="A24:C24"/>
    <mergeCell ref="A23:C23"/>
    <mergeCell ref="A22:C22"/>
    <mergeCell ref="A21:C21"/>
    <mergeCell ref="A18:C18"/>
    <mergeCell ref="A19:C19"/>
    <mergeCell ref="A20:C20"/>
  </mergeCells>
  <hyperlinks>
    <hyperlink ref="A24" r:id="rId1" location="copyright-and-creative-commons" xr:uid="{CEF7C6B9-FCD2-463E-BF9C-7C8EAC6A72A2}"/>
    <hyperlink ref="A21" r:id="rId2" xr:uid="{6FC901A4-4410-483F-A598-3BD814985A0B}"/>
    <hyperlink ref="A23" r:id="rId3" xr:uid="{8959DBE9-8647-46AA-BEE4-26F2B62661E3}"/>
    <hyperlink ref="A22" r:id="rId4" xr:uid="{7B8497B6-3DD4-46DA-8ACA-1C92954780C3}"/>
    <hyperlink ref="A19" r:id="rId5" display="This data comes from Migrant Settlement Outcomes, 2023" xr:uid="{D3CDDD10-0A2A-4BE5-923F-84A8DA0A4017}"/>
    <hyperlink ref="A20" r:id="rId6" display="Visit Migrant settlement outcomes methodology, 2023 to understand more about how this data was collected" xr:uid="{E09E3519-C31D-44CA-9D72-004F7EF0B9AE}"/>
    <hyperlink ref="A20:C20" r:id="rId7" display="Visit Migrant settlement outcomes methodology, 2025 to understand more about how this data was collected" xr:uid="{F0BC324B-47DB-418E-81BB-16D4E145B523}"/>
    <hyperlink ref="A19:C19" r:id="rId8" display="This data comes from Migrant settlement outcomes, 2025" xr:uid="{EA1FBFB7-1185-411C-9FD9-A74190668A05}"/>
    <hyperlink ref="B7" location="'Table 1'!A1" display="'Table 1'!A1" xr:uid="{E340DFD8-3BDB-4340-AFDA-2957B7EE4404}"/>
    <hyperlink ref="B8" location="'Table 2'!A1" display="'Table 2'!A1" xr:uid="{F6033A0D-9B40-4137-BEEC-99356203E92C}"/>
    <hyperlink ref="B12" location="'Table 4'!A1" display="'Table 4'!A1" xr:uid="{E59F14E2-899D-41BA-8601-0B92B1622201}"/>
    <hyperlink ref="B9" location="'Table 3a'!A1" display="Table 3a" xr:uid="{C252A853-A98E-4C2C-B4D6-9973ACC2868E}"/>
    <hyperlink ref="B15" location="'Table 6'!A1" display="Table 6" xr:uid="{DF741457-B016-4488-95B5-B1262D2D515D}"/>
    <hyperlink ref="B14" location="'Table 5b'!A1" display="Table 5b" xr:uid="{8B1F85DD-B16E-4054-BB78-F4506A9C9616}"/>
    <hyperlink ref="B13" location="'Table 5a'!A1" display="Table 5b" xr:uid="{9FB9F79E-3A9A-4F6F-AEB5-DF940FAA86CD}"/>
    <hyperlink ref="B10:B11" location="'Table 3a'!A1" display="Table 3a" xr:uid="{99C1C471-7A20-43FF-85B4-94E7C62A41C3}"/>
    <hyperlink ref="B10" location="'Table 3b'!A1" display="Table 3b" xr:uid="{8D5743B8-8859-4EE5-B722-A9FFE1B2866B}"/>
    <hyperlink ref="B11" location="'Table 3c'!A1" display="Table 3c" xr:uid="{AFC16397-73F6-448A-9936-44E3C683171A}"/>
  </hyperlinks>
  <pageMargins left="0.7" right="0.7" top="0.75" bottom="0.75" header="0.3" footer="0.3"/>
  <pageSetup paperSize="9" orientation="landscape" r:id="rId9"/>
  <drawing r:id="rId1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C0B6-FF98-46FC-ABE9-EEB6472C1CBB}">
  <sheetPr>
    <pageSetUpPr autoPageBreaks="0" fitToPage="1"/>
  </sheetPr>
  <dimension ref="A1:I115"/>
  <sheetViews>
    <sheetView workbookViewId="0">
      <pane xSplit="1" ySplit="9" topLeftCell="B10" activePane="bottomRight" state="frozen"/>
      <selection sqref="A1:I1"/>
      <selection pane="topRight" sqref="A1:I1"/>
      <selection pane="bottomLeft" sqref="A1:I1"/>
      <selection pane="bottomRight" sqref="A1:I1"/>
    </sheetView>
  </sheetViews>
  <sheetFormatPr defaultColWidth="0" defaultRowHeight="12.75" zeroHeight="1"/>
  <cols>
    <col min="1" max="1" width="72.7109375" style="48" customWidth="1"/>
    <col min="2" max="9" width="16" style="48" customWidth="1"/>
    <col min="10" max="16384" width="9.140625" style="26" hidden="1"/>
  </cols>
  <sheetData>
    <row r="1" spans="1:9" ht="15">
      <c r="A1" s="229" t="s">
        <v>133</v>
      </c>
      <c r="B1" s="229"/>
      <c r="C1" s="229"/>
      <c r="D1" s="229"/>
      <c r="E1" s="229"/>
      <c r="F1" s="229"/>
      <c r="G1" s="229"/>
      <c r="H1" s="229"/>
      <c r="I1" s="229"/>
    </row>
    <row r="2" spans="1:9" s="25" customFormat="1" ht="59.45" customHeight="1">
      <c r="A2" s="232" t="s">
        <v>0</v>
      </c>
      <c r="B2" s="232"/>
      <c r="C2" s="232"/>
      <c r="D2" s="232"/>
      <c r="E2" s="232"/>
      <c r="F2" s="232"/>
      <c r="G2" s="232"/>
      <c r="H2" s="232"/>
      <c r="I2" s="232"/>
    </row>
    <row r="3" spans="1:9" s="25" customFormat="1" ht="26.25" customHeight="1" thickBot="1">
      <c r="A3" s="230" t="s">
        <v>127</v>
      </c>
      <c r="B3" s="230"/>
      <c r="C3" s="230"/>
      <c r="D3" s="230"/>
      <c r="E3" s="230"/>
      <c r="F3" s="230"/>
      <c r="G3" s="230"/>
      <c r="H3" s="230"/>
      <c r="I3" s="230"/>
    </row>
    <row r="4" spans="1:9" s="25" customFormat="1" ht="15.75" thickTop="1">
      <c r="A4" s="239" t="s">
        <v>53</v>
      </c>
      <c r="B4" s="239"/>
      <c r="C4" s="239"/>
      <c r="D4" s="239"/>
      <c r="E4" s="239"/>
      <c r="F4" s="239"/>
      <c r="G4" s="239"/>
      <c r="H4" s="239"/>
      <c r="I4" s="239"/>
    </row>
    <row r="5" spans="1:9" ht="31.5" customHeight="1">
      <c r="A5" s="108">
        <v>2021</v>
      </c>
      <c r="B5" s="109" t="s">
        <v>136</v>
      </c>
      <c r="C5" s="110"/>
      <c r="D5" s="110"/>
      <c r="E5" s="110"/>
      <c r="F5" s="110"/>
      <c r="G5" s="130"/>
      <c r="H5" s="130"/>
      <c r="I5" s="110"/>
    </row>
    <row r="6" spans="1:9" ht="15.75">
      <c r="A6" s="108"/>
      <c r="B6" s="109"/>
      <c r="C6" s="110"/>
      <c r="D6" s="110"/>
      <c r="E6" s="110"/>
      <c r="F6" s="110"/>
      <c r="G6" s="130"/>
      <c r="H6" s="130"/>
      <c r="I6" s="110"/>
    </row>
    <row r="7" spans="1:9" s="27" customFormat="1" ht="45" customHeight="1">
      <c r="A7" s="135"/>
      <c r="B7" s="113" t="s">
        <v>16</v>
      </c>
      <c r="C7" s="113" t="s">
        <v>18</v>
      </c>
      <c r="D7" s="113" t="s">
        <v>17</v>
      </c>
      <c r="E7" s="231" t="s">
        <v>6</v>
      </c>
      <c r="F7" s="113" t="s">
        <v>16</v>
      </c>
      <c r="G7" s="113" t="s">
        <v>18</v>
      </c>
      <c r="H7" s="113" t="s">
        <v>17</v>
      </c>
      <c r="I7" s="231" t="s">
        <v>6</v>
      </c>
    </row>
    <row r="8" spans="1:9" s="27" customFormat="1" ht="15" customHeight="1">
      <c r="A8" s="135"/>
      <c r="B8" s="116" t="str">
        <f>$A$5-4&amp;" to "&amp;$A$5</f>
        <v>2017 to 2021</v>
      </c>
      <c r="C8" s="116" t="str">
        <f>$A$5-9&amp;" to "&amp;$A$5-5</f>
        <v>2012 to 2016</v>
      </c>
      <c r="D8" s="116" t="str">
        <f>"Before "&amp;$A$5-9&amp;""</f>
        <v>Before 2012</v>
      </c>
      <c r="E8" s="231"/>
      <c r="F8" s="116" t="str">
        <f>$A$5-4&amp;" to "&amp;$A$5</f>
        <v>2017 to 2021</v>
      </c>
      <c r="G8" s="116" t="str">
        <f>$A$5-9&amp;" to "&amp;$A$5-5</f>
        <v>2012 to 2016</v>
      </c>
      <c r="H8" s="116" t="str">
        <f>"Before "&amp;$A$5-9&amp;""</f>
        <v>Before 2012</v>
      </c>
      <c r="I8" s="231"/>
    </row>
    <row r="9" spans="1:9" s="27" customFormat="1" ht="15" customHeight="1">
      <c r="A9" s="135"/>
      <c r="B9" s="227" t="s">
        <v>128</v>
      </c>
      <c r="C9" s="227"/>
      <c r="D9" s="227"/>
      <c r="E9" s="227"/>
      <c r="F9" s="227" t="s">
        <v>54</v>
      </c>
      <c r="G9" s="227"/>
      <c r="H9" s="227"/>
      <c r="I9" s="227"/>
    </row>
    <row r="10" spans="1:9" s="29" customFormat="1" ht="15">
      <c r="A10" s="117" t="s">
        <v>74</v>
      </c>
      <c r="B10" s="241"/>
      <c r="C10" s="241"/>
      <c r="D10" s="241"/>
      <c r="E10" s="241"/>
      <c r="F10" s="241"/>
      <c r="G10" s="241"/>
      <c r="H10" s="241"/>
      <c r="I10" s="241"/>
    </row>
    <row r="11" spans="1:9" s="29" customFormat="1" ht="15">
      <c r="A11" s="146" t="s">
        <v>59</v>
      </c>
      <c r="B11" s="147"/>
      <c r="C11" s="147"/>
      <c r="D11" s="147"/>
      <c r="E11" s="147"/>
      <c r="F11" s="147"/>
      <c r="G11" s="147"/>
      <c r="H11" s="147"/>
      <c r="I11" s="147"/>
    </row>
    <row r="12" spans="1:9" s="29" customFormat="1" ht="15">
      <c r="A12" s="148" t="s">
        <v>20</v>
      </c>
      <c r="B12" s="149"/>
      <c r="C12" s="149"/>
      <c r="D12" s="149"/>
      <c r="E12" s="149"/>
      <c r="F12" s="149"/>
      <c r="G12" s="149"/>
      <c r="H12" s="149"/>
      <c r="I12" s="149"/>
    </row>
    <row r="13" spans="1:9" s="29" customFormat="1" ht="15">
      <c r="A13" s="150" t="s">
        <v>25</v>
      </c>
      <c r="B13" s="119">
        <f ca="1">VLOOKUP(Metadata!$C31,INDIRECT("'"&amp;$A$5&amp;"'!"&amp;"A93:J109"),2,0)</f>
        <v>67706</v>
      </c>
      <c r="C13" s="119">
        <f ca="1">VLOOKUP(Metadata!$C31,INDIRECT("'"&amp;$A$5&amp;"'!"&amp;"A93:J109"),3,0)</f>
        <v>246713</v>
      </c>
      <c r="D13" s="119">
        <f ca="1">VLOOKUP(Metadata!$C31,INDIRECT("'"&amp;$A$5&amp;"'!"&amp;"A93:J109"),4,0)</f>
        <v>761271</v>
      </c>
      <c r="E13" s="119">
        <f ca="1">VLOOKUP(Metadata!$C31,INDIRECT("'"&amp;$A$5&amp;"'!"&amp;"A93:J109"),5,0)</f>
        <v>1123374</v>
      </c>
      <c r="F13" s="120">
        <f ca="1">VLOOKUP(Metadata!$C31,INDIRECT("'"&amp;$A$5&amp;"'!"&amp;"A93:J109"),7,0)</f>
        <v>35.9</v>
      </c>
      <c r="G13" s="120">
        <f ca="1">VLOOKUP(Metadata!$C31,INDIRECT("'"&amp;$A$5&amp;"'!"&amp;"A93:J109"),8,0)</f>
        <v>57.6</v>
      </c>
      <c r="H13" s="120">
        <f ca="1">VLOOKUP(Metadata!$C31,INDIRECT("'"&amp;$A$5&amp;"'!"&amp;"A93:J109"),9,0)</f>
        <v>74.2</v>
      </c>
      <c r="I13" s="120">
        <f ca="1">VLOOKUP(Metadata!$C31,INDIRECT("'"&amp;$A$5&amp;"'!"&amp;"A93:J109"),10,0)</f>
        <v>65.3</v>
      </c>
    </row>
    <row r="14" spans="1:9" s="29" customFormat="1" ht="15">
      <c r="A14" s="151" t="s">
        <v>21</v>
      </c>
      <c r="B14" s="119">
        <f ca="1">VLOOKUP(Metadata!$C32,INDIRECT("'"&amp;$A$5&amp;"'!"&amp;"A93:J109"),2,0)</f>
        <v>11388</v>
      </c>
      <c r="C14" s="119">
        <f ca="1">VLOOKUP(Metadata!$C32,INDIRECT("'"&amp;$A$5&amp;"'!"&amp;"A93:J109"),3,0)</f>
        <v>21901</v>
      </c>
      <c r="D14" s="119">
        <f ca="1">VLOOKUP(Metadata!$C32,INDIRECT("'"&amp;$A$5&amp;"'!"&amp;"A93:J109"),4,0)</f>
        <v>110554</v>
      </c>
      <c r="E14" s="119">
        <f ca="1">VLOOKUP(Metadata!$C32,INDIRECT("'"&amp;$A$5&amp;"'!"&amp;"A93:J109"),5,0)</f>
        <v>149407</v>
      </c>
      <c r="F14" s="120">
        <f ca="1">VLOOKUP(Metadata!$C32,INDIRECT("'"&amp;$A$5&amp;"'!"&amp;"A93:J109"),7,0)</f>
        <v>6</v>
      </c>
      <c r="G14" s="120">
        <f ca="1">VLOOKUP(Metadata!$C32,INDIRECT("'"&amp;$A$5&amp;"'!"&amp;"A93:J109"),8,0)</f>
        <v>5.0999999999999996</v>
      </c>
      <c r="H14" s="120">
        <f ca="1">VLOOKUP(Metadata!$C32,INDIRECT("'"&amp;$A$5&amp;"'!"&amp;"A93:J109"),9,0)</f>
        <v>10.8</v>
      </c>
      <c r="I14" s="120">
        <f ca="1">VLOOKUP(Metadata!$C32,INDIRECT("'"&amp;$A$5&amp;"'!"&amp;"A93:J109"),10,0)</f>
        <v>8.6999999999999993</v>
      </c>
    </row>
    <row r="15" spans="1:9" s="29" customFormat="1" ht="15">
      <c r="A15" s="151" t="s">
        <v>61</v>
      </c>
      <c r="B15" s="119">
        <f ca="1">VLOOKUP(Metadata!$C33,INDIRECT("'"&amp;$A$5&amp;"'!"&amp;"A93:J109"),2,0)</f>
        <v>56319</v>
      </c>
      <c r="C15" s="119">
        <f ca="1">VLOOKUP(Metadata!$C33,INDIRECT("'"&amp;$A$5&amp;"'!"&amp;"A93:J109"),3,0)</f>
        <v>224813</v>
      </c>
      <c r="D15" s="119">
        <f ca="1">VLOOKUP(Metadata!$C33,INDIRECT("'"&amp;$A$5&amp;"'!"&amp;"A93:J109"),4,0)</f>
        <v>650718</v>
      </c>
      <c r="E15" s="119">
        <f ca="1">VLOOKUP(Metadata!$C33,INDIRECT("'"&amp;$A$5&amp;"'!"&amp;"A93:J109"),5,0)</f>
        <v>973968</v>
      </c>
      <c r="F15" s="120">
        <f ca="1">VLOOKUP(Metadata!$C33,INDIRECT("'"&amp;$A$5&amp;"'!"&amp;"A93:J109"),7,0)</f>
        <v>29.9</v>
      </c>
      <c r="G15" s="120">
        <f ca="1">VLOOKUP(Metadata!$C33,INDIRECT("'"&amp;$A$5&amp;"'!"&amp;"A93:J109"),8,0)</f>
        <v>52.5</v>
      </c>
      <c r="H15" s="120">
        <f ca="1">VLOOKUP(Metadata!$C33,INDIRECT("'"&amp;$A$5&amp;"'!"&amp;"A93:J109"),9,0)</f>
        <v>63.5</v>
      </c>
      <c r="I15" s="120">
        <f ca="1">VLOOKUP(Metadata!$C33,INDIRECT("'"&amp;$A$5&amp;"'!"&amp;"A93:J109"),10,0)</f>
        <v>56.6</v>
      </c>
    </row>
    <row r="16" spans="1:9" s="29" customFormat="1" ht="15">
      <c r="A16" s="150" t="s">
        <v>62</v>
      </c>
      <c r="B16" s="119">
        <f ca="1">VLOOKUP(Metadata!$C34,INDIRECT("'"&amp;$A$5&amp;"'!"&amp;"A93:J109"),2,0)</f>
        <v>119735</v>
      </c>
      <c r="C16" s="119">
        <f ca="1">VLOOKUP(Metadata!$C34,INDIRECT("'"&amp;$A$5&amp;"'!"&amp;"A93:J109"),3,0)</f>
        <v>179056</v>
      </c>
      <c r="D16" s="119">
        <f ca="1">VLOOKUP(Metadata!$C34,INDIRECT("'"&amp;$A$5&amp;"'!"&amp;"A93:J109"),4,0)</f>
        <v>257325</v>
      </c>
      <c r="E16" s="119">
        <f ca="1">VLOOKUP(Metadata!$C34,INDIRECT("'"&amp;$A$5&amp;"'!"&amp;"A93:J109"),5,0)</f>
        <v>586476</v>
      </c>
      <c r="F16" s="120">
        <f ca="1">VLOOKUP(Metadata!$C34,INDIRECT("'"&amp;$A$5&amp;"'!"&amp;"A93:J109"),7,0)</f>
        <v>63.5</v>
      </c>
      <c r="G16" s="120">
        <f ca="1">VLOOKUP(Metadata!$C34,INDIRECT("'"&amp;$A$5&amp;"'!"&amp;"A93:J109"),8,0)</f>
        <v>41.8</v>
      </c>
      <c r="H16" s="120">
        <f ca="1">VLOOKUP(Metadata!$C34,INDIRECT("'"&amp;$A$5&amp;"'!"&amp;"A93:J109"),9,0)</f>
        <v>25.1</v>
      </c>
      <c r="I16" s="120">
        <f ca="1">VLOOKUP(Metadata!$C34,INDIRECT("'"&amp;$A$5&amp;"'!"&amp;"A93:J109"),10,0)</f>
        <v>34.1</v>
      </c>
    </row>
    <row r="17" spans="1:9" s="29" customFormat="1" ht="15">
      <c r="A17" s="152" t="s">
        <v>6</v>
      </c>
      <c r="B17" s="119">
        <f ca="1">VLOOKUP(Metadata!$C35,INDIRECT("'"&amp;$A$5&amp;"'!"&amp;"A93:J109"),2,0)</f>
        <v>188529</v>
      </c>
      <c r="C17" s="119">
        <f ca="1">VLOOKUP(Metadata!$C35,INDIRECT("'"&amp;$A$5&amp;"'!"&amp;"A93:J109"),3,0)</f>
        <v>428528</v>
      </c>
      <c r="D17" s="119">
        <f ca="1">VLOOKUP(Metadata!$C35,INDIRECT("'"&amp;$A$5&amp;"'!"&amp;"A93:J109"),4,0)</f>
        <v>1025457</v>
      </c>
      <c r="E17" s="119">
        <f ca="1">VLOOKUP(Metadata!$C35,INDIRECT("'"&amp;$A$5&amp;"'!"&amp;"A93:J109"),5,0)</f>
        <v>1721142</v>
      </c>
      <c r="F17" s="120">
        <f ca="1">VLOOKUP(Metadata!$C35,INDIRECT("'"&amp;$A$5&amp;"'!"&amp;"A93:J109"),7,0)</f>
        <v>100</v>
      </c>
      <c r="G17" s="120">
        <f ca="1">VLOOKUP(Metadata!$C35,INDIRECT("'"&amp;$A$5&amp;"'!"&amp;"A93:J109"),8,0)</f>
        <v>100</v>
      </c>
      <c r="H17" s="120">
        <f ca="1">VLOOKUP(Metadata!$C35,INDIRECT("'"&amp;$A$5&amp;"'!"&amp;"A93:J109"),9,0)</f>
        <v>100</v>
      </c>
      <c r="I17" s="120">
        <f ca="1">VLOOKUP(Metadata!$C35,INDIRECT("'"&amp;$A$5&amp;"'!"&amp;"A93:J109"),10,0)</f>
        <v>100</v>
      </c>
    </row>
    <row r="18" spans="1:9" s="29" customFormat="1" ht="15">
      <c r="A18" s="153" t="s">
        <v>63</v>
      </c>
      <c r="B18" s="119"/>
      <c r="C18" s="119"/>
      <c r="D18" s="119"/>
      <c r="E18" s="119"/>
      <c r="F18" s="120"/>
      <c r="G18" s="120"/>
      <c r="H18" s="120"/>
      <c r="I18" s="120"/>
    </row>
    <row r="19" spans="1:9" s="29" customFormat="1" ht="15">
      <c r="A19" s="154" t="s">
        <v>40</v>
      </c>
      <c r="B19" s="155">
        <f ca="1">VLOOKUP(Metadata!$C37,INDIRECT("'"&amp;$A$5&amp;"'!"&amp;"A93:J109"),2,0)</f>
        <v>17533</v>
      </c>
      <c r="C19" s="155">
        <f ca="1">VLOOKUP(Metadata!$C37,INDIRECT("'"&amp;$A$5&amp;"'!"&amp;"A93:J109"),3,0)</f>
        <v>25601</v>
      </c>
      <c r="D19" s="155">
        <f ca="1">VLOOKUP(Metadata!$C37,INDIRECT("'"&amp;$A$5&amp;"'!"&amp;"A93:J109"),4,0)</f>
        <v>54779</v>
      </c>
      <c r="E19" s="155">
        <f ca="1">VLOOKUP(Metadata!$C37,INDIRECT("'"&amp;$A$5&amp;"'!"&amp;"A93:J109"),5,0)</f>
        <v>104753</v>
      </c>
      <c r="F19" s="156">
        <f ca="1">VLOOKUP(Metadata!$C37,INDIRECT("'"&amp;$A$5&amp;"'!"&amp;"A93:J109"),7,0)</f>
        <v>15.4</v>
      </c>
      <c r="G19" s="156">
        <f ca="1">VLOOKUP(Metadata!$C37,INDIRECT("'"&amp;$A$5&amp;"'!"&amp;"A93:J109"),8,0)</f>
        <v>15.2</v>
      </c>
      <c r="H19" s="156">
        <f ca="1">VLOOKUP(Metadata!$C37,INDIRECT("'"&amp;$A$5&amp;"'!"&amp;"A93:J109"),9,0)</f>
        <v>22.8</v>
      </c>
      <c r="I19" s="156">
        <f ca="1">VLOOKUP(Metadata!$C37,INDIRECT("'"&amp;$A$5&amp;"'!"&amp;"A93:J109"),10,0)</f>
        <v>19.100000000000001</v>
      </c>
    </row>
    <row r="20" spans="1:9" s="29" customFormat="1" ht="15">
      <c r="A20" s="152" t="s">
        <v>26</v>
      </c>
      <c r="B20" s="155">
        <f ca="1">VLOOKUP(Metadata!$C38,INDIRECT("'"&amp;$A$5&amp;"'!"&amp;"A93:J109"),2,0)</f>
        <v>96303</v>
      </c>
      <c r="C20" s="155">
        <f ca="1">VLOOKUP(Metadata!$C38,INDIRECT("'"&amp;$A$5&amp;"'!"&amp;"A93:J109"),3,0)</f>
        <v>143174</v>
      </c>
      <c r="D20" s="155">
        <f ca="1">VLOOKUP(Metadata!$C38,INDIRECT("'"&amp;$A$5&amp;"'!"&amp;"A93:J109"),4,0)</f>
        <v>185246</v>
      </c>
      <c r="E20" s="155">
        <f ca="1">VLOOKUP(Metadata!$C38,INDIRECT("'"&amp;$A$5&amp;"'!"&amp;"A93:J109"),5,0)</f>
        <v>445045</v>
      </c>
      <c r="F20" s="156">
        <f ca="1">VLOOKUP(Metadata!$C38,INDIRECT("'"&amp;$A$5&amp;"'!"&amp;"A93:J109"),7,0)</f>
        <v>84.6</v>
      </c>
      <c r="G20" s="156">
        <f ca="1">VLOOKUP(Metadata!$C38,INDIRECT("'"&amp;$A$5&amp;"'!"&amp;"A93:J109"),8,0)</f>
        <v>84.8</v>
      </c>
      <c r="H20" s="156">
        <f ca="1">VLOOKUP(Metadata!$C38,INDIRECT("'"&amp;$A$5&amp;"'!"&amp;"A93:J109"),9,0)</f>
        <v>77.2</v>
      </c>
      <c r="I20" s="156">
        <f ca="1">VLOOKUP(Metadata!$C38,INDIRECT("'"&amp;$A$5&amp;"'!"&amp;"A93:J109"),10,0)</f>
        <v>80.900000000000006</v>
      </c>
    </row>
    <row r="21" spans="1:9" s="30" customFormat="1" ht="15">
      <c r="A21" s="152" t="s">
        <v>6</v>
      </c>
      <c r="B21" s="155">
        <f ca="1">VLOOKUP(Metadata!$C39,INDIRECT("'"&amp;$A$5&amp;"'!"&amp;"A93:J109"),2,0)</f>
        <v>113838</v>
      </c>
      <c r="C21" s="155">
        <f ca="1">VLOOKUP(Metadata!$C39,INDIRECT("'"&amp;$A$5&amp;"'!"&amp;"A93:J109"),3,0)</f>
        <v>168770</v>
      </c>
      <c r="D21" s="155">
        <f ca="1">VLOOKUP(Metadata!$C39,INDIRECT("'"&amp;$A$5&amp;"'!"&amp;"A93:J109"),4,0)</f>
        <v>240028</v>
      </c>
      <c r="E21" s="155">
        <f ca="1">VLOOKUP(Metadata!$C39,INDIRECT("'"&amp;$A$5&amp;"'!"&amp;"A93:J109"),5,0)</f>
        <v>549795</v>
      </c>
      <c r="F21" s="156">
        <f ca="1">VLOOKUP(Metadata!$C39,INDIRECT("'"&amp;$A$5&amp;"'!"&amp;"A93:J109"),7,0)</f>
        <v>100</v>
      </c>
      <c r="G21" s="156">
        <f ca="1">VLOOKUP(Metadata!$C39,INDIRECT("'"&amp;$A$5&amp;"'!"&amp;"A93:J109"),8,0)</f>
        <v>100</v>
      </c>
      <c r="H21" s="156">
        <f ca="1">VLOOKUP(Metadata!$C39,INDIRECT("'"&amp;$A$5&amp;"'!"&amp;"A93:J109"),9,0)</f>
        <v>100</v>
      </c>
      <c r="I21" s="156">
        <f ca="1">VLOOKUP(Metadata!$C39,INDIRECT("'"&amp;$A$5&amp;"'!"&amp;"A93:J109"),10,0)</f>
        <v>100</v>
      </c>
    </row>
    <row r="22" spans="1:9" ht="15">
      <c r="A22" s="153" t="s">
        <v>64</v>
      </c>
      <c r="B22" s="155"/>
      <c r="C22" s="155"/>
      <c r="D22" s="155"/>
      <c r="E22" s="155"/>
      <c r="F22" s="156"/>
      <c r="G22" s="156"/>
      <c r="H22" s="156"/>
      <c r="I22" s="156"/>
    </row>
    <row r="23" spans="1:9" s="30" customFormat="1" ht="15">
      <c r="A23" s="154" t="s">
        <v>41</v>
      </c>
      <c r="B23" s="155">
        <f ca="1">VLOOKUP(Metadata!$C40,INDIRECT("'"&amp;$A$5&amp;"'!"&amp;"A93:J109"),2,0)</f>
        <v>8285</v>
      </c>
      <c r="C23" s="155">
        <f ca="1">VLOOKUP(Metadata!$C40,INDIRECT("'"&amp;$A$5&amp;"'!"&amp;"A93:J109"),3,0)</f>
        <v>33335</v>
      </c>
      <c r="D23" s="155">
        <f ca="1">VLOOKUP(Metadata!$C40,INDIRECT("'"&amp;$A$5&amp;"'!"&amp;"A93:J109"),4,0)</f>
        <v>104874</v>
      </c>
      <c r="E23" s="155">
        <f ca="1">VLOOKUP(Metadata!$C40,INDIRECT("'"&amp;$A$5&amp;"'!"&amp;"A93:J109"),5,0)</f>
        <v>155136</v>
      </c>
      <c r="F23" s="156">
        <f ca="1">VLOOKUP(Metadata!$C40,INDIRECT("'"&amp;$A$5&amp;"'!"&amp;"A93:J109"),7,0)</f>
        <v>16</v>
      </c>
      <c r="G23" s="156">
        <f ca="1">VLOOKUP(Metadata!$C40,INDIRECT("'"&amp;$A$5&amp;"'!"&amp;"A93:J109"),8,0)</f>
        <v>16.3</v>
      </c>
      <c r="H23" s="156">
        <f ca="1">VLOOKUP(Metadata!$C40,INDIRECT("'"&amp;$A$5&amp;"'!"&amp;"A93:J109"),9,0)</f>
        <v>18</v>
      </c>
      <c r="I23" s="156">
        <f ca="1">VLOOKUP(Metadata!$C40,INDIRECT("'"&amp;$A$5&amp;"'!"&amp;"A93:J109"),10,0)</f>
        <v>17.7</v>
      </c>
    </row>
    <row r="24" spans="1:9" ht="15">
      <c r="A24" s="152" t="s">
        <v>27</v>
      </c>
      <c r="B24" s="155">
        <f ca="1">VLOOKUP(Metadata!$C41,INDIRECT("'"&amp;$A$5&amp;"'!"&amp;"A93:J109"),2,0)</f>
        <v>43637</v>
      </c>
      <c r="C24" s="155">
        <f ca="1">VLOOKUP(Metadata!$C41,INDIRECT("'"&amp;$A$5&amp;"'!"&amp;"A93:J109"),3,0)</f>
        <v>171648</v>
      </c>
      <c r="D24" s="155">
        <f ca="1">VLOOKUP(Metadata!$C41,INDIRECT("'"&amp;$A$5&amp;"'!"&amp;"A93:J109"),4,0)</f>
        <v>478368</v>
      </c>
      <c r="E24" s="155">
        <f ca="1">VLOOKUP(Metadata!$C41,INDIRECT("'"&amp;$A$5&amp;"'!"&amp;"A93:J109"),5,0)</f>
        <v>721251</v>
      </c>
      <c r="F24" s="156">
        <f ca="1">VLOOKUP(Metadata!$C41,INDIRECT("'"&amp;$A$5&amp;"'!"&amp;"A93:J109"),7,0)</f>
        <v>84</v>
      </c>
      <c r="G24" s="156">
        <f ca="1">VLOOKUP(Metadata!$C41,INDIRECT("'"&amp;$A$5&amp;"'!"&amp;"A93:J109"),8,0)</f>
        <v>83.7</v>
      </c>
      <c r="H24" s="156">
        <f ca="1">VLOOKUP(Metadata!$C41,INDIRECT("'"&amp;$A$5&amp;"'!"&amp;"A93:J109"),9,0)</f>
        <v>82</v>
      </c>
      <c r="I24" s="156">
        <f ca="1">VLOOKUP(Metadata!$C41,INDIRECT("'"&amp;$A$5&amp;"'!"&amp;"A93:J109"),10,0)</f>
        <v>82.3</v>
      </c>
    </row>
    <row r="25" spans="1:9" ht="15">
      <c r="A25" s="152" t="s">
        <v>6</v>
      </c>
      <c r="B25" s="155">
        <f ca="1">VLOOKUP(Metadata!$C42,INDIRECT("'"&amp;$A$5&amp;"'!"&amp;"A93:J109"),2,0)</f>
        <v>51924</v>
      </c>
      <c r="C25" s="155">
        <f ca="1">VLOOKUP(Metadata!$C42,INDIRECT("'"&amp;$A$5&amp;"'!"&amp;"A93:J109"),3,0)</f>
        <v>204978</v>
      </c>
      <c r="D25" s="155">
        <f ca="1">VLOOKUP(Metadata!$C42,INDIRECT("'"&amp;$A$5&amp;"'!"&amp;"A93:J109"),4,0)</f>
        <v>583244</v>
      </c>
      <c r="E25" s="155">
        <f ca="1">VLOOKUP(Metadata!$C42,INDIRECT("'"&amp;$A$5&amp;"'!"&amp;"A93:J109"),5,0)</f>
        <v>876385</v>
      </c>
      <c r="F25" s="156">
        <f ca="1">VLOOKUP(Metadata!$C42,INDIRECT("'"&amp;$A$5&amp;"'!"&amp;"A93:J109"),7,0)</f>
        <v>100</v>
      </c>
      <c r="G25" s="156">
        <f ca="1">VLOOKUP(Metadata!$C42,INDIRECT("'"&amp;$A$5&amp;"'!"&amp;"A93:J109"),8,0)</f>
        <v>100</v>
      </c>
      <c r="H25" s="156">
        <f ca="1">VLOOKUP(Metadata!$C42,INDIRECT("'"&amp;$A$5&amp;"'!"&amp;"A93:J109"),9,0)</f>
        <v>100</v>
      </c>
      <c r="I25" s="156">
        <f ca="1">VLOOKUP(Metadata!$C42,INDIRECT("'"&amp;$A$5&amp;"'!"&amp;"A93:J109"),10,0)</f>
        <v>100</v>
      </c>
    </row>
    <row r="26" spans="1:9" ht="15">
      <c r="A26" s="153" t="s">
        <v>19</v>
      </c>
      <c r="B26" s="119"/>
      <c r="C26" s="119"/>
      <c r="D26" s="119"/>
      <c r="E26" s="119"/>
      <c r="F26" s="120"/>
      <c r="G26" s="120"/>
      <c r="H26" s="120"/>
      <c r="I26" s="120"/>
    </row>
    <row r="27" spans="1:9" ht="15">
      <c r="A27" s="157" t="s">
        <v>134</v>
      </c>
      <c r="B27" s="119">
        <f ca="1">VLOOKUP(Metadata!$C44,INDIRECT("'"&amp;$A$5&amp;"'!"&amp;"A93:J110"),2,0)</f>
        <v>21654</v>
      </c>
      <c r="C27" s="119">
        <f ca="1">VLOOKUP(Metadata!$C44,INDIRECT("'"&amp;$A$5&amp;"'!"&amp;"A93:J110"),3,0)</f>
        <v>34997</v>
      </c>
      <c r="D27" s="119">
        <f ca="1">VLOOKUP(Metadata!$C44,INDIRECT("'"&amp;$A$5&amp;"'!"&amp;"A93:J110"),4,0)</f>
        <v>61200</v>
      </c>
      <c r="E27" s="119">
        <f ca="1">VLOOKUP(Metadata!$C44,INDIRECT("'"&amp;$A$5&amp;"'!"&amp;"A93:J110"),5,0)</f>
        <v>127340</v>
      </c>
      <c r="F27" s="120">
        <f ca="1">VLOOKUP(Metadata!$C44,INDIRECT("'"&amp;$A$5&amp;"'!"&amp;"A93:J110"),7,0)</f>
        <v>11.6</v>
      </c>
      <c r="G27" s="120">
        <f ca="1">VLOOKUP(Metadata!$C44,INDIRECT("'"&amp;$A$5&amp;"'!"&amp;"A93:J110"),8,0)</f>
        <v>8.3000000000000007</v>
      </c>
      <c r="H27" s="120">
        <f ca="1">VLOOKUP(Metadata!$C44,INDIRECT("'"&amp;$A$5&amp;"'!"&amp;"A93:J110"),9,0)</f>
        <v>6.1</v>
      </c>
      <c r="I27" s="120">
        <f ca="1">VLOOKUP(Metadata!$C44,INDIRECT("'"&amp;$A$5&amp;"'!"&amp;"A93:J110"),10,0)</f>
        <v>7.6</v>
      </c>
    </row>
    <row r="28" spans="1:9" ht="15">
      <c r="A28" s="157" t="s">
        <v>135</v>
      </c>
      <c r="B28" s="119">
        <f ca="1">VLOOKUP(Metadata!$C45,INDIRECT("'"&amp;$A$5&amp;"'!"&amp;"A93:J110"),2,0)</f>
        <v>146</v>
      </c>
      <c r="C28" s="119">
        <f ca="1">VLOOKUP(Metadata!$C45,INDIRECT("'"&amp;$A$5&amp;"'!"&amp;"A93:J110"),3,0)</f>
        <v>357</v>
      </c>
      <c r="D28" s="119">
        <f ca="1">VLOOKUP(Metadata!$C45,INDIRECT("'"&amp;$A$5&amp;"'!"&amp;"A93:J110"),4,0)</f>
        <v>692</v>
      </c>
      <c r="E28" s="119">
        <f ca="1">VLOOKUP(Metadata!$C45,INDIRECT("'"&amp;$A$5&amp;"'!"&amp;"A93:J110"),5,0)</f>
        <v>1296</v>
      </c>
      <c r="F28" s="120">
        <f ca="1">VLOOKUP(Metadata!$C45,INDIRECT("'"&amp;$A$5&amp;"'!"&amp;"A93:J110"),7,0)</f>
        <v>0.1</v>
      </c>
      <c r="G28" s="120">
        <f ca="1">VLOOKUP(Metadata!$C45,INDIRECT("'"&amp;$A$5&amp;"'!"&amp;"A93:J110"),8,0)</f>
        <v>0.1</v>
      </c>
      <c r="H28" s="120">
        <f ca="1">VLOOKUP(Metadata!$C45,INDIRECT("'"&amp;$A$5&amp;"'!"&amp;"A93:J110"),9,0)</f>
        <v>0.1</v>
      </c>
      <c r="I28" s="120">
        <f ca="1">VLOOKUP(Metadata!$C45,INDIRECT("'"&amp;$A$5&amp;"'!"&amp;"A93:J110"),10,0)</f>
        <v>0.1</v>
      </c>
    </row>
    <row r="29" spans="1:9" s="30" customFormat="1" ht="15">
      <c r="A29" s="152" t="s">
        <v>6</v>
      </c>
      <c r="B29" s="119">
        <f ca="1">VLOOKUP(Metadata!$C46,INDIRECT("'"&amp;$A$5&amp;"'!"&amp;"A93:J110"),2,0)</f>
        <v>186603</v>
      </c>
      <c r="C29" s="119">
        <f ca="1">VLOOKUP(Metadata!$C46,INDIRECT("'"&amp;$A$5&amp;"'!"&amp;"A93:J110"),3,0)</f>
        <v>421751</v>
      </c>
      <c r="D29" s="119">
        <f ca="1">VLOOKUP(Metadata!$C46,INDIRECT("'"&amp;$A$5&amp;"'!"&amp;"A93:J110"),4,0)</f>
        <v>999114</v>
      </c>
      <c r="E29" s="119">
        <f ca="1">VLOOKUP(Metadata!$C46,INDIRECT("'"&amp;$A$5&amp;"'!"&amp;"A93:J110"),5,0)</f>
        <v>1685029</v>
      </c>
      <c r="F29" s="120">
        <f ca="1">VLOOKUP(Metadata!$C46,INDIRECT("'"&amp;$A$5&amp;"'!"&amp;"A93:J110"),7,0)</f>
        <v>100</v>
      </c>
      <c r="G29" s="120">
        <f ca="1">VLOOKUP(Metadata!$C46,INDIRECT("'"&amp;$A$5&amp;"'!"&amp;"A93:J110"),8,0)</f>
        <v>100</v>
      </c>
      <c r="H29" s="120">
        <f ca="1">VLOOKUP(Metadata!$C46,INDIRECT("'"&amp;$A$5&amp;"'!"&amp;"A93:J110"),9,0)</f>
        <v>100</v>
      </c>
      <c r="I29" s="120">
        <f ca="1">VLOOKUP(Metadata!$C46,INDIRECT("'"&amp;$A$5&amp;"'!"&amp;"A93:J110"),10,0)</f>
        <v>100</v>
      </c>
    </row>
    <row r="30" spans="1:9" ht="15">
      <c r="A30" s="146" t="s">
        <v>60</v>
      </c>
      <c r="B30" s="119">
        <f ca="1">VLOOKUP(Metadata!$C47,INDIRECT("'"&amp;$A$5&amp;"'!"&amp;"A93:J110"),2,0)</f>
        <v>189473</v>
      </c>
      <c r="C30" s="119">
        <f ca="1">VLOOKUP(Metadata!$C47,INDIRECT("'"&amp;$A$5&amp;"'!"&amp;"A93:J110"),3,0)</f>
        <v>431309</v>
      </c>
      <c r="D30" s="119">
        <f ca="1">VLOOKUP(Metadata!$C47,INDIRECT("'"&amp;$A$5&amp;"'!"&amp;"A93:J110"),4,0)</f>
        <v>1032376</v>
      </c>
      <c r="E30" s="119">
        <f ca="1">VLOOKUP(Metadata!$C47,INDIRECT("'"&amp;$A$5&amp;"'!"&amp;"A93:J110"),5,0)</f>
        <v>1735048</v>
      </c>
      <c r="F30" s="122">
        <f ca="1">VLOOKUP(Metadata!$C47,INDIRECT("'"&amp;$A$5&amp;"'!"&amp;"A93:J110"),7,0)</f>
        <v>100</v>
      </c>
      <c r="G30" s="122">
        <f ca="1">VLOOKUP(Metadata!$C47,INDIRECT("'"&amp;$A$5&amp;"'!"&amp;"A93:J110"),8,0)</f>
        <v>100</v>
      </c>
      <c r="H30" s="122">
        <f ca="1">VLOOKUP(Metadata!$C47,INDIRECT("'"&amp;$A$5&amp;"'!"&amp;"A93:J110"),9,0)</f>
        <v>100</v>
      </c>
      <c r="I30" s="122">
        <f ca="1">VLOOKUP(Metadata!$C47,INDIRECT("'"&amp;$A$5&amp;"'!"&amp;"A93:J110"),10,0)</f>
        <v>100</v>
      </c>
    </row>
    <row r="31" spans="1:9" ht="15">
      <c r="A31" s="117" t="s">
        <v>75</v>
      </c>
      <c r="B31" s="227"/>
      <c r="C31" s="227"/>
      <c r="D31" s="227"/>
      <c r="E31" s="227"/>
      <c r="F31" s="240"/>
      <c r="G31" s="240"/>
      <c r="H31" s="240"/>
      <c r="I31" s="240"/>
    </row>
    <row r="32" spans="1:9" ht="15">
      <c r="A32" s="146" t="s">
        <v>59</v>
      </c>
      <c r="B32" s="147"/>
      <c r="C32" s="147"/>
      <c r="D32" s="147"/>
      <c r="E32" s="147"/>
      <c r="F32" s="147"/>
      <c r="G32" s="147"/>
      <c r="H32" s="147"/>
      <c r="I32" s="147"/>
    </row>
    <row r="33" spans="1:9" ht="15">
      <c r="A33" s="148" t="s">
        <v>20</v>
      </c>
      <c r="B33" s="135"/>
      <c r="C33" s="135"/>
      <c r="D33" s="135"/>
      <c r="E33" s="135"/>
      <c r="F33" s="135"/>
      <c r="G33" s="135"/>
      <c r="H33" s="135"/>
      <c r="I33" s="135"/>
    </row>
    <row r="34" spans="1:9" ht="15">
      <c r="A34" s="150" t="s">
        <v>25</v>
      </c>
      <c r="B34" s="119">
        <f ca="1">VLOOKUP(Metadata!$C31,INDIRECT("'"&amp;$A$5&amp;"'!"&amp;"A113:J129"),2,0)</f>
        <v>73816</v>
      </c>
      <c r="C34" s="119">
        <f ca="1">VLOOKUP(Metadata!$C31,INDIRECT("'"&amp;$A$5&amp;"'!"&amp;"A113:J129"),3,0)</f>
        <v>153104</v>
      </c>
      <c r="D34" s="119">
        <f ca="1">VLOOKUP(Metadata!$C31,INDIRECT("'"&amp;$A$5&amp;"'!"&amp;"A113:J129"),4,0)</f>
        <v>352801</v>
      </c>
      <c r="E34" s="119">
        <f ca="1">VLOOKUP(Metadata!$C31,INDIRECT("'"&amp;$A$5&amp;"'!"&amp;"A113:J129"),5,0)</f>
        <v>592410</v>
      </c>
      <c r="F34" s="120">
        <f ca="1">VLOOKUP(Metadata!$C31,INDIRECT("'"&amp;$A$5&amp;"'!"&amp;"A113:J129"),7,0)</f>
        <v>51</v>
      </c>
      <c r="G34" s="120">
        <f ca="1">VLOOKUP(Metadata!$C31,INDIRECT("'"&amp;$A$5&amp;"'!"&amp;"A113:J129"),8,0)</f>
        <v>59.5</v>
      </c>
      <c r="H34" s="120">
        <f ca="1">VLOOKUP(Metadata!$C31,INDIRECT("'"&amp;$A$5&amp;"'!"&amp;"A113:J129"),9,0)</f>
        <v>68.7</v>
      </c>
      <c r="I34" s="120">
        <f ca="1">VLOOKUP(Metadata!$C31,INDIRECT("'"&amp;$A$5&amp;"'!"&amp;"A113:J129"),10,0)</f>
        <v>63.2</v>
      </c>
    </row>
    <row r="35" spans="1:9" ht="15">
      <c r="A35" s="151" t="s">
        <v>21</v>
      </c>
      <c r="B35" s="119">
        <f ca="1">VLOOKUP(Metadata!$C32,INDIRECT("'"&amp;$A$5&amp;"'!"&amp;"A113:J129"),2,0)</f>
        <v>18414</v>
      </c>
      <c r="C35" s="119">
        <f ca="1">VLOOKUP(Metadata!$C32,INDIRECT("'"&amp;$A$5&amp;"'!"&amp;"A113:J129"),3,0)</f>
        <v>30531</v>
      </c>
      <c r="D35" s="119">
        <f ca="1">VLOOKUP(Metadata!$C32,INDIRECT("'"&amp;$A$5&amp;"'!"&amp;"A113:J129"),4,0)</f>
        <v>86257</v>
      </c>
      <c r="E35" s="119">
        <f ca="1">VLOOKUP(Metadata!$C32,INDIRECT("'"&amp;$A$5&amp;"'!"&amp;"A113:J129"),5,0)</f>
        <v>139049</v>
      </c>
      <c r="F35" s="120">
        <f ca="1">VLOOKUP(Metadata!$C32,INDIRECT("'"&amp;$A$5&amp;"'!"&amp;"A113:J129"),7,0)</f>
        <v>12.7</v>
      </c>
      <c r="G35" s="120">
        <f ca="1">VLOOKUP(Metadata!$C32,INDIRECT("'"&amp;$A$5&amp;"'!"&amp;"A113:J129"),8,0)</f>
        <v>11.9</v>
      </c>
      <c r="H35" s="120">
        <f ca="1">VLOOKUP(Metadata!$C32,INDIRECT("'"&amp;$A$5&amp;"'!"&amp;"A113:J129"),9,0)</f>
        <v>16.8</v>
      </c>
      <c r="I35" s="120">
        <f ca="1">VLOOKUP(Metadata!$C32,INDIRECT("'"&amp;$A$5&amp;"'!"&amp;"A113:J129"),10,0)</f>
        <v>14.8</v>
      </c>
    </row>
    <row r="36" spans="1:9" s="30" customFormat="1" ht="15">
      <c r="A36" s="151" t="s">
        <v>61</v>
      </c>
      <c r="B36" s="119">
        <f ca="1">VLOOKUP(Metadata!$C33,INDIRECT("'"&amp;$A$5&amp;"'!"&amp;"A113:J129"),2,0)</f>
        <v>55405</v>
      </c>
      <c r="C36" s="119">
        <f ca="1">VLOOKUP(Metadata!$C33,INDIRECT("'"&amp;$A$5&amp;"'!"&amp;"A113:J129"),3,0)</f>
        <v>122577</v>
      </c>
      <c r="D36" s="119">
        <f ca="1">VLOOKUP(Metadata!$C33,INDIRECT("'"&amp;$A$5&amp;"'!"&amp;"A113:J129"),4,0)</f>
        <v>266548</v>
      </c>
      <c r="E36" s="119">
        <f ca="1">VLOOKUP(Metadata!$C33,INDIRECT("'"&amp;$A$5&amp;"'!"&amp;"A113:J129"),5,0)</f>
        <v>453361</v>
      </c>
      <c r="F36" s="120">
        <f ca="1">VLOOKUP(Metadata!$C33,INDIRECT("'"&amp;$A$5&amp;"'!"&amp;"A113:J129"),7,0)</f>
        <v>38.299999999999997</v>
      </c>
      <c r="G36" s="120">
        <f ca="1">VLOOKUP(Metadata!$C33,INDIRECT("'"&amp;$A$5&amp;"'!"&amp;"A113:J129"),8,0)</f>
        <v>47.6</v>
      </c>
      <c r="H36" s="120">
        <f ca="1">VLOOKUP(Metadata!$C33,INDIRECT("'"&amp;$A$5&amp;"'!"&amp;"A113:J129"),9,0)</f>
        <v>51.9</v>
      </c>
      <c r="I36" s="120">
        <f ca="1">VLOOKUP(Metadata!$C33,INDIRECT("'"&amp;$A$5&amp;"'!"&amp;"A113:J129"),10,0)</f>
        <v>48.4</v>
      </c>
    </row>
    <row r="37" spans="1:9" ht="15">
      <c r="A37" s="150" t="s">
        <v>62</v>
      </c>
      <c r="B37" s="119">
        <f ca="1">VLOOKUP(Metadata!$C34,INDIRECT("'"&amp;$A$5&amp;"'!"&amp;"A113:J129"),2,0)</f>
        <v>68758</v>
      </c>
      <c r="C37" s="119">
        <f ca="1">VLOOKUP(Metadata!$C34,INDIRECT("'"&amp;$A$5&amp;"'!"&amp;"A113:J129"),3,0)</f>
        <v>100553</v>
      </c>
      <c r="D37" s="119">
        <f ca="1">VLOOKUP(Metadata!$C34,INDIRECT("'"&amp;$A$5&amp;"'!"&amp;"A113:J129"),4,0)</f>
        <v>153540</v>
      </c>
      <c r="E37" s="119">
        <f ca="1">VLOOKUP(Metadata!$C34,INDIRECT("'"&amp;$A$5&amp;"'!"&amp;"A113:J129"),5,0)</f>
        <v>331284</v>
      </c>
      <c r="F37" s="120">
        <f ca="1">VLOOKUP(Metadata!$C34,INDIRECT("'"&amp;$A$5&amp;"'!"&amp;"A113:J129"),7,0)</f>
        <v>47.5</v>
      </c>
      <c r="G37" s="120">
        <f ca="1">VLOOKUP(Metadata!$C34,INDIRECT("'"&amp;$A$5&amp;"'!"&amp;"A113:J129"),8,0)</f>
        <v>39</v>
      </c>
      <c r="H37" s="120">
        <f ca="1">VLOOKUP(Metadata!$C34,INDIRECT("'"&amp;$A$5&amp;"'!"&amp;"A113:J129"),9,0)</f>
        <v>29.9</v>
      </c>
      <c r="I37" s="120">
        <f ca="1">VLOOKUP(Metadata!$C34,INDIRECT("'"&amp;$A$5&amp;"'!"&amp;"A113:J129"),10,0)</f>
        <v>35.4</v>
      </c>
    </row>
    <row r="38" spans="1:9" ht="15">
      <c r="A38" s="152" t="s">
        <v>6</v>
      </c>
      <c r="B38" s="119">
        <f ca="1">VLOOKUP(Metadata!$C35,INDIRECT("'"&amp;$A$5&amp;"'!"&amp;"A113:J129"),2,0)</f>
        <v>144791</v>
      </c>
      <c r="C38" s="119">
        <f ca="1">VLOOKUP(Metadata!$C35,INDIRECT("'"&amp;$A$5&amp;"'!"&amp;"A113:J129"),3,0)</f>
        <v>257522</v>
      </c>
      <c r="D38" s="119">
        <f ca="1">VLOOKUP(Metadata!$C35,INDIRECT("'"&amp;$A$5&amp;"'!"&amp;"A113:J129"),4,0)</f>
        <v>513238</v>
      </c>
      <c r="E38" s="119">
        <f ca="1">VLOOKUP(Metadata!$C35,INDIRECT("'"&amp;$A$5&amp;"'!"&amp;"A113:J129"),5,0)</f>
        <v>937094</v>
      </c>
      <c r="F38" s="120">
        <f ca="1">VLOOKUP(Metadata!$C35,INDIRECT("'"&amp;$A$5&amp;"'!"&amp;"A113:J129"),7,0)</f>
        <v>100</v>
      </c>
      <c r="G38" s="120">
        <f ca="1">VLOOKUP(Metadata!$C35,INDIRECT("'"&amp;$A$5&amp;"'!"&amp;"A113:J129"),8,0)</f>
        <v>100</v>
      </c>
      <c r="H38" s="120">
        <f ca="1">VLOOKUP(Metadata!$C35,INDIRECT("'"&amp;$A$5&amp;"'!"&amp;"A113:J129"),9,0)</f>
        <v>100</v>
      </c>
      <c r="I38" s="120">
        <f ca="1">VLOOKUP(Metadata!$C35,INDIRECT("'"&amp;$A$5&amp;"'!"&amp;"A113:J129"),10,0)</f>
        <v>100</v>
      </c>
    </row>
    <row r="39" spans="1:9" ht="15">
      <c r="A39" s="153" t="s">
        <v>63</v>
      </c>
      <c r="B39" s="119"/>
      <c r="C39" s="119"/>
      <c r="D39" s="119"/>
      <c r="E39" s="119"/>
      <c r="F39" s="120"/>
      <c r="G39" s="120"/>
      <c r="H39" s="120"/>
      <c r="I39" s="120"/>
    </row>
    <row r="40" spans="1:9" ht="15">
      <c r="A40" s="154" t="s">
        <v>40</v>
      </c>
      <c r="B40" s="155">
        <f ca="1">VLOOKUP(Metadata!$C37,INDIRECT("'"&amp;$A$5&amp;"'!"&amp;"A113:J129"),2,0)</f>
        <v>18588</v>
      </c>
      <c r="C40" s="155">
        <f ca="1">VLOOKUP(Metadata!$C37,INDIRECT("'"&amp;$A$5&amp;"'!"&amp;"A113:J129"),3,0)</f>
        <v>29432</v>
      </c>
      <c r="D40" s="155">
        <f ca="1">VLOOKUP(Metadata!$C37,INDIRECT("'"&amp;$A$5&amp;"'!"&amp;"A113:J129"),4,0)</f>
        <v>53348</v>
      </c>
      <c r="E40" s="155">
        <f ca="1">VLOOKUP(Metadata!$C37,INDIRECT("'"&amp;$A$5&amp;"'!"&amp;"A113:J129"),5,0)</f>
        <v>104024</v>
      </c>
      <c r="F40" s="156">
        <f ca="1">VLOOKUP(Metadata!$C37,INDIRECT("'"&amp;$A$5&amp;"'!"&amp;"A113:J129"),7,0)</f>
        <v>29.1</v>
      </c>
      <c r="G40" s="156">
        <f ca="1">VLOOKUP(Metadata!$C37,INDIRECT("'"&amp;$A$5&amp;"'!"&amp;"A113:J129"),8,0)</f>
        <v>31.5</v>
      </c>
      <c r="H40" s="156">
        <f ca="1">VLOOKUP(Metadata!$C37,INDIRECT("'"&amp;$A$5&amp;"'!"&amp;"A113:J129"),9,0)</f>
        <v>37.5</v>
      </c>
      <c r="I40" s="156">
        <f ca="1">VLOOKUP(Metadata!$C37,INDIRECT("'"&amp;$A$5&amp;"'!"&amp;"A113:J129"),10,0)</f>
        <v>34</v>
      </c>
    </row>
    <row r="41" spans="1:9" ht="15">
      <c r="A41" s="152" t="s">
        <v>26</v>
      </c>
      <c r="B41" s="155">
        <f ca="1">VLOOKUP(Metadata!$C38,INDIRECT("'"&amp;$A$5&amp;"'!"&amp;"A113:J129"),2,0)</f>
        <v>45381</v>
      </c>
      <c r="C41" s="155">
        <f ca="1">VLOOKUP(Metadata!$C38,INDIRECT("'"&amp;$A$5&amp;"'!"&amp;"A113:J129"),3,0)</f>
        <v>64139</v>
      </c>
      <c r="D41" s="155">
        <f ca="1">VLOOKUP(Metadata!$C38,INDIRECT("'"&amp;$A$5&amp;"'!"&amp;"A113:J129"),4,0)</f>
        <v>88904</v>
      </c>
      <c r="E41" s="155">
        <f ca="1">VLOOKUP(Metadata!$C38,INDIRECT("'"&amp;$A$5&amp;"'!"&amp;"A113:J129"),5,0)</f>
        <v>202237</v>
      </c>
      <c r="F41" s="156">
        <f ca="1">VLOOKUP(Metadata!$C38,INDIRECT("'"&amp;$A$5&amp;"'!"&amp;"A113:J129"),7,0)</f>
        <v>70.900000000000006</v>
      </c>
      <c r="G41" s="156">
        <f ca="1">VLOOKUP(Metadata!$C38,INDIRECT("'"&amp;$A$5&amp;"'!"&amp;"A113:J129"),8,0)</f>
        <v>68.5</v>
      </c>
      <c r="H41" s="156">
        <f ca="1">VLOOKUP(Metadata!$C38,INDIRECT("'"&amp;$A$5&amp;"'!"&amp;"A113:J129"),9,0)</f>
        <v>62.5</v>
      </c>
      <c r="I41" s="156">
        <f ca="1">VLOOKUP(Metadata!$C38,INDIRECT("'"&amp;$A$5&amp;"'!"&amp;"A113:J129"),10,0)</f>
        <v>66</v>
      </c>
    </row>
    <row r="42" spans="1:9" ht="15">
      <c r="A42" s="152" t="s">
        <v>6</v>
      </c>
      <c r="B42" s="155">
        <f ca="1">VLOOKUP(Metadata!$C39,INDIRECT("'"&amp;$A$5&amp;"'!"&amp;"A113:J129"),2,0)</f>
        <v>63969</v>
      </c>
      <c r="C42" s="155">
        <f ca="1">VLOOKUP(Metadata!$C39,INDIRECT("'"&amp;$A$5&amp;"'!"&amp;"A113:J129"),3,0)</f>
        <v>93572</v>
      </c>
      <c r="D42" s="155">
        <f ca="1">VLOOKUP(Metadata!$C39,INDIRECT("'"&amp;$A$5&amp;"'!"&amp;"A113:J129"),4,0)</f>
        <v>142252</v>
      </c>
      <c r="E42" s="155">
        <f ca="1">VLOOKUP(Metadata!$C39,INDIRECT("'"&amp;$A$5&amp;"'!"&amp;"A113:J129"),5,0)</f>
        <v>306256</v>
      </c>
      <c r="F42" s="156">
        <f ca="1">VLOOKUP(Metadata!$C39,INDIRECT("'"&amp;$A$5&amp;"'!"&amp;"A113:J129"),7,0)</f>
        <v>100</v>
      </c>
      <c r="G42" s="156">
        <f ca="1">VLOOKUP(Metadata!$C39,INDIRECT("'"&amp;$A$5&amp;"'!"&amp;"A113:J129"),8,0)</f>
        <v>100</v>
      </c>
      <c r="H42" s="156">
        <f ca="1">VLOOKUP(Metadata!$C39,INDIRECT("'"&amp;$A$5&amp;"'!"&amp;"A113:J129"),9,0)</f>
        <v>100</v>
      </c>
      <c r="I42" s="156">
        <f ca="1">VLOOKUP(Metadata!$C39,INDIRECT("'"&amp;$A$5&amp;"'!"&amp;"A113:J129"),10,0)</f>
        <v>100</v>
      </c>
    </row>
    <row r="43" spans="1:9" ht="15">
      <c r="A43" s="153" t="s">
        <v>64</v>
      </c>
      <c r="B43" s="155"/>
      <c r="C43" s="155"/>
      <c r="D43" s="155"/>
      <c r="E43" s="155"/>
      <c r="F43" s="156"/>
      <c r="G43" s="156"/>
      <c r="H43" s="156"/>
      <c r="I43" s="156"/>
    </row>
    <row r="44" spans="1:9" ht="15">
      <c r="A44" s="154" t="s">
        <v>41</v>
      </c>
      <c r="B44" s="155">
        <f ca="1">VLOOKUP(Metadata!$C40,INDIRECT("'"&amp;$A$5&amp;"'!"&amp;"A113:J129"),2,0)</f>
        <v>12224</v>
      </c>
      <c r="C44" s="155">
        <f ca="1">VLOOKUP(Metadata!$C40,INDIRECT("'"&amp;$A$5&amp;"'!"&amp;"A113:J129"),3,0)</f>
        <v>27514</v>
      </c>
      <c r="D44" s="155">
        <f ca="1">VLOOKUP(Metadata!$C40,INDIRECT("'"&amp;$A$5&amp;"'!"&amp;"A113:J129"),4,0)</f>
        <v>56846</v>
      </c>
      <c r="E44" s="155">
        <f ca="1">VLOOKUP(Metadata!$C40,INDIRECT("'"&amp;$A$5&amp;"'!"&amp;"A113:J129"),5,0)</f>
        <v>98430</v>
      </c>
      <c r="F44" s="156">
        <f ca="1">VLOOKUP(Metadata!$C40,INDIRECT("'"&amp;$A$5&amp;"'!"&amp;"A113:J129"),7,0)</f>
        <v>24.5</v>
      </c>
      <c r="G44" s="156">
        <f ca="1">VLOOKUP(Metadata!$C40,INDIRECT("'"&amp;$A$5&amp;"'!"&amp;"A113:J129"),8,0)</f>
        <v>24.8</v>
      </c>
      <c r="H44" s="156">
        <f ca="1">VLOOKUP(Metadata!$C40,INDIRECT("'"&amp;$A$5&amp;"'!"&amp;"A113:J129"),9,0)</f>
        <v>23.6</v>
      </c>
      <c r="I44" s="156">
        <f ca="1">VLOOKUP(Metadata!$C40,INDIRECT("'"&amp;$A$5&amp;"'!"&amp;"A113:J129"),10,0)</f>
        <v>24.1</v>
      </c>
    </row>
    <row r="45" spans="1:9" ht="15">
      <c r="A45" s="152" t="s">
        <v>27</v>
      </c>
      <c r="B45" s="155">
        <f ca="1">VLOOKUP(Metadata!$C41,INDIRECT("'"&amp;$A$5&amp;"'!"&amp;"A113:J129"),2,0)</f>
        <v>37607</v>
      </c>
      <c r="C45" s="155">
        <f ca="1">VLOOKUP(Metadata!$C41,INDIRECT("'"&amp;$A$5&amp;"'!"&amp;"A113:J129"),3,0)</f>
        <v>83566</v>
      </c>
      <c r="D45" s="155">
        <f ca="1">VLOOKUP(Metadata!$C41,INDIRECT("'"&amp;$A$5&amp;"'!"&amp;"A113:J129"),4,0)</f>
        <v>183903</v>
      </c>
      <c r="E45" s="155">
        <f ca="1">VLOOKUP(Metadata!$C41,INDIRECT("'"&amp;$A$5&amp;"'!"&amp;"A113:J129"),5,0)</f>
        <v>309474</v>
      </c>
      <c r="F45" s="156">
        <f ca="1">VLOOKUP(Metadata!$C41,INDIRECT("'"&amp;$A$5&amp;"'!"&amp;"A113:J129"),7,0)</f>
        <v>75.5</v>
      </c>
      <c r="G45" s="156">
        <f ca="1">VLOOKUP(Metadata!$C41,INDIRECT("'"&amp;$A$5&amp;"'!"&amp;"A113:J129"),8,0)</f>
        <v>75.2</v>
      </c>
      <c r="H45" s="156">
        <f ca="1">VLOOKUP(Metadata!$C41,INDIRECT("'"&amp;$A$5&amp;"'!"&amp;"A113:J129"),9,0)</f>
        <v>76.400000000000006</v>
      </c>
      <c r="I45" s="156">
        <f ca="1">VLOOKUP(Metadata!$C41,INDIRECT("'"&amp;$A$5&amp;"'!"&amp;"A113:J129"),10,0)</f>
        <v>75.900000000000006</v>
      </c>
    </row>
    <row r="46" spans="1:9" ht="15">
      <c r="A46" s="152" t="s">
        <v>6</v>
      </c>
      <c r="B46" s="155">
        <f ca="1">VLOOKUP(Metadata!$C42,INDIRECT("'"&amp;$A$5&amp;"'!"&amp;"A113:J129"),2,0)</f>
        <v>49833</v>
      </c>
      <c r="C46" s="155">
        <f ca="1">VLOOKUP(Metadata!$C42,INDIRECT("'"&amp;$A$5&amp;"'!"&amp;"A113:J129"),3,0)</f>
        <v>111076</v>
      </c>
      <c r="D46" s="155">
        <f ca="1">VLOOKUP(Metadata!$C42,INDIRECT("'"&amp;$A$5&amp;"'!"&amp;"A113:J129"),4,0)</f>
        <v>240748</v>
      </c>
      <c r="E46" s="155">
        <f ca="1">VLOOKUP(Metadata!$C42,INDIRECT("'"&amp;$A$5&amp;"'!"&amp;"A113:J129"),5,0)</f>
        <v>407907</v>
      </c>
      <c r="F46" s="156">
        <f ca="1">VLOOKUP(Metadata!$C42,INDIRECT("'"&amp;$A$5&amp;"'!"&amp;"A113:J129"),7,0)</f>
        <v>100</v>
      </c>
      <c r="G46" s="156">
        <f ca="1">VLOOKUP(Metadata!$C42,INDIRECT("'"&amp;$A$5&amp;"'!"&amp;"A113:J129"),8,0)</f>
        <v>100</v>
      </c>
      <c r="H46" s="156">
        <f ca="1">VLOOKUP(Metadata!$C42,INDIRECT("'"&amp;$A$5&amp;"'!"&amp;"A113:J129"),9,0)</f>
        <v>100</v>
      </c>
      <c r="I46" s="156">
        <f ca="1">VLOOKUP(Metadata!$C42,INDIRECT("'"&amp;$A$5&amp;"'!"&amp;"A113:J129"),10,0)</f>
        <v>100</v>
      </c>
    </row>
    <row r="47" spans="1:9" ht="15">
      <c r="A47" s="153" t="s">
        <v>19</v>
      </c>
      <c r="B47" s="119"/>
      <c r="C47" s="119"/>
      <c r="D47" s="119"/>
      <c r="E47" s="119"/>
      <c r="F47" s="120"/>
      <c r="G47" s="120"/>
      <c r="H47" s="120"/>
      <c r="I47" s="120"/>
    </row>
    <row r="48" spans="1:9" ht="15">
      <c r="A48" s="157" t="s">
        <v>134</v>
      </c>
      <c r="B48" s="119">
        <f ca="1">VLOOKUP(Metadata!$C44,INDIRECT("'"&amp;$A$5&amp;"'!"&amp;"A113:J130"),2,0)</f>
        <v>19480</v>
      </c>
      <c r="C48" s="119">
        <f ca="1">VLOOKUP(Metadata!$C44,INDIRECT("'"&amp;$A$5&amp;"'!"&amp;"A113:J130"),3,0)</f>
        <v>28205</v>
      </c>
      <c r="D48" s="119">
        <f ca="1">VLOOKUP(Metadata!$C44,INDIRECT("'"&amp;$A$5&amp;"'!"&amp;"A113:J130"),4,0)</f>
        <v>46705</v>
      </c>
      <c r="E48" s="119">
        <f ca="1">VLOOKUP(Metadata!$C44,INDIRECT("'"&amp;$A$5&amp;"'!"&amp;"A113:J130"),5,0)</f>
        <v>97657</v>
      </c>
      <c r="F48" s="120">
        <f ca="1">VLOOKUP(Metadata!$C44,INDIRECT("'"&amp;$A$5&amp;"'!"&amp;"A113:J130"),7,0)</f>
        <v>13.7</v>
      </c>
      <c r="G48" s="120">
        <f ca="1">VLOOKUP(Metadata!$C44,INDIRECT("'"&amp;$A$5&amp;"'!"&amp;"A113:J130"),8,0)</f>
        <v>11.1</v>
      </c>
      <c r="H48" s="120">
        <f ca="1">VLOOKUP(Metadata!$C44,INDIRECT("'"&amp;$A$5&amp;"'!"&amp;"A113:J130"),9,0)</f>
        <v>9.3000000000000007</v>
      </c>
      <c r="I48" s="120">
        <f ca="1">VLOOKUP(Metadata!$C44,INDIRECT("'"&amp;$A$5&amp;"'!"&amp;"A113:J130"),10,0)</f>
        <v>10.6</v>
      </c>
    </row>
    <row r="49" spans="1:9" ht="15">
      <c r="A49" s="157" t="s">
        <v>135</v>
      </c>
      <c r="B49" s="119">
        <f ca="1">VLOOKUP(Metadata!$C45,INDIRECT("'"&amp;$A$5&amp;"'!"&amp;"A113:J130"),2,0)</f>
        <v>793</v>
      </c>
      <c r="C49" s="119">
        <f ca="1">VLOOKUP(Metadata!$C45,INDIRECT("'"&amp;$A$5&amp;"'!"&amp;"A113:J130"),3,0)</f>
        <v>745</v>
      </c>
      <c r="D49" s="119">
        <f ca="1">VLOOKUP(Metadata!$C45,INDIRECT("'"&amp;$A$5&amp;"'!"&amp;"A113:J130"),4,0)</f>
        <v>952</v>
      </c>
      <c r="E49" s="119">
        <f ca="1">VLOOKUP(Metadata!$C45,INDIRECT("'"&amp;$A$5&amp;"'!"&amp;"A113:J130"),5,0)</f>
        <v>2570</v>
      </c>
      <c r="F49" s="120">
        <f ca="1">VLOOKUP(Metadata!$C45,INDIRECT("'"&amp;$A$5&amp;"'!"&amp;"A113:J130"),7,0)</f>
        <v>0.6</v>
      </c>
      <c r="G49" s="120">
        <f ca="1">VLOOKUP(Metadata!$C45,INDIRECT("'"&amp;$A$5&amp;"'!"&amp;"A113:J130"),8,0)</f>
        <v>0.3</v>
      </c>
      <c r="H49" s="120">
        <f ca="1">VLOOKUP(Metadata!$C45,INDIRECT("'"&amp;$A$5&amp;"'!"&amp;"A113:J130"),9,0)</f>
        <v>0.2</v>
      </c>
      <c r="I49" s="120">
        <f ca="1">VLOOKUP(Metadata!$C45,INDIRECT("'"&amp;$A$5&amp;"'!"&amp;"A113:J130"),10,0)</f>
        <v>0.3</v>
      </c>
    </row>
    <row r="50" spans="1:9" s="30" customFormat="1" ht="15">
      <c r="A50" s="152" t="s">
        <v>6</v>
      </c>
      <c r="B50" s="119">
        <f ca="1">VLOOKUP(Metadata!$C46,INDIRECT("'"&amp;$A$5&amp;"'!"&amp;"A113:J130"),2,0)</f>
        <v>142310</v>
      </c>
      <c r="C50" s="119">
        <f ca="1">VLOOKUP(Metadata!$C46,INDIRECT("'"&amp;$A$5&amp;"'!"&amp;"A113:J130"),3,0)</f>
        <v>253436</v>
      </c>
      <c r="D50" s="119">
        <f ca="1">VLOOKUP(Metadata!$C46,INDIRECT("'"&amp;$A$5&amp;"'!"&amp;"A113:J130"),4,0)</f>
        <v>502152</v>
      </c>
      <c r="E50" s="119">
        <f ca="1">VLOOKUP(Metadata!$C46,INDIRECT("'"&amp;$A$5&amp;"'!"&amp;"A113:J130"),5,0)</f>
        <v>919229</v>
      </c>
      <c r="F50" s="120">
        <f ca="1">VLOOKUP(Metadata!$C46,INDIRECT("'"&amp;$A$5&amp;"'!"&amp;"A113:J130"),7,0)</f>
        <v>100</v>
      </c>
      <c r="G50" s="120">
        <f ca="1">VLOOKUP(Metadata!$C46,INDIRECT("'"&amp;$A$5&amp;"'!"&amp;"A113:J130"),8,0)</f>
        <v>100</v>
      </c>
      <c r="H50" s="120">
        <f ca="1">VLOOKUP(Metadata!$C46,INDIRECT("'"&amp;$A$5&amp;"'!"&amp;"A113:J130"),9,0)</f>
        <v>100</v>
      </c>
      <c r="I50" s="120">
        <f ca="1">VLOOKUP(Metadata!$C46,INDIRECT("'"&amp;$A$5&amp;"'!"&amp;"A113:J130"),10,0)</f>
        <v>100</v>
      </c>
    </row>
    <row r="51" spans="1:9" ht="15">
      <c r="A51" s="146" t="s">
        <v>60</v>
      </c>
      <c r="B51" s="119">
        <f ca="1">VLOOKUP(Metadata!$C47,INDIRECT("'"&amp;$A$5&amp;"'!"&amp;"A113:J130"),2,0)</f>
        <v>146040</v>
      </c>
      <c r="C51" s="119">
        <f ca="1">VLOOKUP(Metadata!$C47,INDIRECT("'"&amp;$A$5&amp;"'!"&amp;"A113:J130"),3,0)</f>
        <v>259951</v>
      </c>
      <c r="D51" s="119">
        <f ca="1">VLOOKUP(Metadata!$C47,INDIRECT("'"&amp;$A$5&amp;"'!"&amp;"A113:J130"),4,0)</f>
        <v>517814</v>
      </c>
      <c r="E51" s="119">
        <f ca="1">VLOOKUP(Metadata!$C47,INDIRECT("'"&amp;$A$5&amp;"'!"&amp;"A113:J130"),5,0)</f>
        <v>948447</v>
      </c>
      <c r="F51" s="122">
        <f ca="1">VLOOKUP(Metadata!$C47,INDIRECT("'"&amp;$A$5&amp;"'!"&amp;"A113:J130"),7,0)</f>
        <v>100</v>
      </c>
      <c r="G51" s="122">
        <f ca="1">VLOOKUP(Metadata!$C47,INDIRECT("'"&amp;$A$5&amp;"'!"&amp;"A113:J130"),8,0)</f>
        <v>100</v>
      </c>
      <c r="H51" s="122">
        <f ca="1">VLOOKUP(Metadata!$C47,INDIRECT("'"&amp;$A$5&amp;"'!"&amp;"A113:J130"),9,0)</f>
        <v>100</v>
      </c>
      <c r="I51" s="122">
        <f ca="1">VLOOKUP(Metadata!$C47,INDIRECT("'"&amp;$A$5&amp;"'!"&amp;"A113:J130"),10,0)</f>
        <v>100</v>
      </c>
    </row>
    <row r="52" spans="1:9" ht="15">
      <c r="A52" s="117" t="s">
        <v>76</v>
      </c>
      <c r="B52" s="227"/>
      <c r="C52" s="227"/>
      <c r="D52" s="227"/>
      <c r="E52" s="227"/>
      <c r="F52" s="240"/>
      <c r="G52" s="240"/>
      <c r="H52" s="240"/>
      <c r="I52" s="240"/>
    </row>
    <row r="53" spans="1:9" ht="15">
      <c r="A53" s="146" t="s">
        <v>59</v>
      </c>
      <c r="B53" s="119"/>
      <c r="C53" s="119"/>
      <c r="D53" s="119"/>
      <c r="E53" s="119"/>
      <c r="F53" s="158"/>
      <c r="G53" s="158"/>
      <c r="H53" s="158"/>
      <c r="I53" s="158"/>
    </row>
    <row r="54" spans="1:9" ht="15">
      <c r="A54" s="148" t="s">
        <v>20</v>
      </c>
      <c r="B54" s="119"/>
      <c r="C54" s="119"/>
      <c r="D54" s="119"/>
      <c r="E54" s="119"/>
      <c r="F54" s="158"/>
      <c r="G54" s="158"/>
      <c r="H54" s="158"/>
      <c r="I54" s="158"/>
    </row>
    <row r="55" spans="1:9" ht="15">
      <c r="A55" s="150" t="s">
        <v>25</v>
      </c>
      <c r="B55" s="119">
        <f ca="1">VLOOKUP(Metadata!$C31,INDIRECT("'"&amp;$A$5&amp;"'!"&amp;"A133:J149"),2,0)</f>
        <v>4961</v>
      </c>
      <c r="C55" s="119">
        <f ca="1">VLOOKUP(Metadata!$C31,INDIRECT("'"&amp;$A$5&amp;"'!"&amp;"A133:J149"),3,0)</f>
        <v>22096</v>
      </c>
      <c r="D55" s="119">
        <f ca="1">VLOOKUP(Metadata!$C31,INDIRECT("'"&amp;$A$5&amp;"'!"&amp;"A133:J149"),4,0)</f>
        <v>72155</v>
      </c>
      <c r="E55" s="119">
        <f ca="1">VLOOKUP(Metadata!$C31,INDIRECT("'"&amp;$A$5&amp;"'!"&amp;"A133:J149"),5,0)</f>
        <v>103004</v>
      </c>
      <c r="F55" s="120">
        <f ca="1">VLOOKUP(Metadata!$C31,INDIRECT("'"&amp;$A$5&amp;"'!"&amp;"A133:J149"),7,0)</f>
        <v>10</v>
      </c>
      <c r="G55" s="120">
        <f ca="1">VLOOKUP(Metadata!$C31,INDIRECT("'"&amp;$A$5&amp;"'!"&amp;"A133:J149"),8,0)</f>
        <v>30.1</v>
      </c>
      <c r="H55" s="120">
        <f ca="1">VLOOKUP(Metadata!$C31,INDIRECT("'"&amp;$A$5&amp;"'!"&amp;"A133:J149"),9,0)</f>
        <v>50.9</v>
      </c>
      <c r="I55" s="120">
        <f ca="1">VLOOKUP(Metadata!$C31,INDIRECT("'"&amp;$A$5&amp;"'!"&amp;"A133:J149"),10,0)</f>
        <v>37.5</v>
      </c>
    </row>
    <row r="56" spans="1:9" ht="15">
      <c r="A56" s="151" t="s">
        <v>21</v>
      </c>
      <c r="B56" s="119">
        <f ca="1">VLOOKUP(Metadata!$C32,INDIRECT("'"&amp;$A$5&amp;"'!"&amp;"A133:J149"),2,0)</f>
        <v>968</v>
      </c>
      <c r="C56" s="119">
        <f ca="1">VLOOKUP(Metadata!$C32,INDIRECT("'"&amp;$A$5&amp;"'!"&amp;"A133:J149"),3,0)</f>
        <v>3248</v>
      </c>
      <c r="D56" s="119">
        <f ca="1">VLOOKUP(Metadata!$C32,INDIRECT("'"&amp;$A$5&amp;"'!"&amp;"A133:J149"),4,0)</f>
        <v>9696</v>
      </c>
      <c r="E56" s="119">
        <f ca="1">VLOOKUP(Metadata!$C32,INDIRECT("'"&amp;$A$5&amp;"'!"&amp;"A133:J149"),5,0)</f>
        <v>14558</v>
      </c>
      <c r="F56" s="120">
        <f ca="1">VLOOKUP(Metadata!$C32,INDIRECT("'"&amp;$A$5&amp;"'!"&amp;"A133:J149"),7,0)</f>
        <v>2</v>
      </c>
      <c r="G56" s="120">
        <f ca="1">VLOOKUP(Metadata!$C32,INDIRECT("'"&amp;$A$5&amp;"'!"&amp;"A133:J149"),8,0)</f>
        <v>4.4000000000000004</v>
      </c>
      <c r="H56" s="120">
        <f ca="1">VLOOKUP(Metadata!$C32,INDIRECT("'"&amp;$A$5&amp;"'!"&amp;"A133:J149"),9,0)</f>
        <v>6.8</v>
      </c>
      <c r="I56" s="120">
        <f ca="1">VLOOKUP(Metadata!$C32,INDIRECT("'"&amp;$A$5&amp;"'!"&amp;"A133:J149"),10,0)</f>
        <v>5.3</v>
      </c>
    </row>
    <row r="57" spans="1:9" ht="15">
      <c r="A57" s="151" t="s">
        <v>61</v>
      </c>
      <c r="B57" s="119">
        <f ca="1">VLOOKUP(Metadata!$C33,INDIRECT("'"&amp;$A$5&amp;"'!"&amp;"A133:J149"),2,0)</f>
        <v>3996</v>
      </c>
      <c r="C57" s="119">
        <f ca="1">VLOOKUP(Metadata!$C33,INDIRECT("'"&amp;$A$5&amp;"'!"&amp;"A133:J149"),3,0)</f>
        <v>18848</v>
      </c>
      <c r="D57" s="119">
        <f ca="1">VLOOKUP(Metadata!$C33,INDIRECT("'"&amp;$A$5&amp;"'!"&amp;"A133:J149"),4,0)</f>
        <v>62464</v>
      </c>
      <c r="E57" s="119">
        <f ca="1">VLOOKUP(Metadata!$C33,INDIRECT("'"&amp;$A$5&amp;"'!"&amp;"A133:J149"),5,0)</f>
        <v>88448</v>
      </c>
      <c r="F57" s="120">
        <f ca="1">VLOOKUP(Metadata!$C33,INDIRECT("'"&amp;$A$5&amp;"'!"&amp;"A133:J149"),7,0)</f>
        <v>8.1</v>
      </c>
      <c r="G57" s="120">
        <f ca="1">VLOOKUP(Metadata!$C33,INDIRECT("'"&amp;$A$5&amp;"'!"&amp;"A133:J149"),8,0)</f>
        <v>25.7</v>
      </c>
      <c r="H57" s="120">
        <f ca="1">VLOOKUP(Metadata!$C33,INDIRECT("'"&amp;$A$5&amp;"'!"&amp;"A133:J149"),9,0)</f>
        <v>44.1</v>
      </c>
      <c r="I57" s="120">
        <f ca="1">VLOOKUP(Metadata!$C33,INDIRECT("'"&amp;$A$5&amp;"'!"&amp;"A133:J149"),10,0)</f>
        <v>32.200000000000003</v>
      </c>
    </row>
    <row r="58" spans="1:9" ht="15">
      <c r="A58" s="150" t="s">
        <v>62</v>
      </c>
      <c r="B58" s="119">
        <f ca="1">VLOOKUP(Metadata!$C34,INDIRECT("'"&amp;$A$5&amp;"'!"&amp;"A133:J149"),2,0)</f>
        <v>44155</v>
      </c>
      <c r="C58" s="119">
        <f ca="1">VLOOKUP(Metadata!$C34,INDIRECT("'"&amp;$A$5&amp;"'!"&amp;"A133:J149"),3,0)</f>
        <v>50702</v>
      </c>
      <c r="D58" s="119">
        <f ca="1">VLOOKUP(Metadata!$C34,INDIRECT("'"&amp;$A$5&amp;"'!"&amp;"A133:J149"),4,0)</f>
        <v>68308</v>
      </c>
      <c r="E58" s="119">
        <f ca="1">VLOOKUP(Metadata!$C34,INDIRECT("'"&amp;$A$5&amp;"'!"&amp;"A133:J149"),5,0)</f>
        <v>169445</v>
      </c>
      <c r="F58" s="120">
        <f ca="1">VLOOKUP(Metadata!$C34,INDIRECT("'"&amp;$A$5&amp;"'!"&amp;"A133:J149"),7,0)</f>
        <v>89.4</v>
      </c>
      <c r="G58" s="120">
        <f ca="1">VLOOKUP(Metadata!$C34,INDIRECT("'"&amp;$A$5&amp;"'!"&amp;"A133:J149"),8,0)</f>
        <v>69.099999999999994</v>
      </c>
      <c r="H58" s="120">
        <f ca="1">VLOOKUP(Metadata!$C34,INDIRECT("'"&amp;$A$5&amp;"'!"&amp;"A133:J149"),9,0)</f>
        <v>48.2</v>
      </c>
      <c r="I58" s="120">
        <f ca="1">VLOOKUP(Metadata!$C34,INDIRECT("'"&amp;$A$5&amp;"'!"&amp;"A133:J149"),10,0)</f>
        <v>61.7</v>
      </c>
    </row>
    <row r="59" spans="1:9" ht="15">
      <c r="A59" s="152" t="s">
        <v>6</v>
      </c>
      <c r="B59" s="119">
        <f ca="1">VLOOKUP(Metadata!$C35,INDIRECT("'"&amp;$A$5&amp;"'!"&amp;"A133:J149"),2,0)</f>
        <v>49371</v>
      </c>
      <c r="C59" s="119">
        <f ca="1">VLOOKUP(Metadata!$C35,INDIRECT("'"&amp;$A$5&amp;"'!"&amp;"A133:J149"),3,0)</f>
        <v>73345</v>
      </c>
      <c r="D59" s="119">
        <f ca="1">VLOOKUP(Metadata!$C35,INDIRECT("'"&amp;$A$5&amp;"'!"&amp;"A133:J149"),4,0)</f>
        <v>141668</v>
      </c>
      <c r="E59" s="119">
        <f ca="1">VLOOKUP(Metadata!$C35,INDIRECT("'"&amp;$A$5&amp;"'!"&amp;"A133:J149"),5,0)</f>
        <v>274606</v>
      </c>
      <c r="F59" s="120">
        <f ca="1">VLOOKUP(Metadata!$C35,INDIRECT("'"&amp;$A$5&amp;"'!"&amp;"A133:J149"),7,0)</f>
        <v>100</v>
      </c>
      <c r="G59" s="120">
        <f ca="1">VLOOKUP(Metadata!$C35,INDIRECT("'"&amp;$A$5&amp;"'!"&amp;"A133:J149"),8,0)</f>
        <v>100</v>
      </c>
      <c r="H59" s="120">
        <f ca="1">VLOOKUP(Metadata!$C35,INDIRECT("'"&amp;$A$5&amp;"'!"&amp;"A133:J149"),9,0)</f>
        <v>100</v>
      </c>
      <c r="I59" s="120">
        <f ca="1">VLOOKUP(Metadata!$C35,INDIRECT("'"&amp;$A$5&amp;"'!"&amp;"A133:J149"),10,0)</f>
        <v>100</v>
      </c>
    </row>
    <row r="60" spans="1:9" ht="15">
      <c r="A60" s="153" t="s">
        <v>63</v>
      </c>
      <c r="B60" s="119"/>
      <c r="C60" s="119"/>
      <c r="D60" s="119"/>
      <c r="E60" s="119"/>
      <c r="F60" s="120"/>
      <c r="G60" s="120"/>
      <c r="H60" s="120"/>
      <c r="I60" s="120"/>
    </row>
    <row r="61" spans="1:9" ht="15">
      <c r="A61" s="154" t="s">
        <v>40</v>
      </c>
      <c r="B61" s="155">
        <f ca="1">VLOOKUP(Metadata!$C37,INDIRECT("'"&amp;$A$5&amp;"'!"&amp;"A133:J149"),2,0)</f>
        <v>23066</v>
      </c>
      <c r="C61" s="155">
        <f ca="1">VLOOKUP(Metadata!$C37,INDIRECT("'"&amp;$A$5&amp;"'!"&amp;"A133:J149"),3,0)</f>
        <v>21544</v>
      </c>
      <c r="D61" s="155">
        <f ca="1">VLOOKUP(Metadata!$C37,INDIRECT("'"&amp;$A$5&amp;"'!"&amp;"A133:J149"),4,0)</f>
        <v>24214</v>
      </c>
      <c r="E61" s="155">
        <f ca="1">VLOOKUP(Metadata!$C37,INDIRECT("'"&amp;$A$5&amp;"'!"&amp;"A133:J149"),5,0)</f>
        <v>71458</v>
      </c>
      <c r="F61" s="156">
        <f ca="1">VLOOKUP(Metadata!$C37,INDIRECT("'"&amp;$A$5&amp;"'!"&amp;"A133:J149"),7,0)</f>
        <v>55.4</v>
      </c>
      <c r="G61" s="156">
        <f ca="1">VLOOKUP(Metadata!$C37,INDIRECT("'"&amp;$A$5&amp;"'!"&amp;"A133:J149"),8,0)</f>
        <v>45.9</v>
      </c>
      <c r="H61" s="156">
        <f ca="1">VLOOKUP(Metadata!$C37,INDIRECT("'"&amp;$A$5&amp;"'!"&amp;"A133:J149"),9,0)</f>
        <v>39.799999999999997</v>
      </c>
      <c r="I61" s="156">
        <f ca="1">VLOOKUP(Metadata!$C37,INDIRECT("'"&amp;$A$5&amp;"'!"&amp;"A133:J149"),10,0)</f>
        <v>46.3</v>
      </c>
    </row>
    <row r="62" spans="1:9" ht="15">
      <c r="A62" s="152" t="s">
        <v>26</v>
      </c>
      <c r="B62" s="155">
        <f ca="1">VLOOKUP(Metadata!$C38,INDIRECT("'"&amp;$A$5&amp;"'!"&amp;"A133:J149"),2,0)</f>
        <v>18535</v>
      </c>
      <c r="C62" s="155">
        <f ca="1">VLOOKUP(Metadata!$C38,INDIRECT("'"&amp;$A$5&amp;"'!"&amp;"A133:J149"),3,0)</f>
        <v>25414</v>
      </c>
      <c r="D62" s="155">
        <f ca="1">VLOOKUP(Metadata!$C38,INDIRECT("'"&amp;$A$5&amp;"'!"&amp;"A133:J149"),4,0)</f>
        <v>36612</v>
      </c>
      <c r="E62" s="155">
        <f ca="1">VLOOKUP(Metadata!$C38,INDIRECT("'"&amp;$A$5&amp;"'!"&amp;"A133:J149"),5,0)</f>
        <v>82908</v>
      </c>
      <c r="F62" s="156">
        <f ca="1">VLOOKUP(Metadata!$C38,INDIRECT("'"&amp;$A$5&amp;"'!"&amp;"A133:J149"),7,0)</f>
        <v>44.6</v>
      </c>
      <c r="G62" s="156">
        <f ca="1">VLOOKUP(Metadata!$C38,INDIRECT("'"&amp;$A$5&amp;"'!"&amp;"A133:J149"),8,0)</f>
        <v>54.1</v>
      </c>
      <c r="H62" s="156">
        <f ca="1">VLOOKUP(Metadata!$C38,INDIRECT("'"&amp;$A$5&amp;"'!"&amp;"A133:J149"),9,0)</f>
        <v>60.2</v>
      </c>
      <c r="I62" s="156">
        <f ca="1">VLOOKUP(Metadata!$C38,INDIRECT("'"&amp;$A$5&amp;"'!"&amp;"A133:J149"),10,0)</f>
        <v>53.7</v>
      </c>
    </row>
    <row r="63" spans="1:9" ht="15">
      <c r="A63" s="152" t="s">
        <v>6</v>
      </c>
      <c r="B63" s="155">
        <f ca="1">VLOOKUP(Metadata!$C39,INDIRECT("'"&amp;$A$5&amp;"'!"&amp;"A133:J149"),2,0)</f>
        <v>41601</v>
      </c>
      <c r="C63" s="155">
        <f ca="1">VLOOKUP(Metadata!$C39,INDIRECT("'"&amp;$A$5&amp;"'!"&amp;"A133:J149"),3,0)</f>
        <v>46956</v>
      </c>
      <c r="D63" s="155">
        <f ca="1">VLOOKUP(Metadata!$C39,INDIRECT("'"&amp;$A$5&amp;"'!"&amp;"A133:J149"),4,0)</f>
        <v>60822</v>
      </c>
      <c r="E63" s="155">
        <f ca="1">VLOOKUP(Metadata!$C39,INDIRECT("'"&amp;$A$5&amp;"'!"&amp;"A133:J149"),5,0)</f>
        <v>154371</v>
      </c>
      <c r="F63" s="156">
        <f ca="1">VLOOKUP(Metadata!$C39,INDIRECT("'"&amp;$A$5&amp;"'!"&amp;"A133:J149"),7,0)</f>
        <v>100</v>
      </c>
      <c r="G63" s="156">
        <f ca="1">VLOOKUP(Metadata!$C39,INDIRECT("'"&amp;$A$5&amp;"'!"&amp;"A133:J149"),8,0)</f>
        <v>100</v>
      </c>
      <c r="H63" s="156">
        <f ca="1">VLOOKUP(Metadata!$C39,INDIRECT("'"&amp;$A$5&amp;"'!"&amp;"A133:J149"),9,0)</f>
        <v>100</v>
      </c>
      <c r="I63" s="156">
        <f ca="1">VLOOKUP(Metadata!$C39,INDIRECT("'"&amp;$A$5&amp;"'!"&amp;"A133:J149"),10,0)</f>
        <v>100</v>
      </c>
    </row>
    <row r="64" spans="1:9" ht="15">
      <c r="A64" s="153" t="s">
        <v>64</v>
      </c>
      <c r="B64" s="155"/>
      <c r="C64" s="155"/>
      <c r="D64" s="155"/>
      <c r="E64" s="155"/>
      <c r="F64" s="156"/>
      <c r="G64" s="156"/>
      <c r="H64" s="156"/>
      <c r="I64" s="156"/>
    </row>
    <row r="65" spans="1:9" ht="15">
      <c r="A65" s="154" t="s">
        <v>41</v>
      </c>
      <c r="B65" s="155">
        <f ca="1">VLOOKUP(Metadata!$C40,INDIRECT("'"&amp;$A$5&amp;"'!"&amp;"A133:J149"),2,0)</f>
        <v>1149</v>
      </c>
      <c r="C65" s="155">
        <f ca="1">VLOOKUP(Metadata!$C40,INDIRECT("'"&amp;$A$5&amp;"'!"&amp;"A133:J149"),3,0)</f>
        <v>5929</v>
      </c>
      <c r="D65" s="155">
        <f ca="1">VLOOKUP(Metadata!$C40,INDIRECT("'"&amp;$A$5&amp;"'!"&amp;"A133:J149"),4,0)</f>
        <v>17105</v>
      </c>
      <c r="E65" s="155">
        <f ca="1">VLOOKUP(Metadata!$C40,INDIRECT("'"&amp;$A$5&amp;"'!"&amp;"A133:J149"),5,0)</f>
        <v>25128</v>
      </c>
      <c r="F65" s="156">
        <f ca="1">VLOOKUP(Metadata!$C40,INDIRECT("'"&amp;$A$5&amp;"'!"&amp;"A133:J149"),7,0)</f>
        <v>31.4</v>
      </c>
      <c r="G65" s="156">
        <f ca="1">VLOOKUP(Metadata!$C40,INDIRECT("'"&amp;$A$5&amp;"'!"&amp;"A133:J149"),8,0)</f>
        <v>34.799999999999997</v>
      </c>
      <c r="H65" s="156">
        <f ca="1">VLOOKUP(Metadata!$C40,INDIRECT("'"&amp;$A$5&amp;"'!"&amp;"A133:J149"),9,0)</f>
        <v>31.6</v>
      </c>
      <c r="I65" s="156">
        <f ca="1">VLOOKUP(Metadata!$C40,INDIRECT("'"&amp;$A$5&amp;"'!"&amp;"A133:J149"),10,0)</f>
        <v>32.5</v>
      </c>
    </row>
    <row r="66" spans="1:9" ht="15">
      <c r="A66" s="152" t="s">
        <v>27</v>
      </c>
      <c r="B66" s="155">
        <f ca="1">VLOOKUP(Metadata!$C41,INDIRECT("'"&amp;$A$5&amp;"'!"&amp;"A133:J149"),2,0)</f>
        <v>2515</v>
      </c>
      <c r="C66" s="155">
        <f ca="1">VLOOKUP(Metadata!$C41,INDIRECT("'"&amp;$A$5&amp;"'!"&amp;"A133:J149"),3,0)</f>
        <v>11125</v>
      </c>
      <c r="D66" s="155">
        <f ca="1">VLOOKUP(Metadata!$C41,INDIRECT("'"&amp;$A$5&amp;"'!"&amp;"A133:J149"),4,0)</f>
        <v>36991</v>
      </c>
      <c r="E66" s="155">
        <f ca="1">VLOOKUP(Metadata!$C41,INDIRECT("'"&amp;$A$5&amp;"'!"&amp;"A133:J149"),5,0)</f>
        <v>52111</v>
      </c>
      <c r="F66" s="156">
        <f ca="1">VLOOKUP(Metadata!$C41,INDIRECT("'"&amp;$A$5&amp;"'!"&amp;"A133:J149"),7,0)</f>
        <v>68.7</v>
      </c>
      <c r="G66" s="156">
        <f ca="1">VLOOKUP(Metadata!$C41,INDIRECT("'"&amp;$A$5&amp;"'!"&amp;"A133:J149"),8,0)</f>
        <v>65.2</v>
      </c>
      <c r="H66" s="156">
        <f ca="1">VLOOKUP(Metadata!$C41,INDIRECT("'"&amp;$A$5&amp;"'!"&amp;"A133:J149"),9,0)</f>
        <v>68.400000000000006</v>
      </c>
      <c r="I66" s="156">
        <f ca="1">VLOOKUP(Metadata!$C41,INDIRECT("'"&amp;$A$5&amp;"'!"&amp;"A133:J149"),10,0)</f>
        <v>67.5</v>
      </c>
    </row>
    <row r="67" spans="1:9" ht="15">
      <c r="A67" s="152" t="s">
        <v>6</v>
      </c>
      <c r="B67" s="155">
        <f ca="1">VLOOKUP(Metadata!$C42,INDIRECT("'"&amp;$A$5&amp;"'!"&amp;"A133:J149"),2,0)</f>
        <v>3663</v>
      </c>
      <c r="C67" s="155">
        <f ca="1">VLOOKUP(Metadata!$C42,INDIRECT("'"&amp;$A$5&amp;"'!"&amp;"A133:J149"),3,0)</f>
        <v>17059</v>
      </c>
      <c r="D67" s="155">
        <f ca="1">VLOOKUP(Metadata!$C42,INDIRECT("'"&amp;$A$5&amp;"'!"&amp;"A133:J149"),4,0)</f>
        <v>54097</v>
      </c>
      <c r="E67" s="155">
        <f ca="1">VLOOKUP(Metadata!$C42,INDIRECT("'"&amp;$A$5&amp;"'!"&amp;"A133:J149"),5,0)</f>
        <v>77245</v>
      </c>
      <c r="F67" s="156">
        <f ca="1">VLOOKUP(Metadata!$C42,INDIRECT("'"&amp;$A$5&amp;"'!"&amp;"A133:J149"),7,0)</f>
        <v>100</v>
      </c>
      <c r="G67" s="156">
        <f ca="1">VLOOKUP(Metadata!$C42,INDIRECT("'"&amp;$A$5&amp;"'!"&amp;"A133:J149"),8,0)</f>
        <v>100</v>
      </c>
      <c r="H67" s="156">
        <f ca="1">VLOOKUP(Metadata!$C42,INDIRECT("'"&amp;$A$5&amp;"'!"&amp;"A133:J149"),9,0)</f>
        <v>100</v>
      </c>
      <c r="I67" s="156">
        <f ca="1">VLOOKUP(Metadata!$C42,INDIRECT("'"&amp;$A$5&amp;"'!"&amp;"A133:J149"),10,0)</f>
        <v>100</v>
      </c>
    </row>
    <row r="68" spans="1:9" ht="15">
      <c r="A68" s="153" t="s">
        <v>19</v>
      </c>
      <c r="B68" s="119"/>
      <c r="C68" s="119"/>
      <c r="D68" s="119"/>
      <c r="E68" s="119"/>
      <c r="F68" s="120"/>
      <c r="G68" s="120"/>
      <c r="H68" s="120"/>
      <c r="I68" s="120"/>
    </row>
    <row r="69" spans="1:9" ht="15">
      <c r="A69" s="157" t="s">
        <v>134</v>
      </c>
      <c r="B69" s="119">
        <f ca="1">VLOOKUP(Metadata!$C44,INDIRECT("'"&amp;$A$5&amp;"'!"&amp;"A133:J150"),2,0)</f>
        <v>21380</v>
      </c>
      <c r="C69" s="119">
        <f ca="1">VLOOKUP(Metadata!$C44,INDIRECT("'"&amp;$A$5&amp;"'!"&amp;"A133:J150"),3,0)</f>
        <v>28037</v>
      </c>
      <c r="D69" s="119">
        <f ca="1">VLOOKUP(Metadata!$C44,INDIRECT("'"&amp;$A$5&amp;"'!"&amp;"A133:J150"),4,0)</f>
        <v>37840</v>
      </c>
      <c r="E69" s="119">
        <f ca="1">VLOOKUP(Metadata!$C44,INDIRECT("'"&amp;$A$5&amp;"'!"&amp;"A133:J150"),5,0)</f>
        <v>90225</v>
      </c>
      <c r="F69" s="120">
        <f ca="1">VLOOKUP(Metadata!$C44,INDIRECT("'"&amp;$A$5&amp;"'!"&amp;"A133:J150"),7,0)</f>
        <v>43.9</v>
      </c>
      <c r="G69" s="120">
        <f ca="1">VLOOKUP(Metadata!$C44,INDIRECT("'"&amp;$A$5&amp;"'!"&amp;"A133:J150"),8,0)</f>
        <v>39.1</v>
      </c>
      <c r="H69" s="120">
        <f ca="1">VLOOKUP(Metadata!$C44,INDIRECT("'"&amp;$A$5&amp;"'!"&amp;"A133:J150"),9,0)</f>
        <v>27.6</v>
      </c>
      <c r="I69" s="120">
        <f ca="1">VLOOKUP(Metadata!$C44,INDIRECT("'"&amp;$A$5&amp;"'!"&amp;"A133:J150"),10,0)</f>
        <v>33.700000000000003</v>
      </c>
    </row>
    <row r="70" spans="1:9" ht="15">
      <c r="A70" s="157" t="s">
        <v>135</v>
      </c>
      <c r="B70" s="119">
        <f ca="1">VLOOKUP(Metadata!$C45,INDIRECT("'"&amp;$A$5&amp;"'!"&amp;"A133:J150"),2,0)</f>
        <v>815</v>
      </c>
      <c r="C70" s="119">
        <f ca="1">VLOOKUP(Metadata!$C45,INDIRECT("'"&amp;$A$5&amp;"'!"&amp;"A133:J150"),3,0)</f>
        <v>1049</v>
      </c>
      <c r="D70" s="119">
        <f ca="1">VLOOKUP(Metadata!$C45,INDIRECT("'"&amp;$A$5&amp;"'!"&amp;"A133:J150"),4,0)</f>
        <v>1787</v>
      </c>
      <c r="E70" s="119">
        <f ca="1">VLOOKUP(Metadata!$C45,INDIRECT("'"&amp;$A$5&amp;"'!"&amp;"A133:J150"),5,0)</f>
        <v>3758</v>
      </c>
      <c r="F70" s="120">
        <f ca="1">VLOOKUP(Metadata!$C45,INDIRECT("'"&amp;$A$5&amp;"'!"&amp;"A133:J150"),7,0)</f>
        <v>1.7</v>
      </c>
      <c r="G70" s="120">
        <f ca="1">VLOOKUP(Metadata!$C45,INDIRECT("'"&amp;$A$5&amp;"'!"&amp;"A133:J150"),8,0)</f>
        <v>1.5</v>
      </c>
      <c r="H70" s="120">
        <f ca="1">VLOOKUP(Metadata!$C45,INDIRECT("'"&amp;$A$5&amp;"'!"&amp;"A133:J150"),9,0)</f>
        <v>1.3</v>
      </c>
      <c r="I70" s="120">
        <f ca="1">VLOOKUP(Metadata!$C45,INDIRECT("'"&amp;$A$5&amp;"'!"&amp;"A133:J150"),10,0)</f>
        <v>1.4</v>
      </c>
    </row>
    <row r="71" spans="1:9" s="30" customFormat="1" ht="15">
      <c r="A71" s="152" t="s">
        <v>6</v>
      </c>
      <c r="B71" s="119">
        <f ca="1">VLOOKUP(Metadata!$C46,INDIRECT("'"&amp;$A$5&amp;"'!"&amp;"A133:J150"),2,0)</f>
        <v>48714</v>
      </c>
      <c r="C71" s="119">
        <f ca="1">VLOOKUP(Metadata!$C46,INDIRECT("'"&amp;$A$5&amp;"'!"&amp;"A133:J150"),3,0)</f>
        <v>71712</v>
      </c>
      <c r="D71" s="119">
        <f ca="1">VLOOKUP(Metadata!$C46,INDIRECT("'"&amp;$A$5&amp;"'!"&amp;"A133:J150"),4,0)</f>
        <v>136953</v>
      </c>
      <c r="E71" s="119">
        <f ca="1">VLOOKUP(Metadata!$C46,INDIRECT("'"&amp;$A$5&amp;"'!"&amp;"A133:J150"),5,0)</f>
        <v>267339</v>
      </c>
      <c r="F71" s="120">
        <f ca="1">VLOOKUP(Metadata!$C46,INDIRECT("'"&amp;$A$5&amp;"'!"&amp;"A133:J150"),7,0)</f>
        <v>100</v>
      </c>
      <c r="G71" s="120">
        <f ca="1">VLOOKUP(Metadata!$C46,INDIRECT("'"&amp;$A$5&amp;"'!"&amp;"A133:J150"),8,0)</f>
        <v>100</v>
      </c>
      <c r="H71" s="120">
        <f ca="1">VLOOKUP(Metadata!$C46,INDIRECT("'"&amp;$A$5&amp;"'!"&amp;"A133:J150"),9,0)</f>
        <v>100</v>
      </c>
      <c r="I71" s="120">
        <f ca="1">VLOOKUP(Metadata!$C46,INDIRECT("'"&amp;$A$5&amp;"'!"&amp;"A133:J150"),10,0)</f>
        <v>100</v>
      </c>
    </row>
    <row r="72" spans="1:9" ht="15">
      <c r="A72" s="146" t="s">
        <v>60</v>
      </c>
      <c r="B72" s="119">
        <f ca="1">VLOOKUP(Metadata!$C47,INDIRECT("'"&amp;$A$5&amp;"'!"&amp;"A133:J150"),2,0)</f>
        <v>49941</v>
      </c>
      <c r="C72" s="119">
        <f ca="1">VLOOKUP(Metadata!$C47,INDIRECT("'"&amp;$A$5&amp;"'!"&amp;"A133:J150"),3,0)</f>
        <v>74350</v>
      </c>
      <c r="D72" s="119">
        <f ca="1">VLOOKUP(Metadata!$C47,INDIRECT("'"&amp;$A$5&amp;"'!"&amp;"A133:J150"),4,0)</f>
        <v>144481</v>
      </c>
      <c r="E72" s="119">
        <f ca="1">VLOOKUP(Metadata!$C47,INDIRECT("'"&amp;$A$5&amp;"'!"&amp;"A133:J150"),5,0)</f>
        <v>280393</v>
      </c>
      <c r="F72" s="122">
        <f ca="1">VLOOKUP(Metadata!$C47,INDIRECT("'"&amp;$A$5&amp;"'!"&amp;"A133:J150"),7,0)</f>
        <v>100</v>
      </c>
      <c r="G72" s="122">
        <f ca="1">VLOOKUP(Metadata!$C47,INDIRECT("'"&amp;$A$5&amp;"'!"&amp;"A133:J150"),8,0)</f>
        <v>100</v>
      </c>
      <c r="H72" s="122">
        <f ca="1">VLOOKUP(Metadata!$C47,INDIRECT("'"&amp;$A$5&amp;"'!"&amp;"A133:J150"),9,0)</f>
        <v>100</v>
      </c>
      <c r="I72" s="122">
        <f ca="1">VLOOKUP(Metadata!$C47,INDIRECT("'"&amp;$A$5&amp;"'!"&amp;"A133:J150"),10,0)</f>
        <v>100</v>
      </c>
    </row>
    <row r="73" spans="1:9" ht="15">
      <c r="A73" s="117" t="s">
        <v>55</v>
      </c>
      <c r="B73" s="245"/>
      <c r="C73" s="245"/>
      <c r="D73" s="245"/>
      <c r="E73" s="245"/>
      <c r="F73" s="240"/>
      <c r="G73" s="240"/>
      <c r="H73" s="240"/>
      <c r="I73" s="240"/>
    </row>
    <row r="74" spans="1:9" ht="15">
      <c r="A74" s="146" t="s">
        <v>59</v>
      </c>
      <c r="B74" s="119"/>
      <c r="C74" s="119"/>
      <c r="D74" s="119"/>
      <c r="E74" s="119"/>
      <c r="F74" s="158"/>
      <c r="G74" s="158"/>
      <c r="H74" s="158"/>
      <c r="I74" s="158"/>
    </row>
    <row r="75" spans="1:9" ht="15">
      <c r="A75" s="148" t="s">
        <v>20</v>
      </c>
      <c r="B75" s="119"/>
      <c r="C75" s="119"/>
      <c r="D75" s="119"/>
      <c r="E75" s="119"/>
      <c r="F75" s="158"/>
      <c r="G75" s="158"/>
      <c r="H75" s="158"/>
      <c r="I75" s="158"/>
    </row>
    <row r="76" spans="1:9" ht="15">
      <c r="A76" s="150" t="s">
        <v>25</v>
      </c>
      <c r="B76" s="119">
        <f ca="1">VLOOKUP(Metadata!$C31,INDIRECT("'"&amp;$A$5&amp;"'!"&amp;"A153:J169"),2,0)</f>
        <v>146484</v>
      </c>
      <c r="C76" s="119">
        <f ca="1">VLOOKUP(Metadata!$C31,INDIRECT("'"&amp;$A$5&amp;"'!"&amp;"A153:J169"),3,0)</f>
        <v>421929</v>
      </c>
      <c r="D76" s="119">
        <f ca="1">VLOOKUP(Metadata!$C31,INDIRECT("'"&amp;$A$5&amp;"'!"&amp;"A153:J169"),4,0)</f>
        <v>1186959</v>
      </c>
      <c r="E76" s="119">
        <f ca="1">VLOOKUP(Metadata!$C31,INDIRECT("'"&amp;$A$5&amp;"'!"&amp;"A153:J169"),5,0)</f>
        <v>1819588</v>
      </c>
      <c r="F76" s="160">
        <f ca="1">VLOOKUP(Metadata!$C31,INDIRECT("'"&amp;$A$5&amp;"'!"&amp;"A153:J169"),7,0)</f>
        <v>38.299999999999997</v>
      </c>
      <c r="G76" s="160">
        <f ca="1">VLOOKUP(Metadata!$C31,INDIRECT("'"&amp;$A$5&amp;"'!"&amp;"A153:J169"),8,0)</f>
        <v>55.6</v>
      </c>
      <c r="H76" s="160">
        <f ca="1">VLOOKUP(Metadata!$C31,INDIRECT("'"&amp;$A$5&amp;"'!"&amp;"A153:J169"),9,0)</f>
        <v>70.599999999999994</v>
      </c>
      <c r="I76" s="160">
        <f ca="1">VLOOKUP(Metadata!$C31,INDIRECT("'"&amp;$A$5&amp;"'!"&amp;"A153:J169"),10,0)</f>
        <v>62</v>
      </c>
    </row>
    <row r="77" spans="1:9" s="27" customFormat="1" ht="15">
      <c r="A77" s="151" t="s">
        <v>21</v>
      </c>
      <c r="B77" s="119">
        <f ca="1">VLOOKUP(Metadata!$C32,INDIRECT("'"&amp;$A$5&amp;"'!"&amp;"A153:J169"),2,0)</f>
        <v>30765</v>
      </c>
      <c r="C77" s="119">
        <f ca="1">VLOOKUP(Metadata!$C32,INDIRECT("'"&amp;$A$5&amp;"'!"&amp;"A153:J169"),3,0)</f>
        <v>55684</v>
      </c>
      <c r="D77" s="119">
        <f ca="1">VLOOKUP(Metadata!$C32,INDIRECT("'"&amp;$A$5&amp;"'!"&amp;"A153:J169"),4,0)</f>
        <v>206690</v>
      </c>
      <c r="E77" s="119">
        <f ca="1">VLOOKUP(Metadata!$C32,INDIRECT("'"&amp;$A$5&amp;"'!"&amp;"A153:J169"),5,0)</f>
        <v>303212</v>
      </c>
      <c r="F77" s="160">
        <f ca="1">VLOOKUP(Metadata!$C32,INDIRECT("'"&amp;$A$5&amp;"'!"&amp;"A153:J169"),7,0)</f>
        <v>8</v>
      </c>
      <c r="G77" s="160">
        <f ca="1">VLOOKUP(Metadata!$C32,INDIRECT("'"&amp;$A$5&amp;"'!"&amp;"A153:J169"),8,0)</f>
        <v>7.3</v>
      </c>
      <c r="H77" s="160">
        <f ca="1">VLOOKUP(Metadata!$C32,INDIRECT("'"&amp;$A$5&amp;"'!"&amp;"A153:J169"),9,0)</f>
        <v>12.3</v>
      </c>
      <c r="I77" s="160">
        <f ca="1">VLOOKUP(Metadata!$C32,INDIRECT("'"&amp;$A$5&amp;"'!"&amp;"A153:J169"),10,0)</f>
        <v>10.3</v>
      </c>
    </row>
    <row r="78" spans="1:9" ht="15">
      <c r="A78" s="151" t="s">
        <v>61</v>
      </c>
      <c r="B78" s="119">
        <f ca="1">VLOOKUP(Metadata!$C33,INDIRECT("'"&amp;$A$5&amp;"'!"&amp;"A153:J169"),2,0)</f>
        <v>115722</v>
      </c>
      <c r="C78" s="119">
        <f ca="1">VLOOKUP(Metadata!$C33,INDIRECT("'"&amp;$A$5&amp;"'!"&amp;"A153:J169"),3,0)</f>
        <v>366252</v>
      </c>
      <c r="D78" s="119">
        <f ca="1">VLOOKUP(Metadata!$C33,INDIRECT("'"&amp;$A$5&amp;"'!"&amp;"A153:J169"),4,0)</f>
        <v>980271</v>
      </c>
      <c r="E78" s="119">
        <f ca="1">VLOOKUP(Metadata!$C33,INDIRECT("'"&amp;$A$5&amp;"'!"&amp;"A153:J169"),5,0)</f>
        <v>1516370</v>
      </c>
      <c r="F78" s="160">
        <f ca="1">VLOOKUP(Metadata!$C33,INDIRECT("'"&amp;$A$5&amp;"'!"&amp;"A153:J169"),7,0)</f>
        <v>30.2</v>
      </c>
      <c r="G78" s="160">
        <f ca="1">VLOOKUP(Metadata!$C33,INDIRECT("'"&amp;$A$5&amp;"'!"&amp;"A153:J169"),8,0)</f>
        <v>48.2</v>
      </c>
      <c r="H78" s="160">
        <f ca="1">VLOOKUP(Metadata!$C33,INDIRECT("'"&amp;$A$5&amp;"'!"&amp;"A153:J169"),9,0)</f>
        <v>58.3</v>
      </c>
      <c r="I78" s="160">
        <f ca="1">VLOOKUP(Metadata!$C33,INDIRECT("'"&amp;$A$5&amp;"'!"&amp;"A153:J169"),10,0)</f>
        <v>51.7</v>
      </c>
    </row>
    <row r="79" spans="1:9" ht="15">
      <c r="A79" s="150" t="s">
        <v>62</v>
      </c>
      <c r="B79" s="119">
        <f ca="1">VLOOKUP(Metadata!$C34,INDIRECT("'"&amp;$A$5&amp;"'!"&amp;"A153:J169"),2,0)</f>
        <v>232649</v>
      </c>
      <c r="C79" s="119">
        <f ca="1">VLOOKUP(Metadata!$C34,INDIRECT("'"&amp;$A$5&amp;"'!"&amp;"A153:J169"),3,0)</f>
        <v>330341</v>
      </c>
      <c r="D79" s="119">
        <f ca="1">VLOOKUP(Metadata!$C34,INDIRECT("'"&amp;$A$5&amp;"'!"&amp;"A153:J169"),4,0)</f>
        <v>479540</v>
      </c>
      <c r="E79" s="119">
        <f ca="1">VLOOKUP(Metadata!$C34,INDIRECT("'"&amp;$A$5&amp;"'!"&amp;"A153:J169"),5,0)</f>
        <v>1087613</v>
      </c>
      <c r="F79" s="160">
        <f ca="1">VLOOKUP(Metadata!$C34,INDIRECT("'"&amp;$A$5&amp;"'!"&amp;"A153:J169"),7,0)</f>
        <v>60.8</v>
      </c>
      <c r="G79" s="160">
        <f ca="1">VLOOKUP(Metadata!$C34,INDIRECT("'"&amp;$A$5&amp;"'!"&amp;"A153:J169"),8,0)</f>
        <v>43.5</v>
      </c>
      <c r="H79" s="160">
        <f ca="1">VLOOKUP(Metadata!$C34,INDIRECT("'"&amp;$A$5&amp;"'!"&amp;"A153:J169"),9,0)</f>
        <v>28.5</v>
      </c>
      <c r="I79" s="160">
        <f ca="1">VLOOKUP(Metadata!$C34,INDIRECT("'"&amp;$A$5&amp;"'!"&amp;"A153:J169"),10,0)</f>
        <v>37.1</v>
      </c>
    </row>
    <row r="80" spans="1:9" ht="15">
      <c r="A80" s="152" t="s">
        <v>6</v>
      </c>
      <c r="B80" s="119">
        <f ca="1">VLOOKUP(Metadata!$C35,INDIRECT("'"&amp;$A$5&amp;"'!"&amp;"A153:J169"),2,0)</f>
        <v>382691</v>
      </c>
      <c r="C80" s="119">
        <f ca="1">VLOOKUP(Metadata!$C35,INDIRECT("'"&amp;$A$5&amp;"'!"&amp;"A153:J169"),3,0)</f>
        <v>759436</v>
      </c>
      <c r="D80" s="119">
        <f ca="1">VLOOKUP(Metadata!$C35,INDIRECT("'"&amp;$A$5&amp;"'!"&amp;"A153:J169"),4,0)</f>
        <v>1681473</v>
      </c>
      <c r="E80" s="119">
        <f ca="1">VLOOKUP(Metadata!$C35,INDIRECT("'"&amp;$A$5&amp;"'!"&amp;"A153:J169"),5,0)</f>
        <v>2934049</v>
      </c>
      <c r="F80" s="160">
        <f ca="1">VLOOKUP(Metadata!$C35,INDIRECT("'"&amp;$A$5&amp;"'!"&amp;"A153:J169"),7,0)</f>
        <v>100</v>
      </c>
      <c r="G80" s="160">
        <f ca="1">VLOOKUP(Metadata!$C35,INDIRECT("'"&amp;$A$5&amp;"'!"&amp;"A153:J169"),8,0)</f>
        <v>100</v>
      </c>
      <c r="H80" s="160">
        <f ca="1">VLOOKUP(Metadata!$C35,INDIRECT("'"&amp;$A$5&amp;"'!"&amp;"A153:J169"),9,0)</f>
        <v>100</v>
      </c>
      <c r="I80" s="160">
        <f ca="1">VLOOKUP(Metadata!$C35,INDIRECT("'"&amp;$A$5&amp;"'!"&amp;"A153:J169"),10,0)</f>
        <v>100</v>
      </c>
    </row>
    <row r="81" spans="1:9" ht="15">
      <c r="A81" s="153" t="s">
        <v>63</v>
      </c>
      <c r="B81" s="119"/>
      <c r="C81" s="119"/>
      <c r="D81" s="119"/>
      <c r="E81" s="119"/>
      <c r="F81" s="160"/>
      <c r="G81" s="160"/>
      <c r="H81" s="160"/>
      <c r="I81" s="160"/>
    </row>
    <row r="82" spans="1:9" ht="15">
      <c r="A82" s="154" t="s">
        <v>40</v>
      </c>
      <c r="B82" s="155">
        <f ca="1">VLOOKUP(Metadata!$C37,INDIRECT("'"&amp;$A$5&amp;"'!"&amp;"A153:J169"),2,0)</f>
        <v>59186</v>
      </c>
      <c r="C82" s="155">
        <f ca="1">VLOOKUP(Metadata!$C37,INDIRECT("'"&amp;$A$5&amp;"'!"&amp;"A153:J169"),3,0)</f>
        <v>76586</v>
      </c>
      <c r="D82" s="155">
        <f ca="1">VLOOKUP(Metadata!$C37,INDIRECT("'"&amp;$A$5&amp;"'!"&amp;"A153:J169"),4,0)</f>
        <v>132481</v>
      </c>
      <c r="E82" s="155">
        <f ca="1">VLOOKUP(Metadata!$C37,INDIRECT("'"&amp;$A$5&amp;"'!"&amp;"A153:J169"),5,0)</f>
        <v>280387</v>
      </c>
      <c r="F82" s="162">
        <f ca="1">VLOOKUP(Metadata!$C37,INDIRECT("'"&amp;$A$5&amp;"'!"&amp;"A153:J169"),7,0)</f>
        <v>27</v>
      </c>
      <c r="G82" s="162">
        <f ca="1">VLOOKUP(Metadata!$C37,INDIRECT("'"&amp;$A$5&amp;"'!"&amp;"A153:J169"),8,0)</f>
        <v>24.8</v>
      </c>
      <c r="H82" s="162">
        <f ca="1">VLOOKUP(Metadata!$C37,INDIRECT("'"&amp;$A$5&amp;"'!"&amp;"A153:J169"),9,0)</f>
        <v>29.9</v>
      </c>
      <c r="I82" s="162">
        <f ca="1">VLOOKUP(Metadata!$C37,INDIRECT("'"&amp;$A$5&amp;"'!"&amp;"A153:J169"),10,0)</f>
        <v>27.7</v>
      </c>
    </row>
    <row r="83" spans="1:9" ht="15">
      <c r="A83" s="152" t="s">
        <v>26</v>
      </c>
      <c r="B83" s="155">
        <f ca="1">VLOOKUP(Metadata!$C38,INDIRECT("'"&amp;$A$5&amp;"'!"&amp;"A153:J169"),2,0)</f>
        <v>160212</v>
      </c>
      <c r="C83" s="155">
        <f ca="1">VLOOKUP(Metadata!$C38,INDIRECT("'"&amp;$A$5&amp;"'!"&amp;"A153:J169"),3,0)</f>
        <v>232737</v>
      </c>
      <c r="D83" s="155">
        <f ca="1">VLOOKUP(Metadata!$C38,INDIRECT("'"&amp;$A$5&amp;"'!"&amp;"A153:J169"),4,0)</f>
        <v>310976</v>
      </c>
      <c r="E83" s="155">
        <f ca="1">VLOOKUP(Metadata!$C38,INDIRECT("'"&amp;$A$5&amp;"'!"&amp;"A153:J169"),5,0)</f>
        <v>730426</v>
      </c>
      <c r="F83" s="162">
        <f ca="1">VLOOKUP(Metadata!$C38,INDIRECT("'"&amp;$A$5&amp;"'!"&amp;"A153:J169"),7,0)</f>
        <v>73</v>
      </c>
      <c r="G83" s="162">
        <f ca="1">VLOOKUP(Metadata!$C38,INDIRECT("'"&amp;$A$5&amp;"'!"&amp;"A153:J169"),8,0)</f>
        <v>75.2</v>
      </c>
      <c r="H83" s="162">
        <f ca="1">VLOOKUP(Metadata!$C38,INDIRECT("'"&amp;$A$5&amp;"'!"&amp;"A153:J169"),9,0)</f>
        <v>70.099999999999994</v>
      </c>
      <c r="I83" s="162">
        <f ca="1">VLOOKUP(Metadata!$C38,INDIRECT("'"&amp;$A$5&amp;"'!"&amp;"A153:J169"),10,0)</f>
        <v>72.3</v>
      </c>
    </row>
    <row r="84" spans="1:9" ht="15">
      <c r="A84" s="152" t="s">
        <v>6</v>
      </c>
      <c r="B84" s="155">
        <f ca="1">VLOOKUP(Metadata!$C39,INDIRECT("'"&amp;$A$5&amp;"'!"&amp;"A153:J169"),2,0)</f>
        <v>219406</v>
      </c>
      <c r="C84" s="155">
        <f ca="1">VLOOKUP(Metadata!$C39,INDIRECT("'"&amp;$A$5&amp;"'!"&amp;"A153:J169"),3,0)</f>
        <v>309320</v>
      </c>
      <c r="D84" s="155">
        <f ca="1">VLOOKUP(Metadata!$C39,INDIRECT("'"&amp;$A$5&amp;"'!"&amp;"A153:J169"),4,0)</f>
        <v>443455</v>
      </c>
      <c r="E84" s="155">
        <f ca="1">VLOOKUP(Metadata!$C39,INDIRECT("'"&amp;$A$5&amp;"'!"&amp;"A153:J169"),5,0)</f>
        <v>1010811</v>
      </c>
      <c r="F84" s="162">
        <f ca="1">VLOOKUP(Metadata!$C39,INDIRECT("'"&amp;$A$5&amp;"'!"&amp;"A153:J169"),7,0)</f>
        <v>100</v>
      </c>
      <c r="G84" s="162">
        <f ca="1">VLOOKUP(Metadata!$C39,INDIRECT("'"&amp;$A$5&amp;"'!"&amp;"A153:J169"),8,0)</f>
        <v>100</v>
      </c>
      <c r="H84" s="162">
        <f ca="1">VLOOKUP(Metadata!$C39,INDIRECT("'"&amp;$A$5&amp;"'!"&amp;"A153:J169"),9,0)</f>
        <v>100</v>
      </c>
      <c r="I84" s="162">
        <f ca="1">VLOOKUP(Metadata!$C39,INDIRECT("'"&amp;$A$5&amp;"'!"&amp;"A153:J169"),10,0)</f>
        <v>100</v>
      </c>
    </row>
    <row r="85" spans="1:9" ht="15">
      <c r="A85" s="153" t="s">
        <v>64</v>
      </c>
      <c r="B85" s="155"/>
      <c r="C85" s="155"/>
      <c r="D85" s="155"/>
      <c r="E85" s="155"/>
      <c r="F85" s="162"/>
      <c r="G85" s="162"/>
      <c r="H85" s="162"/>
      <c r="I85" s="162"/>
    </row>
    <row r="86" spans="1:9" ht="15">
      <c r="A86" s="154" t="s">
        <v>41</v>
      </c>
      <c r="B86" s="155">
        <f ca="1">VLOOKUP(Metadata!$C40,INDIRECT("'"&amp;$A$5&amp;"'!"&amp;"A153:J169"),2,0)</f>
        <v>21666</v>
      </c>
      <c r="C86" s="155">
        <f ca="1">VLOOKUP(Metadata!$C40,INDIRECT("'"&amp;$A$5&amp;"'!"&amp;"A153:J169"),3,0)</f>
        <v>66777</v>
      </c>
      <c r="D86" s="155">
        <f ca="1">VLOOKUP(Metadata!$C40,INDIRECT("'"&amp;$A$5&amp;"'!"&amp;"A153:J169"),4,0)</f>
        <v>178926</v>
      </c>
      <c r="E86" s="155">
        <f ca="1">VLOOKUP(Metadata!$C40,INDIRECT("'"&amp;$A$5&amp;"'!"&amp;"A153:J169"),5,0)</f>
        <v>278810</v>
      </c>
      <c r="F86" s="162">
        <f ca="1">VLOOKUP(Metadata!$C40,INDIRECT("'"&amp;$A$5&amp;"'!"&amp;"A153:J169"),7,0)</f>
        <v>20.6</v>
      </c>
      <c r="G86" s="162">
        <f ca="1">VLOOKUP(Metadata!$C40,INDIRECT("'"&amp;$A$5&amp;"'!"&amp;"A153:J169"),8,0)</f>
        <v>20</v>
      </c>
      <c r="H86" s="162">
        <f ca="1">VLOOKUP(Metadata!$C40,INDIRECT("'"&amp;$A$5&amp;"'!"&amp;"A153:J169"),9,0)</f>
        <v>20.399999999999999</v>
      </c>
      <c r="I86" s="162">
        <f ca="1">VLOOKUP(Metadata!$C40,INDIRECT("'"&amp;$A$5&amp;"'!"&amp;"A153:J169"),10,0)</f>
        <v>20.5</v>
      </c>
    </row>
    <row r="87" spans="1:9" ht="15">
      <c r="A87" s="152" t="s">
        <v>27</v>
      </c>
      <c r="B87" s="155">
        <f ca="1">VLOOKUP(Metadata!$C41,INDIRECT("'"&amp;$A$5&amp;"'!"&amp;"A153:J169"),2,0)</f>
        <v>83758</v>
      </c>
      <c r="C87" s="155">
        <f ca="1">VLOOKUP(Metadata!$C41,INDIRECT("'"&amp;$A$5&amp;"'!"&amp;"A153:J169"),3,0)</f>
        <v>266347</v>
      </c>
      <c r="D87" s="155">
        <f ca="1">VLOOKUP(Metadata!$C41,INDIRECT("'"&amp;$A$5&amp;"'!"&amp;"A153:J169"),4,0)</f>
        <v>699645</v>
      </c>
      <c r="E87" s="155">
        <f ca="1">VLOOKUP(Metadata!$C41,INDIRECT("'"&amp;$A$5&amp;"'!"&amp;"A153:J169"),5,0)</f>
        <v>1083250</v>
      </c>
      <c r="F87" s="162">
        <f ca="1">VLOOKUP(Metadata!$C41,INDIRECT("'"&amp;$A$5&amp;"'!"&amp;"A153:J169"),7,0)</f>
        <v>79.400000000000006</v>
      </c>
      <c r="G87" s="162">
        <f ca="1">VLOOKUP(Metadata!$C41,INDIRECT("'"&amp;$A$5&amp;"'!"&amp;"A153:J169"),8,0)</f>
        <v>80</v>
      </c>
      <c r="H87" s="162">
        <f ca="1">VLOOKUP(Metadata!$C41,INDIRECT("'"&amp;$A$5&amp;"'!"&amp;"A153:J169"),9,0)</f>
        <v>79.599999999999994</v>
      </c>
      <c r="I87" s="162">
        <f ca="1">VLOOKUP(Metadata!$C41,INDIRECT("'"&amp;$A$5&amp;"'!"&amp;"A153:J169"),10,0)</f>
        <v>79.5</v>
      </c>
    </row>
    <row r="88" spans="1:9" ht="15">
      <c r="A88" s="152" t="s">
        <v>6</v>
      </c>
      <c r="B88" s="155">
        <f ca="1">VLOOKUP(Metadata!$C42,INDIRECT("'"&amp;$A$5&amp;"'!"&amp;"A153:J169"),2,0)</f>
        <v>105425</v>
      </c>
      <c r="C88" s="155">
        <f ca="1">VLOOKUP(Metadata!$C42,INDIRECT("'"&amp;$A$5&amp;"'!"&amp;"A153:J169"),3,0)</f>
        <v>333122</v>
      </c>
      <c r="D88" s="155">
        <f ca="1">VLOOKUP(Metadata!$C42,INDIRECT("'"&amp;$A$5&amp;"'!"&amp;"A153:J169"),4,0)</f>
        <v>878567</v>
      </c>
      <c r="E88" s="155">
        <f ca="1">VLOOKUP(Metadata!$C42,INDIRECT("'"&amp;$A$5&amp;"'!"&amp;"A153:J169"),5,0)</f>
        <v>1362054</v>
      </c>
      <c r="F88" s="162">
        <f ca="1">VLOOKUP(Metadata!$C42,INDIRECT("'"&amp;$A$5&amp;"'!"&amp;"A153:J169"),7,0)</f>
        <v>100</v>
      </c>
      <c r="G88" s="162">
        <f ca="1">VLOOKUP(Metadata!$C42,INDIRECT("'"&amp;$A$5&amp;"'!"&amp;"A153:J169"),8,0)</f>
        <v>100</v>
      </c>
      <c r="H88" s="162">
        <f ca="1">VLOOKUP(Metadata!$C42,INDIRECT("'"&amp;$A$5&amp;"'!"&amp;"A153:J169"),9,0)</f>
        <v>100</v>
      </c>
      <c r="I88" s="162">
        <f ca="1">VLOOKUP(Metadata!$C42,INDIRECT("'"&amp;$A$5&amp;"'!"&amp;"A153:J169"),10,0)</f>
        <v>100</v>
      </c>
    </row>
    <row r="89" spans="1:9" ht="15">
      <c r="A89" s="153" t="s">
        <v>19</v>
      </c>
      <c r="B89" s="119"/>
      <c r="C89" s="119"/>
      <c r="D89" s="119"/>
      <c r="E89" s="119"/>
      <c r="F89" s="160"/>
      <c r="G89" s="160"/>
      <c r="H89" s="160"/>
      <c r="I89" s="160"/>
    </row>
    <row r="90" spans="1:9" ht="15">
      <c r="A90" s="157" t="s">
        <v>134</v>
      </c>
      <c r="B90" s="119">
        <f ca="1">VLOOKUP(Metadata!$C44,INDIRECT("'"&amp;$A$5&amp;"'!"&amp;"A153:J170"),2,0)</f>
        <v>62514</v>
      </c>
      <c r="C90" s="119">
        <f ca="1">VLOOKUP(Metadata!$C44,INDIRECT("'"&amp;$A$5&amp;"'!"&amp;"A153:J170"),3,0)</f>
        <v>91250</v>
      </c>
      <c r="D90" s="119">
        <f ca="1">VLOOKUP(Metadata!$C44,INDIRECT("'"&amp;$A$5&amp;"'!"&amp;"A153:J170"),4,0)</f>
        <v>145817</v>
      </c>
      <c r="E90" s="119">
        <f ca="1">VLOOKUP(Metadata!$C44,INDIRECT("'"&amp;$A$5&amp;"'!"&amp;"A153:J170"),5,0)</f>
        <v>315308</v>
      </c>
      <c r="F90" s="160">
        <f ca="1">VLOOKUP(Metadata!$C44,INDIRECT("'"&amp;$A$5&amp;"'!"&amp;"A153:J170"),7,0)</f>
        <v>16.600000000000001</v>
      </c>
      <c r="G90" s="160">
        <f ca="1">VLOOKUP(Metadata!$C44,INDIRECT("'"&amp;$A$5&amp;"'!"&amp;"A153:J170"),8,0)</f>
        <v>12.2</v>
      </c>
      <c r="H90" s="160">
        <f ca="1">VLOOKUP(Metadata!$C44,INDIRECT("'"&amp;$A$5&amp;"'!"&amp;"A153:J170"),9,0)</f>
        <v>8.9</v>
      </c>
      <c r="I90" s="160">
        <f ca="1">VLOOKUP(Metadata!$C44,INDIRECT("'"&amp;$A$5&amp;"'!"&amp;"A153:J170"),10,0)</f>
        <v>11</v>
      </c>
    </row>
    <row r="91" spans="1:9" ht="15">
      <c r="A91" s="157" t="s">
        <v>135</v>
      </c>
      <c r="B91" s="159">
        <f ca="1">VLOOKUP(Metadata!$C45,INDIRECT("'"&amp;$A$5&amp;"'!"&amp;"A153:J170"),2,0)</f>
        <v>1748</v>
      </c>
      <c r="C91" s="159">
        <f ca="1">VLOOKUP(Metadata!$C45,INDIRECT("'"&amp;$A$5&amp;"'!"&amp;"A153:J170"),3,0)</f>
        <v>2158</v>
      </c>
      <c r="D91" s="159">
        <f ca="1">VLOOKUP(Metadata!$C45,INDIRECT("'"&amp;$A$5&amp;"'!"&amp;"A153:J170"),4,0)</f>
        <v>3431</v>
      </c>
      <c r="E91" s="159">
        <f ca="1">VLOOKUP(Metadata!$C45,INDIRECT("'"&amp;$A$5&amp;"'!"&amp;"A153:J170"),5,0)</f>
        <v>7631</v>
      </c>
      <c r="F91" s="160">
        <f ca="1">VLOOKUP(Metadata!$C45,INDIRECT("'"&amp;$A$5&amp;"'!"&amp;"A153:J170"),7,0)</f>
        <v>0.5</v>
      </c>
      <c r="G91" s="160">
        <f ca="1">VLOOKUP(Metadata!$C45,INDIRECT("'"&amp;$A$5&amp;"'!"&amp;"A153:J170"),8,0)</f>
        <v>0.3</v>
      </c>
      <c r="H91" s="160">
        <f ca="1">VLOOKUP(Metadata!$C45,INDIRECT("'"&amp;$A$5&amp;"'!"&amp;"A153:J170"),9,0)</f>
        <v>0.2</v>
      </c>
      <c r="I91" s="160">
        <f ca="1">VLOOKUP(Metadata!$C45,INDIRECT("'"&amp;$A$5&amp;"'!"&amp;"A153:J170"),10,0)</f>
        <v>0.3</v>
      </c>
    </row>
    <row r="92" spans="1:9" s="30" customFormat="1" ht="15">
      <c r="A92" s="152" t="s">
        <v>6</v>
      </c>
      <c r="B92" s="159">
        <f ca="1">VLOOKUP(Metadata!$C46,INDIRECT("'"&amp;$A$5&amp;"'!"&amp;"A153:J170"),2,0)</f>
        <v>377625</v>
      </c>
      <c r="C92" s="159">
        <f ca="1">VLOOKUP(Metadata!$C46,INDIRECT("'"&amp;$A$5&amp;"'!"&amp;"A153:J170"),3,0)</f>
        <v>746932</v>
      </c>
      <c r="D92" s="159">
        <f ca="1">VLOOKUP(Metadata!$C46,INDIRECT("'"&amp;$A$5&amp;"'!"&amp;"A153:J170"),4,0)</f>
        <v>1639293</v>
      </c>
      <c r="E92" s="159">
        <f ca="1">VLOOKUP(Metadata!$C46,INDIRECT("'"&amp;$A$5&amp;"'!"&amp;"A153:J170"),5,0)</f>
        <v>2872771</v>
      </c>
      <c r="F92" s="160">
        <f ca="1">VLOOKUP(Metadata!$C46,INDIRECT("'"&amp;$A$5&amp;"'!"&amp;"A153:J170"),7,0)</f>
        <v>100</v>
      </c>
      <c r="G92" s="160">
        <f ca="1">VLOOKUP(Metadata!$C46,INDIRECT("'"&amp;$A$5&amp;"'!"&amp;"A153:J170"),8,0)</f>
        <v>100</v>
      </c>
      <c r="H92" s="160">
        <f ca="1">VLOOKUP(Metadata!$C46,INDIRECT("'"&amp;$A$5&amp;"'!"&amp;"A153:J170"),9,0)</f>
        <v>100</v>
      </c>
      <c r="I92" s="160">
        <f ca="1">VLOOKUP(Metadata!$C46,INDIRECT("'"&amp;$A$5&amp;"'!"&amp;"A153:J170"),10,0)</f>
        <v>100</v>
      </c>
    </row>
    <row r="93" spans="1:9" ht="15">
      <c r="A93" s="146" t="s">
        <v>60</v>
      </c>
      <c r="B93" s="159">
        <f ca="1">VLOOKUP(Metadata!$C47,INDIRECT("'"&amp;$A$5&amp;"'!"&amp;"A153:J170"),2,0)</f>
        <v>385453</v>
      </c>
      <c r="C93" s="159">
        <f ca="1">VLOOKUP(Metadata!$C47,INDIRECT("'"&amp;$A$5&amp;"'!"&amp;"A153:J170"),3,0)</f>
        <v>765651</v>
      </c>
      <c r="D93" s="159">
        <f ca="1">VLOOKUP(Metadata!$C47,INDIRECT("'"&amp;$A$5&amp;"'!"&amp;"A153:J170"),4,0)</f>
        <v>1695789</v>
      </c>
      <c r="E93" s="159">
        <f ca="1">VLOOKUP(Metadata!$C47,INDIRECT("'"&amp;$A$5&amp;"'!"&amp;"A153:J170"),5,0)</f>
        <v>2965114</v>
      </c>
      <c r="F93" s="163">
        <f ca="1">VLOOKUP(Metadata!$C47,INDIRECT("'"&amp;$A$5&amp;"'!"&amp;"A153:J170"),7,0)</f>
        <v>100</v>
      </c>
      <c r="G93" s="163">
        <f ca="1">VLOOKUP(Metadata!$C47,INDIRECT("'"&amp;$A$5&amp;"'!"&amp;"A153:J170"),8,0)</f>
        <v>100</v>
      </c>
      <c r="H93" s="163">
        <f ca="1">VLOOKUP(Metadata!$C47,INDIRECT("'"&amp;$A$5&amp;"'!"&amp;"A153:J170"),9,0)</f>
        <v>100</v>
      </c>
      <c r="I93" s="163">
        <f ca="1">VLOOKUP(Metadata!$C47,INDIRECT("'"&amp;$A$5&amp;"'!"&amp;"A153:J170"),10,0)</f>
        <v>100</v>
      </c>
    </row>
    <row r="94" spans="1:9" ht="15">
      <c r="A94" s="117" t="s">
        <v>56</v>
      </c>
      <c r="B94" s="227"/>
      <c r="C94" s="227"/>
      <c r="D94" s="227"/>
      <c r="E94" s="227"/>
      <c r="F94" s="240"/>
      <c r="G94" s="240"/>
      <c r="H94" s="240"/>
      <c r="I94" s="240"/>
    </row>
    <row r="95" spans="1:9" ht="15">
      <c r="A95" s="146" t="s">
        <v>59</v>
      </c>
      <c r="B95" s="147"/>
      <c r="C95" s="147"/>
      <c r="D95" s="147"/>
      <c r="E95" s="147"/>
      <c r="F95" s="147"/>
      <c r="G95" s="147"/>
      <c r="H95" s="147"/>
      <c r="I95" s="147"/>
    </row>
    <row r="96" spans="1:9" ht="15">
      <c r="A96" s="148" t="s">
        <v>20</v>
      </c>
      <c r="B96" s="147"/>
      <c r="C96" s="147"/>
      <c r="D96" s="147"/>
      <c r="E96" s="147"/>
      <c r="F96" s="147"/>
      <c r="G96" s="147"/>
      <c r="H96" s="147"/>
      <c r="I96" s="147"/>
    </row>
    <row r="97" spans="1:9" ht="15">
      <c r="A97" s="150" t="s">
        <v>25</v>
      </c>
      <c r="B97" s="159">
        <f ca="1">VLOOKUP(Metadata!$C31,INDIRECT("'"&amp;$A$5&amp;"'!"&amp;"A173:J189"),2,0)</f>
        <v>269797</v>
      </c>
      <c r="C97" s="159">
        <f ca="1">VLOOKUP(Metadata!$C31,INDIRECT("'"&amp;$A$5&amp;"'!"&amp;"A173:J189"),3,0)</f>
        <v>499188</v>
      </c>
      <c r="D97" s="159">
        <f ca="1">VLOOKUP(Metadata!$C31,INDIRECT("'"&amp;$A$5&amp;"'!"&amp;"A173:J189"),4,0)</f>
        <v>3439172</v>
      </c>
      <c r="E97" s="159">
        <f ca="1">VLOOKUP(Metadata!$C31,INDIRECT("'"&amp;$A$5&amp;"'!"&amp;"A173:J189"),5,0)</f>
        <v>15959528</v>
      </c>
      <c r="F97" s="160">
        <f ca="1">VLOOKUP(Metadata!$C31,INDIRECT("'"&amp;$A$5&amp;"'!"&amp;"A173:J189"),7,0)</f>
        <v>27.9</v>
      </c>
      <c r="G97" s="160">
        <f ca="1">VLOOKUP(Metadata!$C31,INDIRECT("'"&amp;$A$5&amp;"'!"&amp;"A173:J189"),8,0)</f>
        <v>47.4</v>
      </c>
      <c r="H97" s="160">
        <f ca="1">VLOOKUP(Metadata!$C31,INDIRECT("'"&amp;$A$5&amp;"'!"&amp;"A173:J189"),9,0)</f>
        <v>74.7</v>
      </c>
      <c r="I97" s="160">
        <f ca="1">VLOOKUP(Metadata!$C31,INDIRECT("'"&amp;$A$5&amp;"'!"&amp;"A173:J189"),10,0)</f>
        <v>68.599999999999994</v>
      </c>
    </row>
    <row r="98" spans="1:9" ht="15">
      <c r="A98" s="151" t="s">
        <v>21</v>
      </c>
      <c r="B98" s="159">
        <f ca="1">VLOOKUP(Metadata!$C32,INDIRECT("'"&amp;$A$5&amp;"'!"&amp;"A173:J189"),2,0)</f>
        <v>66123</v>
      </c>
      <c r="C98" s="159">
        <f ca="1">VLOOKUP(Metadata!$C32,INDIRECT("'"&amp;$A$5&amp;"'!"&amp;"A173:J189"),3,0)</f>
        <v>76009</v>
      </c>
      <c r="D98" s="159">
        <f ca="1">VLOOKUP(Metadata!$C32,INDIRECT("'"&amp;$A$5&amp;"'!"&amp;"A173:J189"),4,0)</f>
        <v>1535074</v>
      </c>
      <c r="E98" s="159">
        <f ca="1">VLOOKUP(Metadata!$C32,INDIRECT("'"&amp;$A$5&amp;"'!"&amp;"A173:J189"),5,0)</f>
        <v>6113566</v>
      </c>
      <c r="F98" s="160">
        <f ca="1">VLOOKUP(Metadata!$C32,INDIRECT("'"&amp;$A$5&amp;"'!"&amp;"A173:J189"),7,0)</f>
        <v>6.8</v>
      </c>
      <c r="G98" s="160">
        <f ca="1">VLOOKUP(Metadata!$C32,INDIRECT("'"&amp;$A$5&amp;"'!"&amp;"A173:J189"),8,0)</f>
        <v>7.2</v>
      </c>
      <c r="H98" s="160">
        <f ca="1">VLOOKUP(Metadata!$C32,INDIRECT("'"&amp;$A$5&amp;"'!"&amp;"A173:J189"),9,0)</f>
        <v>33.4</v>
      </c>
      <c r="I98" s="160">
        <f ca="1">VLOOKUP(Metadata!$C32,INDIRECT("'"&amp;$A$5&amp;"'!"&amp;"A173:J189"),10,0)</f>
        <v>26.3</v>
      </c>
    </row>
    <row r="99" spans="1:9" ht="15">
      <c r="A99" s="151" t="s">
        <v>61</v>
      </c>
      <c r="B99" s="159">
        <f ca="1">VLOOKUP(Metadata!$C33,INDIRECT("'"&amp;$A$5&amp;"'!"&amp;"A173:J189"),2,0)</f>
        <v>203674</v>
      </c>
      <c r="C99" s="159">
        <f ca="1">VLOOKUP(Metadata!$C33,INDIRECT("'"&amp;$A$5&amp;"'!"&amp;"A173:J189"),3,0)</f>
        <v>423184</v>
      </c>
      <c r="D99" s="159">
        <f ca="1">VLOOKUP(Metadata!$C33,INDIRECT("'"&amp;$A$5&amp;"'!"&amp;"A173:J189"),4,0)</f>
        <v>1904099</v>
      </c>
      <c r="E99" s="159">
        <f ca="1">VLOOKUP(Metadata!$C33,INDIRECT("'"&amp;$A$5&amp;"'!"&amp;"A173:J189"),5,0)</f>
        <v>9845963</v>
      </c>
      <c r="F99" s="160">
        <f ca="1">VLOOKUP(Metadata!$C33,INDIRECT("'"&amp;$A$5&amp;"'!"&amp;"A173:J189"),7,0)</f>
        <v>21</v>
      </c>
      <c r="G99" s="160">
        <f ca="1">VLOOKUP(Metadata!$C33,INDIRECT("'"&amp;$A$5&amp;"'!"&amp;"A173:J189"),8,0)</f>
        <v>40.200000000000003</v>
      </c>
      <c r="H99" s="160">
        <f ca="1">VLOOKUP(Metadata!$C33,INDIRECT("'"&amp;$A$5&amp;"'!"&amp;"A173:J189"),9,0)</f>
        <v>41.4</v>
      </c>
      <c r="I99" s="160">
        <f ca="1">VLOOKUP(Metadata!$C33,INDIRECT("'"&amp;$A$5&amp;"'!"&amp;"A173:J189"),10,0)</f>
        <v>42.3</v>
      </c>
    </row>
    <row r="100" spans="1:9" ht="15">
      <c r="A100" s="150" t="s">
        <v>62</v>
      </c>
      <c r="B100" s="159">
        <f ca="1">VLOOKUP(Metadata!$C34,INDIRECT("'"&amp;$A$5&amp;"'!"&amp;"A173:J189"),2,0)</f>
        <v>687154</v>
      </c>
      <c r="C100" s="159">
        <f ca="1">VLOOKUP(Metadata!$C34,INDIRECT("'"&amp;$A$5&amp;"'!"&amp;"A173:J189"),3,0)</f>
        <v>542121</v>
      </c>
      <c r="D100" s="159">
        <f ca="1">VLOOKUP(Metadata!$C34,INDIRECT("'"&amp;$A$5&amp;"'!"&amp;"A173:J189"),4,0)</f>
        <v>1095901</v>
      </c>
      <c r="E100" s="159">
        <f ca="1">VLOOKUP(Metadata!$C34,INDIRECT("'"&amp;$A$5&amp;"'!"&amp;"A173:J189"),5,0)</f>
        <v>6942563</v>
      </c>
      <c r="F100" s="160">
        <f ca="1">VLOOKUP(Metadata!$C34,INDIRECT("'"&amp;$A$5&amp;"'!"&amp;"A173:J189"),7,0)</f>
        <v>71</v>
      </c>
      <c r="G100" s="160">
        <f ca="1">VLOOKUP(Metadata!$C34,INDIRECT("'"&amp;$A$5&amp;"'!"&amp;"A173:J189"),8,0)</f>
        <v>51.5</v>
      </c>
      <c r="H100" s="160">
        <f ca="1">VLOOKUP(Metadata!$C34,INDIRECT("'"&amp;$A$5&amp;"'!"&amp;"A173:J189"),9,0)</f>
        <v>23.8</v>
      </c>
      <c r="I100" s="160">
        <f ca="1">VLOOKUP(Metadata!$C34,INDIRECT("'"&amp;$A$5&amp;"'!"&amp;"A173:J189"),10,0)</f>
        <v>29.9</v>
      </c>
    </row>
    <row r="101" spans="1:9" ht="15">
      <c r="A101" s="152" t="s">
        <v>6</v>
      </c>
      <c r="B101" s="159">
        <f ca="1">VLOOKUP(Metadata!$C35,INDIRECT("'"&amp;$A$5&amp;"'!"&amp;"A173:J189"),2,0)</f>
        <v>968318</v>
      </c>
      <c r="C101" s="159">
        <f ca="1">VLOOKUP(Metadata!$C35,INDIRECT("'"&amp;$A$5&amp;"'!"&amp;"A173:J189"),3,0)</f>
        <v>1052335</v>
      </c>
      <c r="D101" s="159">
        <f ca="1">VLOOKUP(Metadata!$C35,INDIRECT("'"&amp;$A$5&amp;"'!"&amp;"A173:J189"),4,0)</f>
        <v>4601465</v>
      </c>
      <c r="E101" s="159">
        <f ca="1">VLOOKUP(Metadata!$C35,INDIRECT("'"&amp;$A$5&amp;"'!"&amp;"A173:J189"),5,0)</f>
        <v>23249668</v>
      </c>
      <c r="F101" s="160">
        <f ca="1">VLOOKUP(Metadata!$C35,INDIRECT("'"&amp;$A$5&amp;"'!"&amp;"A173:J189"),7,0)</f>
        <v>100</v>
      </c>
      <c r="G101" s="160">
        <f ca="1">VLOOKUP(Metadata!$C35,INDIRECT("'"&amp;$A$5&amp;"'!"&amp;"A173:J189"),8,0)</f>
        <v>100</v>
      </c>
      <c r="H101" s="160">
        <f ca="1">VLOOKUP(Metadata!$C35,INDIRECT("'"&amp;$A$5&amp;"'!"&amp;"A173:J189"),9,0)</f>
        <v>100</v>
      </c>
      <c r="I101" s="160">
        <f ca="1">VLOOKUP(Metadata!$C35,INDIRECT("'"&amp;$A$5&amp;"'!"&amp;"A173:J189"),10,0)</f>
        <v>100</v>
      </c>
    </row>
    <row r="102" spans="1:9" ht="15">
      <c r="A102" s="153" t="s">
        <v>63</v>
      </c>
      <c r="B102" s="159"/>
      <c r="C102" s="159"/>
      <c r="D102" s="159"/>
      <c r="E102" s="159"/>
      <c r="F102" s="160"/>
      <c r="G102" s="160"/>
      <c r="H102" s="160"/>
      <c r="I102" s="160"/>
    </row>
    <row r="103" spans="1:9" ht="15">
      <c r="A103" s="154" t="s">
        <v>40</v>
      </c>
      <c r="B103" s="161">
        <f ca="1">VLOOKUP(Metadata!$C37,INDIRECT("'"&amp;$A$5&amp;"'!"&amp;"A173:J189"),2,0)</f>
        <v>159399</v>
      </c>
      <c r="C103" s="161">
        <f ca="1">VLOOKUP(Metadata!$C37,INDIRECT("'"&amp;$A$5&amp;"'!"&amp;"A173:J189"),3,0)</f>
        <v>129039</v>
      </c>
      <c r="D103" s="161">
        <f ca="1">VLOOKUP(Metadata!$C37,INDIRECT("'"&amp;$A$5&amp;"'!"&amp;"A173:J189"),4,0)</f>
        <v>338339</v>
      </c>
      <c r="E103" s="161">
        <f ca="1">VLOOKUP(Metadata!$C37,INDIRECT("'"&amp;$A$5&amp;"'!"&amp;"A173:J189"),5,0)</f>
        <v>1921033</v>
      </c>
      <c r="F103" s="162">
        <f ca="1">VLOOKUP(Metadata!$C37,INDIRECT("'"&amp;$A$5&amp;"'!"&amp;"A173:J189"),7,0)</f>
        <v>25.1</v>
      </c>
      <c r="G103" s="162">
        <f ca="1">VLOOKUP(Metadata!$C37,INDIRECT("'"&amp;$A$5&amp;"'!"&amp;"A173:J189"),8,0)</f>
        <v>25.7</v>
      </c>
      <c r="H103" s="162">
        <f ca="1">VLOOKUP(Metadata!$C37,INDIRECT("'"&amp;$A$5&amp;"'!"&amp;"A173:J189"),9,0)</f>
        <v>33.700000000000003</v>
      </c>
      <c r="I103" s="162">
        <f ca="1">VLOOKUP(Metadata!$C37,INDIRECT("'"&amp;$A$5&amp;"'!"&amp;"A173:J189"),10,0)</f>
        <v>30.4</v>
      </c>
    </row>
    <row r="104" spans="1:9" ht="15">
      <c r="A104" s="152" t="s">
        <v>26</v>
      </c>
      <c r="B104" s="161">
        <f ca="1">VLOOKUP(Metadata!$C38,INDIRECT("'"&amp;$A$5&amp;"'!"&amp;"A173:J189"),2,0)</f>
        <v>475724</v>
      </c>
      <c r="C104" s="161">
        <f ca="1">VLOOKUP(Metadata!$C38,INDIRECT("'"&amp;$A$5&amp;"'!"&amp;"A173:J189"),3,0)</f>
        <v>373024</v>
      </c>
      <c r="D104" s="161">
        <f ca="1">VLOOKUP(Metadata!$C38,INDIRECT("'"&amp;$A$5&amp;"'!"&amp;"A173:J189"),4,0)</f>
        <v>665833</v>
      </c>
      <c r="E104" s="161">
        <f ca="1">VLOOKUP(Metadata!$C38,INDIRECT("'"&amp;$A$5&amp;"'!"&amp;"A173:J189"),5,0)</f>
        <v>4391674</v>
      </c>
      <c r="F104" s="162">
        <f ca="1">VLOOKUP(Metadata!$C38,INDIRECT("'"&amp;$A$5&amp;"'!"&amp;"A173:J189"),7,0)</f>
        <v>74.900000000000006</v>
      </c>
      <c r="G104" s="162">
        <f ca="1">VLOOKUP(Metadata!$C38,INDIRECT("'"&amp;$A$5&amp;"'!"&amp;"A173:J189"),8,0)</f>
        <v>74.3</v>
      </c>
      <c r="H104" s="162">
        <f ca="1">VLOOKUP(Metadata!$C38,INDIRECT("'"&amp;$A$5&amp;"'!"&amp;"A173:J189"),9,0)</f>
        <v>66.3</v>
      </c>
      <c r="I104" s="162">
        <f ca="1">VLOOKUP(Metadata!$C38,INDIRECT("'"&amp;$A$5&amp;"'!"&amp;"A173:J189"),10,0)</f>
        <v>69.599999999999994</v>
      </c>
    </row>
    <row r="105" spans="1:9" ht="15">
      <c r="A105" s="152" t="s">
        <v>6</v>
      </c>
      <c r="B105" s="161">
        <f ca="1">VLOOKUP(Metadata!$C39,INDIRECT("'"&amp;$A$5&amp;"'!"&amp;"A173:J189"),2,0)</f>
        <v>635124</v>
      </c>
      <c r="C105" s="161">
        <f ca="1">VLOOKUP(Metadata!$C39,INDIRECT("'"&amp;$A$5&amp;"'!"&amp;"A173:J189"),3,0)</f>
        <v>502067</v>
      </c>
      <c r="D105" s="161">
        <f ca="1">VLOOKUP(Metadata!$C39,INDIRECT("'"&amp;$A$5&amp;"'!"&amp;"A173:J189"),4,0)</f>
        <v>1004175</v>
      </c>
      <c r="E105" s="161">
        <f ca="1">VLOOKUP(Metadata!$C39,INDIRECT("'"&amp;$A$5&amp;"'!"&amp;"A173:J189"),5,0)</f>
        <v>6312707</v>
      </c>
      <c r="F105" s="162">
        <f ca="1">VLOOKUP(Metadata!$C39,INDIRECT("'"&amp;$A$5&amp;"'!"&amp;"A173:J189"),7,0)</f>
        <v>100</v>
      </c>
      <c r="G105" s="162">
        <f ca="1">VLOOKUP(Metadata!$C39,INDIRECT("'"&amp;$A$5&amp;"'!"&amp;"A173:J189"),8,0)</f>
        <v>100</v>
      </c>
      <c r="H105" s="162">
        <f ca="1">VLOOKUP(Metadata!$C39,INDIRECT("'"&amp;$A$5&amp;"'!"&amp;"A173:J189"),9,0)</f>
        <v>100</v>
      </c>
      <c r="I105" s="162">
        <f ca="1">VLOOKUP(Metadata!$C39,INDIRECT("'"&amp;$A$5&amp;"'!"&amp;"A173:J189"),10,0)</f>
        <v>100</v>
      </c>
    </row>
    <row r="106" spans="1:9" ht="15">
      <c r="A106" s="153" t="s">
        <v>64</v>
      </c>
      <c r="B106" s="161"/>
      <c r="C106" s="161"/>
      <c r="D106" s="161"/>
      <c r="E106" s="161"/>
      <c r="F106" s="162"/>
      <c r="G106" s="162"/>
      <c r="H106" s="162"/>
      <c r="I106" s="162"/>
    </row>
    <row r="107" spans="1:9" ht="15">
      <c r="A107" s="154" t="s">
        <v>41</v>
      </c>
      <c r="B107" s="161">
        <f ca="1">VLOOKUP(Metadata!$C40,INDIRECT("'"&amp;$A$5&amp;"'!"&amp;"A173:J189"),2,0)</f>
        <v>37049</v>
      </c>
      <c r="C107" s="161">
        <f ca="1">VLOOKUP(Metadata!$C40,INDIRECT("'"&amp;$A$5&amp;"'!"&amp;"A173:J189"),3,0)</f>
        <v>75754</v>
      </c>
      <c r="D107" s="161">
        <f ca="1">VLOOKUP(Metadata!$C40,INDIRECT("'"&amp;$A$5&amp;"'!"&amp;"A173:J189"),4,0)</f>
        <v>315358</v>
      </c>
      <c r="E107" s="161">
        <f ca="1">VLOOKUP(Metadata!$C40,INDIRECT("'"&amp;$A$5&amp;"'!"&amp;"A173:J189"),5,0)</f>
        <v>1265516</v>
      </c>
      <c r="F107" s="162">
        <f ca="1">VLOOKUP(Metadata!$C40,INDIRECT("'"&amp;$A$5&amp;"'!"&amp;"A173:J189"),7,0)</f>
        <v>20.2</v>
      </c>
      <c r="G107" s="162">
        <f ca="1">VLOOKUP(Metadata!$C40,INDIRECT("'"&amp;$A$5&amp;"'!"&amp;"A173:J189"),8,0)</f>
        <v>19.8</v>
      </c>
      <c r="H107" s="162">
        <f ca="1">VLOOKUP(Metadata!$C40,INDIRECT("'"&amp;$A$5&amp;"'!"&amp;"A173:J189"),9,0)</f>
        <v>18.600000000000001</v>
      </c>
      <c r="I107" s="162">
        <f ca="1">VLOOKUP(Metadata!$C40,INDIRECT("'"&amp;$A$5&amp;"'!"&amp;"A173:J189"),10,0)</f>
        <v>14.4</v>
      </c>
    </row>
    <row r="108" spans="1:9" ht="15">
      <c r="A108" s="152" t="s">
        <v>27</v>
      </c>
      <c r="B108" s="161">
        <f ca="1">VLOOKUP(Metadata!$C41,INDIRECT("'"&amp;$A$5&amp;"'!"&amp;"A173:J189"),2,0)</f>
        <v>145922</v>
      </c>
      <c r="C108" s="161">
        <f ca="1">VLOOKUP(Metadata!$C41,INDIRECT("'"&amp;$A$5&amp;"'!"&amp;"A173:J189"),3,0)</f>
        <v>307224</v>
      </c>
      <c r="D108" s="161">
        <f ca="1">VLOOKUP(Metadata!$C41,INDIRECT("'"&amp;$A$5&amp;"'!"&amp;"A173:J189"),4,0)</f>
        <v>1378059</v>
      </c>
      <c r="E108" s="161">
        <f ca="1">VLOOKUP(Metadata!$C41,INDIRECT("'"&amp;$A$5&amp;"'!"&amp;"A173:J189"),5,0)</f>
        <v>7510736</v>
      </c>
      <c r="F108" s="162">
        <f ca="1">VLOOKUP(Metadata!$C41,INDIRECT("'"&amp;$A$5&amp;"'!"&amp;"A173:J189"),7,0)</f>
        <v>79.8</v>
      </c>
      <c r="G108" s="162">
        <f ca="1">VLOOKUP(Metadata!$C41,INDIRECT("'"&amp;$A$5&amp;"'!"&amp;"A173:J189"),8,0)</f>
        <v>80.2</v>
      </c>
      <c r="H108" s="162">
        <f ca="1">VLOOKUP(Metadata!$C41,INDIRECT("'"&amp;$A$5&amp;"'!"&amp;"A173:J189"),9,0)</f>
        <v>81.400000000000006</v>
      </c>
      <c r="I108" s="162">
        <f ca="1">VLOOKUP(Metadata!$C41,INDIRECT("'"&amp;$A$5&amp;"'!"&amp;"A173:J189"),10,0)</f>
        <v>85.6</v>
      </c>
    </row>
    <row r="109" spans="1:9" ht="15">
      <c r="A109" s="152" t="s">
        <v>6</v>
      </c>
      <c r="B109" s="161">
        <f ca="1">VLOOKUP(Metadata!$C42,INDIRECT("'"&amp;$A$5&amp;"'!"&amp;"A173:J189"),2,0)</f>
        <v>182971</v>
      </c>
      <c r="C109" s="161">
        <f ca="1">VLOOKUP(Metadata!$C42,INDIRECT("'"&amp;$A$5&amp;"'!"&amp;"A173:J189"),3,0)</f>
        <v>382976</v>
      </c>
      <c r="D109" s="161">
        <f ca="1">VLOOKUP(Metadata!$C42,INDIRECT("'"&amp;$A$5&amp;"'!"&amp;"A173:J189"),4,0)</f>
        <v>1693412</v>
      </c>
      <c r="E109" s="161">
        <f ca="1">VLOOKUP(Metadata!$C42,INDIRECT("'"&amp;$A$5&amp;"'!"&amp;"A173:J189"),5,0)</f>
        <v>8776258</v>
      </c>
      <c r="F109" s="162">
        <f ca="1">VLOOKUP(Metadata!$C42,INDIRECT("'"&amp;$A$5&amp;"'!"&amp;"A173:J189"),7,0)</f>
        <v>100</v>
      </c>
      <c r="G109" s="162">
        <f ca="1">VLOOKUP(Metadata!$C42,INDIRECT("'"&amp;$A$5&amp;"'!"&amp;"A173:J189"),8,0)</f>
        <v>100</v>
      </c>
      <c r="H109" s="162">
        <f ca="1">VLOOKUP(Metadata!$C42,INDIRECT("'"&amp;$A$5&amp;"'!"&amp;"A173:J189"),9,0)</f>
        <v>100</v>
      </c>
      <c r="I109" s="162">
        <f ca="1">VLOOKUP(Metadata!$C42,INDIRECT("'"&amp;$A$5&amp;"'!"&amp;"A173:J189"),10,0)</f>
        <v>100</v>
      </c>
    </row>
    <row r="110" spans="1:9" ht="15">
      <c r="A110" s="153" t="s">
        <v>19</v>
      </c>
      <c r="B110" s="159"/>
      <c r="C110" s="159"/>
      <c r="D110" s="159"/>
      <c r="E110" s="159"/>
      <c r="F110" s="160"/>
      <c r="G110" s="160"/>
      <c r="H110" s="160"/>
      <c r="I110" s="160"/>
    </row>
    <row r="111" spans="1:9" ht="15">
      <c r="A111" s="157" t="s">
        <v>134</v>
      </c>
      <c r="B111" s="159">
        <f ca="1">VLOOKUP(Metadata!$C44,INDIRECT("'"&amp;$A$5&amp;"'!"&amp;"A173:J190"),2,0)</f>
        <v>209610</v>
      </c>
      <c r="C111" s="159">
        <f ca="1">VLOOKUP(Metadata!$C44,INDIRECT("'"&amp;$A$5&amp;"'!"&amp;"A173:J190"),3,0)</f>
        <v>147486</v>
      </c>
      <c r="D111" s="159">
        <f ca="1">VLOOKUP(Metadata!$C44,INDIRECT("'"&amp;$A$5&amp;"'!"&amp;"A173:J190"),4,0)</f>
        <v>275800</v>
      </c>
      <c r="E111" s="159">
        <f ca="1">VLOOKUP(Metadata!$C44,INDIRECT("'"&amp;$A$5&amp;"'!"&amp;"A173:J190"),5,0)</f>
        <v>1543629</v>
      </c>
      <c r="F111" s="160">
        <f ca="1">VLOOKUP(Metadata!$C44,INDIRECT("'"&amp;$A$5&amp;"'!"&amp;"A173:J190"),7,0)</f>
        <v>22</v>
      </c>
      <c r="G111" s="160">
        <f ca="1">VLOOKUP(Metadata!$C44,INDIRECT("'"&amp;$A$5&amp;"'!"&amp;"A173:J190"),8,0)</f>
        <v>14.3</v>
      </c>
      <c r="H111" s="160">
        <f ca="1">VLOOKUP(Metadata!$C44,INDIRECT("'"&amp;$A$5&amp;"'!"&amp;"A173:J190"),9,0)</f>
        <v>6.1</v>
      </c>
      <c r="I111" s="160">
        <f ca="1">VLOOKUP(Metadata!$C44,INDIRECT("'"&amp;$A$5&amp;"'!"&amp;"A173:J190"),10,0)</f>
        <v>6.8</v>
      </c>
    </row>
    <row r="112" spans="1:9" ht="15">
      <c r="A112" s="157" t="s">
        <v>135</v>
      </c>
      <c r="B112" s="159">
        <f ca="1">VLOOKUP(Metadata!$C45,INDIRECT("'"&amp;$A$5&amp;"'!"&amp;"A173:J190"),2,0)</f>
        <v>7258</v>
      </c>
      <c r="C112" s="159">
        <f ca="1">VLOOKUP(Metadata!$C45,INDIRECT("'"&amp;$A$5&amp;"'!"&amp;"A173:J190"),3,0)</f>
        <v>4266</v>
      </c>
      <c r="D112" s="159">
        <f ca="1">VLOOKUP(Metadata!$C45,INDIRECT("'"&amp;$A$5&amp;"'!"&amp;"A173:J190"),4,0)</f>
        <v>6849</v>
      </c>
      <c r="E112" s="159">
        <f ca="1">VLOOKUP(Metadata!$C45,INDIRECT("'"&amp;$A$5&amp;"'!"&amp;"A173:J190"),5,0)</f>
        <v>47970</v>
      </c>
      <c r="F112" s="160">
        <f ca="1">VLOOKUP(Metadata!$C45,INDIRECT("'"&amp;$A$5&amp;"'!"&amp;"A173:J190"),7,0)</f>
        <v>0.8</v>
      </c>
      <c r="G112" s="160">
        <f ca="1">VLOOKUP(Metadata!$C45,INDIRECT("'"&amp;$A$5&amp;"'!"&amp;"A173:J190"),8,0)</f>
        <v>0.4</v>
      </c>
      <c r="H112" s="160">
        <f ca="1">VLOOKUP(Metadata!$C45,INDIRECT("'"&amp;$A$5&amp;"'!"&amp;"A173:J190"),9,0)</f>
        <v>0.2</v>
      </c>
      <c r="I112" s="160">
        <f ca="1">VLOOKUP(Metadata!$C45,INDIRECT("'"&amp;$A$5&amp;"'!"&amp;"A173:J190"),10,0)</f>
        <v>0.2</v>
      </c>
    </row>
    <row r="113" spans="1:9" s="30" customFormat="1" ht="15">
      <c r="A113" s="152" t="s">
        <v>6</v>
      </c>
      <c r="B113" s="159">
        <f ca="1">VLOOKUP(Metadata!$C46,INDIRECT("'"&amp;$A$5&amp;"'!"&amp;"A173:J190"),2,0)</f>
        <v>952048</v>
      </c>
      <c r="C113" s="159">
        <f ca="1">VLOOKUP(Metadata!$C46,INDIRECT("'"&amp;$A$5&amp;"'!"&amp;"A173:J190"),3,0)</f>
        <v>1033289</v>
      </c>
      <c r="D113" s="159">
        <f ca="1">VLOOKUP(Metadata!$C46,INDIRECT("'"&amp;$A$5&amp;"'!"&amp;"A173:J190"),4,0)</f>
        <v>4492962</v>
      </c>
      <c r="E113" s="159">
        <f ca="1">VLOOKUP(Metadata!$C46,INDIRECT("'"&amp;$A$5&amp;"'!"&amp;"A173:J190"),5,0)</f>
        <v>22640522</v>
      </c>
      <c r="F113" s="160">
        <f ca="1">VLOOKUP(Metadata!$C46,INDIRECT("'"&amp;$A$5&amp;"'!"&amp;"A173:J190"),7,0)</f>
        <v>100</v>
      </c>
      <c r="G113" s="160">
        <f ca="1">VLOOKUP(Metadata!$C46,INDIRECT("'"&amp;$A$5&amp;"'!"&amp;"A173:J190"),8,0)</f>
        <v>100</v>
      </c>
      <c r="H113" s="160">
        <f ca="1">VLOOKUP(Metadata!$C46,INDIRECT("'"&amp;$A$5&amp;"'!"&amp;"A173:J190"),9,0)</f>
        <v>100</v>
      </c>
      <c r="I113" s="160">
        <f ca="1">VLOOKUP(Metadata!$C46,INDIRECT("'"&amp;$A$5&amp;"'!"&amp;"A173:J190"),10,0)</f>
        <v>100</v>
      </c>
    </row>
    <row r="114" spans="1:9" s="27" customFormat="1" ht="15">
      <c r="A114" s="186" t="s">
        <v>60</v>
      </c>
      <c r="B114" s="187">
        <f ca="1">VLOOKUP(Metadata!$C47,INDIRECT("'"&amp;$A$5&amp;"'!"&amp;"A173:J190"),2,0)</f>
        <v>981365</v>
      </c>
      <c r="C114" s="187">
        <f ca="1">VLOOKUP(Metadata!$C47,INDIRECT("'"&amp;$A$5&amp;"'!"&amp;"A173:J190"),3,0)</f>
        <v>1063509</v>
      </c>
      <c r="D114" s="187">
        <f ca="1">VLOOKUP(Metadata!$C47,INDIRECT("'"&amp;$A$5&amp;"'!"&amp;"A173:J190"),4,0)</f>
        <v>4650030</v>
      </c>
      <c r="E114" s="187">
        <f ca="1">VLOOKUP(Metadata!$C47,INDIRECT("'"&amp;$A$5&amp;"'!"&amp;"A173:J190"),5,0)</f>
        <v>23535143</v>
      </c>
      <c r="F114" s="163">
        <f ca="1">VLOOKUP(Metadata!$C47,INDIRECT("'"&amp;$A$5&amp;"'!"&amp;"A173:J190"),7,0)</f>
        <v>100</v>
      </c>
      <c r="G114" s="163">
        <f ca="1">VLOOKUP(Metadata!$C47,INDIRECT("'"&amp;$A$5&amp;"'!"&amp;"A173:J190"),8,0)</f>
        <v>100</v>
      </c>
      <c r="H114" s="163">
        <f ca="1">VLOOKUP(Metadata!$C47,INDIRECT("'"&amp;$A$5&amp;"'!"&amp;"A173:J190"),9,0)</f>
        <v>100</v>
      </c>
      <c r="I114" s="163">
        <f ca="1">VLOOKUP(Metadata!$C47,INDIRECT("'"&amp;$A$5&amp;"'!"&amp;"A173:J190"),10,0)</f>
        <v>100</v>
      </c>
    </row>
    <row r="115" spans="1:9" ht="15">
      <c r="A115" s="123" t="s">
        <v>51</v>
      </c>
    </row>
  </sheetData>
  <mergeCells count="18">
    <mergeCell ref="F10:I10"/>
    <mergeCell ref="B73:E73"/>
    <mergeCell ref="A1:I1"/>
    <mergeCell ref="B94:E94"/>
    <mergeCell ref="F94:I94"/>
    <mergeCell ref="A2:I2"/>
    <mergeCell ref="A3:I3"/>
    <mergeCell ref="F73:I73"/>
    <mergeCell ref="A4:I4"/>
    <mergeCell ref="E7:E8"/>
    <mergeCell ref="B31:E31"/>
    <mergeCell ref="F31:I31"/>
    <mergeCell ref="B52:E52"/>
    <mergeCell ref="F52:I52"/>
    <mergeCell ref="I7:I8"/>
    <mergeCell ref="B9:E9"/>
    <mergeCell ref="F9:I9"/>
    <mergeCell ref="B10:E10"/>
  </mergeCells>
  <phoneticPr fontId="41" type="noConversion"/>
  <hyperlinks>
    <hyperlink ref="A115" r:id="rId1" location="copyright-and-creative-commons" xr:uid="{EB3133AF-FD4D-4568-A1A3-67D86D1E26D7}"/>
  </hyperlinks>
  <pageMargins left="0.7" right="0.7" top="0.75" bottom="0.75" header="0.3" footer="0.3"/>
  <pageSetup paperSize="9" scale="41"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4BBBEB9A-597F-41B3-899D-5DE0C5905C69}">
          <x14:formula1>
            <xm:f>Metadata!$A$2:$A$3</xm:f>
          </x14:formula1>
          <xm:sqref>A5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5839-5FE9-47B7-976A-8C2337131776}">
  <dimension ref="A1:P312"/>
  <sheetViews>
    <sheetView workbookViewId="0">
      <selection sqref="A1:I1"/>
    </sheetView>
  </sheetViews>
  <sheetFormatPr defaultColWidth="9.140625" defaultRowHeight="12.75" customHeight="1"/>
  <cols>
    <col min="1" max="1" width="81" style="66" bestFit="1" customWidth="1"/>
    <col min="2" max="4" width="12.85546875" style="66" customWidth="1"/>
    <col min="5" max="5" width="14.28515625" style="66" bestFit="1" customWidth="1"/>
    <col min="6" max="6" width="3.5703125" style="66" customWidth="1"/>
    <col min="7" max="10" width="13" style="66" customWidth="1"/>
    <col min="11" max="11" width="9.140625" customWidth="1"/>
  </cols>
  <sheetData>
    <row r="1" spans="1:11" s="1" customFormat="1" ht="59.45" customHeight="1">
      <c r="A1" s="232" t="s">
        <v>0</v>
      </c>
      <c r="B1" s="232"/>
      <c r="C1" s="232"/>
      <c r="D1" s="232"/>
      <c r="E1" s="232"/>
      <c r="F1" s="232"/>
      <c r="G1" s="232"/>
      <c r="H1" s="232"/>
      <c r="I1" s="232"/>
      <c r="J1" s="232"/>
    </row>
    <row r="2" spans="1:11" s="1" customFormat="1" ht="13.5" customHeight="1">
      <c r="A2" s="229" t="s">
        <v>72</v>
      </c>
      <c r="B2" s="229"/>
      <c r="C2" s="229"/>
      <c r="D2" s="229"/>
      <c r="E2" s="229"/>
      <c r="F2" s="229"/>
      <c r="G2" s="229"/>
      <c r="H2" s="229"/>
      <c r="I2" s="229"/>
      <c r="J2" s="229"/>
    </row>
    <row r="3" spans="1:11" s="1" customFormat="1" ht="12.75" hidden="1" customHeight="1">
      <c r="A3" s="68"/>
      <c r="B3" s="68"/>
      <c r="C3" s="68"/>
      <c r="D3" s="68"/>
      <c r="E3" s="68"/>
      <c r="F3" s="68"/>
      <c r="G3" s="68"/>
      <c r="H3" s="68"/>
      <c r="I3" s="68"/>
      <c r="J3" s="68"/>
    </row>
    <row r="4" spans="1:11" ht="12.75" hidden="1" customHeight="1">
      <c r="A4" s="69"/>
      <c r="B4" s="69"/>
      <c r="C4" s="69"/>
      <c r="D4" s="69"/>
      <c r="E4" s="69"/>
      <c r="F4" s="69"/>
      <c r="G4" s="69"/>
      <c r="H4" s="69"/>
      <c r="I4" s="69"/>
      <c r="J4" s="69"/>
    </row>
    <row r="5" spans="1:11" ht="12.75" hidden="1" customHeight="1">
      <c r="A5" s="42"/>
      <c r="B5" s="6"/>
      <c r="C5" s="6"/>
      <c r="D5" s="6"/>
      <c r="E5" s="6"/>
      <c r="F5" s="6"/>
      <c r="G5" s="6"/>
      <c r="H5" s="6"/>
      <c r="I5" s="6"/>
      <c r="J5" s="6"/>
    </row>
    <row r="6" spans="1:11" ht="12.75" hidden="1" customHeight="1">
      <c r="A6" s="42"/>
      <c r="B6" s="28"/>
      <c r="C6" s="28"/>
      <c r="D6" s="28"/>
      <c r="E6" s="261"/>
      <c r="F6" s="70"/>
      <c r="G6" s="28"/>
      <c r="H6" s="28"/>
      <c r="I6" s="28"/>
      <c r="J6" s="261"/>
    </row>
    <row r="7" spans="1:11" ht="12.75" hidden="1" customHeight="1">
      <c r="A7" s="47"/>
      <c r="B7" s="13"/>
      <c r="C7" s="13"/>
      <c r="D7" s="13"/>
      <c r="E7" s="262"/>
      <c r="F7" s="13"/>
      <c r="G7" s="13"/>
      <c r="H7" s="13"/>
      <c r="I7" s="13"/>
      <c r="J7" s="262"/>
    </row>
    <row r="8" spans="1:11" ht="12.75" hidden="1" customHeight="1">
      <c r="A8" s="71"/>
      <c r="B8" s="263"/>
      <c r="C8" s="263"/>
      <c r="D8" s="263"/>
      <c r="E8" s="263"/>
      <c r="F8" s="71"/>
      <c r="G8" s="264"/>
      <c r="H8" s="264"/>
      <c r="I8" s="264"/>
      <c r="J8" s="264"/>
    </row>
    <row r="9" spans="1:11" ht="12.75" hidden="1" customHeight="1">
      <c r="A9" s="4"/>
      <c r="B9" s="262"/>
      <c r="C9" s="262"/>
      <c r="D9" s="262"/>
      <c r="E9" s="262"/>
      <c r="F9" s="262"/>
      <c r="G9" s="262"/>
      <c r="H9" s="262"/>
      <c r="I9" s="262"/>
      <c r="J9" s="262"/>
    </row>
    <row r="10" spans="1:11" ht="12.75" hidden="1" customHeight="1">
      <c r="A10" s="6"/>
      <c r="B10" s="7"/>
      <c r="C10" s="7"/>
      <c r="D10" s="7"/>
      <c r="E10" s="9"/>
      <c r="F10" s="8"/>
      <c r="G10" s="11"/>
      <c r="H10" s="11"/>
      <c r="I10" s="11"/>
      <c r="J10" s="11"/>
    </row>
    <row r="11" spans="1:11" ht="12.75" hidden="1" customHeight="1">
      <c r="A11" s="6"/>
      <c r="B11" s="7"/>
      <c r="C11" s="7"/>
      <c r="D11" s="7"/>
      <c r="E11" s="9"/>
      <c r="F11" s="8"/>
      <c r="G11" s="11"/>
      <c r="H11" s="11"/>
      <c r="I11" s="11"/>
      <c r="J11" s="11"/>
      <c r="K11" s="7"/>
    </row>
    <row r="12" spans="1:11" ht="12.75" hidden="1" customHeight="1">
      <c r="A12" s="6"/>
      <c r="B12" s="7"/>
      <c r="C12" s="7"/>
      <c r="D12" s="7"/>
      <c r="E12" s="7"/>
      <c r="F12" s="8"/>
      <c r="G12" s="11"/>
      <c r="H12" s="11"/>
      <c r="I12" s="11"/>
      <c r="J12" s="11"/>
      <c r="K12" s="7"/>
    </row>
    <row r="13" spans="1:11" ht="12.75" hidden="1" customHeight="1">
      <c r="A13" s="6"/>
      <c r="B13" s="7"/>
      <c r="C13" s="7"/>
      <c r="D13" s="7"/>
      <c r="E13" s="7"/>
      <c r="F13" s="8"/>
      <c r="G13" s="11"/>
      <c r="H13" s="11"/>
      <c r="I13" s="11"/>
      <c r="J13" s="11"/>
      <c r="K13" s="7"/>
    </row>
    <row r="14" spans="1:11" ht="12.75" hidden="1" customHeight="1">
      <c r="A14" s="6"/>
      <c r="B14" s="7"/>
      <c r="C14" s="7"/>
      <c r="D14" s="7"/>
      <c r="E14" s="7"/>
      <c r="F14" s="8"/>
      <c r="G14" s="11"/>
      <c r="H14" s="11"/>
      <c r="I14" s="11"/>
      <c r="J14" s="11"/>
      <c r="K14" s="7"/>
    </row>
    <row r="15" spans="1:11" ht="12.75" hidden="1" customHeight="1">
      <c r="A15" s="21"/>
      <c r="B15" s="15"/>
      <c r="C15" s="15"/>
      <c r="D15" s="15"/>
      <c r="E15" s="15"/>
      <c r="F15" s="22"/>
      <c r="G15" s="16"/>
      <c r="H15" s="16"/>
      <c r="I15" s="16"/>
      <c r="J15" s="16"/>
      <c r="K15" s="7"/>
    </row>
    <row r="16" spans="1:11" ht="12.75" hidden="1" customHeight="1">
      <c r="A16" s="4"/>
      <c r="B16" s="258"/>
      <c r="C16" s="258"/>
      <c r="D16" s="258"/>
      <c r="E16" s="258"/>
      <c r="F16" s="258"/>
      <c r="G16" s="258"/>
      <c r="H16" s="258"/>
      <c r="I16" s="258"/>
      <c r="J16" s="258"/>
      <c r="K16" s="7"/>
    </row>
    <row r="17" spans="1:11" ht="12.75" hidden="1" customHeight="1">
      <c r="A17" s="6"/>
      <c r="B17" s="7"/>
      <c r="C17" s="7"/>
      <c r="D17" s="7"/>
      <c r="E17" s="9"/>
      <c r="F17" s="6"/>
      <c r="G17" s="11"/>
      <c r="H17" s="11"/>
      <c r="I17" s="11"/>
      <c r="J17" s="11"/>
      <c r="K17" s="7"/>
    </row>
    <row r="18" spans="1:11" ht="12.75" hidden="1" customHeight="1">
      <c r="A18" s="6"/>
      <c r="B18" s="7"/>
      <c r="C18" s="7"/>
      <c r="D18" s="7"/>
      <c r="E18" s="9"/>
      <c r="F18" s="6"/>
      <c r="G18" s="11"/>
      <c r="H18" s="11"/>
      <c r="I18" s="11"/>
      <c r="J18" s="11"/>
      <c r="K18" s="7"/>
    </row>
    <row r="19" spans="1:11" ht="12.75" hidden="1" customHeight="1">
      <c r="A19" s="6"/>
      <c r="B19" s="7"/>
      <c r="C19" s="7"/>
      <c r="D19" s="7"/>
      <c r="E19" s="7"/>
      <c r="F19" s="6"/>
      <c r="G19" s="11"/>
      <c r="H19" s="11"/>
      <c r="I19" s="11"/>
      <c r="J19" s="11"/>
    </row>
    <row r="20" spans="1:11" ht="12.75" hidden="1" customHeight="1">
      <c r="A20" s="6"/>
      <c r="B20" s="7"/>
      <c r="C20" s="7"/>
      <c r="D20" s="7"/>
      <c r="E20" s="7"/>
      <c r="F20" s="6"/>
      <c r="G20" s="11"/>
      <c r="H20" s="11"/>
      <c r="I20" s="11"/>
      <c r="J20" s="11"/>
      <c r="K20" s="7"/>
    </row>
    <row r="21" spans="1:11" ht="12.75" hidden="1" customHeight="1">
      <c r="A21" s="6"/>
      <c r="B21" s="7"/>
      <c r="C21" s="7"/>
      <c r="D21" s="7"/>
      <c r="E21" s="7"/>
      <c r="F21" s="6"/>
      <c r="G21" s="11"/>
      <c r="H21" s="11"/>
      <c r="I21" s="11"/>
      <c r="J21" s="11"/>
      <c r="K21" s="7"/>
    </row>
    <row r="22" spans="1:11" ht="12.75" hidden="1" customHeight="1">
      <c r="A22" s="21"/>
      <c r="B22" s="15"/>
      <c r="C22" s="15"/>
      <c r="D22" s="15"/>
      <c r="E22" s="23"/>
      <c r="F22" s="21"/>
      <c r="G22" s="16"/>
      <c r="H22" s="16"/>
      <c r="I22" s="16"/>
      <c r="J22" s="16"/>
    </row>
    <row r="23" spans="1:11" ht="12.75" hidden="1" customHeight="1">
      <c r="A23" s="4"/>
      <c r="B23" s="258"/>
      <c r="C23" s="258"/>
      <c r="D23" s="258"/>
      <c r="E23" s="258"/>
      <c r="F23" s="258"/>
      <c r="G23" s="258"/>
      <c r="H23" s="258"/>
      <c r="I23" s="258"/>
      <c r="J23" s="258"/>
      <c r="K23" s="7"/>
    </row>
    <row r="24" spans="1:11" ht="12.75" hidden="1" customHeight="1">
      <c r="A24" s="6"/>
      <c r="B24" s="7"/>
      <c r="C24" s="7"/>
      <c r="D24" s="7"/>
      <c r="E24" s="9"/>
      <c r="F24" s="6"/>
      <c r="G24" s="11"/>
      <c r="H24" s="11"/>
      <c r="I24" s="11"/>
      <c r="J24" s="11"/>
    </row>
    <row r="25" spans="1:11" ht="12.75" hidden="1" customHeight="1">
      <c r="A25" s="6"/>
      <c r="B25" s="7"/>
      <c r="C25" s="7"/>
      <c r="D25" s="7"/>
      <c r="E25" s="9"/>
      <c r="F25" s="6"/>
      <c r="G25" s="11"/>
      <c r="H25" s="11"/>
      <c r="I25" s="11"/>
      <c r="J25" s="11"/>
    </row>
    <row r="26" spans="1:11" ht="12.75" hidden="1" customHeight="1">
      <c r="A26" s="6"/>
      <c r="B26" s="7"/>
      <c r="C26" s="7"/>
      <c r="D26" s="7"/>
      <c r="E26" s="7"/>
      <c r="F26" s="6"/>
      <c r="G26" s="11"/>
      <c r="H26" s="11"/>
      <c r="I26" s="11"/>
      <c r="J26" s="11"/>
    </row>
    <row r="27" spans="1:11" ht="12.75" hidden="1" customHeight="1">
      <c r="A27" s="6"/>
      <c r="B27" s="7"/>
      <c r="C27" s="7"/>
      <c r="D27" s="7"/>
      <c r="E27" s="7"/>
      <c r="F27" s="6"/>
      <c r="G27" s="11"/>
      <c r="H27" s="11"/>
      <c r="I27" s="11"/>
      <c r="J27" s="11"/>
      <c r="K27" s="7"/>
    </row>
    <row r="28" spans="1:11" ht="12.75" hidden="1" customHeight="1">
      <c r="A28" s="6"/>
      <c r="B28" s="7"/>
      <c r="C28" s="7"/>
      <c r="D28" s="7"/>
      <c r="E28" s="7"/>
      <c r="F28" s="6"/>
      <c r="G28" s="11"/>
      <c r="H28" s="11"/>
      <c r="I28" s="11"/>
      <c r="J28" s="11"/>
      <c r="K28" s="7"/>
    </row>
    <row r="29" spans="1:11" ht="12.75" hidden="1" customHeight="1">
      <c r="A29" s="21"/>
      <c r="B29" s="7"/>
      <c r="C29" s="7"/>
      <c r="D29" s="7"/>
      <c r="E29" s="7"/>
      <c r="F29" s="21"/>
      <c r="G29" s="16"/>
      <c r="H29" s="16"/>
      <c r="I29" s="16"/>
      <c r="J29" s="16"/>
    </row>
    <row r="30" spans="1:11" ht="12.75" hidden="1" customHeight="1">
      <c r="A30" s="4"/>
      <c r="B30" s="258"/>
      <c r="C30" s="258"/>
      <c r="D30" s="258"/>
      <c r="E30" s="258"/>
      <c r="F30" s="258"/>
      <c r="G30" s="258"/>
      <c r="H30" s="258"/>
      <c r="I30" s="258"/>
      <c r="J30" s="258"/>
      <c r="K30" s="7"/>
    </row>
    <row r="31" spans="1:11" ht="12.75" hidden="1" customHeight="1">
      <c r="A31" s="6"/>
      <c r="B31" s="10"/>
      <c r="C31" s="10"/>
      <c r="D31" s="10"/>
      <c r="E31" s="10"/>
      <c r="F31" s="6"/>
      <c r="G31" s="11"/>
      <c r="H31" s="11"/>
      <c r="I31" s="11"/>
      <c r="J31" s="11"/>
      <c r="K31" s="7"/>
    </row>
    <row r="32" spans="1:11" ht="12.75" hidden="1" customHeight="1">
      <c r="A32" s="6"/>
      <c r="B32" s="7"/>
      <c r="C32" s="7"/>
      <c r="D32" s="7"/>
      <c r="E32" s="9"/>
      <c r="F32" s="6"/>
      <c r="G32" s="11"/>
      <c r="H32" s="11"/>
      <c r="I32" s="11"/>
      <c r="J32" s="11"/>
      <c r="K32" s="7"/>
    </row>
    <row r="33" spans="1:11" ht="12.75" hidden="1" customHeight="1">
      <c r="A33" s="6"/>
      <c r="B33" s="7"/>
      <c r="C33" s="7"/>
      <c r="D33" s="7"/>
      <c r="E33" s="7"/>
      <c r="F33" s="6"/>
      <c r="G33" s="11"/>
      <c r="H33" s="11"/>
      <c r="I33" s="11"/>
      <c r="J33" s="11"/>
      <c r="K33" s="7"/>
    </row>
    <row r="34" spans="1:11" ht="12.75" hidden="1" customHeight="1">
      <c r="A34" s="6"/>
      <c r="B34" s="7"/>
      <c r="C34" s="7"/>
      <c r="D34" s="7"/>
      <c r="E34" s="7"/>
      <c r="F34" s="6"/>
      <c r="G34" s="11"/>
      <c r="H34" s="11"/>
      <c r="I34" s="11"/>
      <c r="J34" s="11"/>
      <c r="K34" s="7"/>
    </row>
    <row r="35" spans="1:11" ht="12.75" hidden="1" customHeight="1">
      <c r="A35" s="6"/>
      <c r="B35" s="7"/>
      <c r="C35" s="7"/>
      <c r="D35" s="7"/>
      <c r="E35" s="7"/>
      <c r="F35" s="6"/>
      <c r="G35" s="11"/>
      <c r="H35" s="11"/>
      <c r="I35" s="11"/>
      <c r="J35" s="11"/>
      <c r="K35" s="7"/>
    </row>
    <row r="36" spans="1:11" ht="12.75" hidden="1" customHeight="1">
      <c r="A36" s="21"/>
      <c r="B36" s="15"/>
      <c r="C36" s="15"/>
      <c r="D36" s="15"/>
      <c r="E36" s="15"/>
      <c r="F36" s="21"/>
      <c r="G36" s="16"/>
      <c r="H36" s="16"/>
      <c r="I36" s="16"/>
      <c r="J36" s="16"/>
      <c r="K36" s="7"/>
    </row>
    <row r="37" spans="1:11" ht="12.75" hidden="1" customHeight="1">
      <c r="A37" s="4"/>
      <c r="B37" s="258"/>
      <c r="C37" s="258"/>
      <c r="D37" s="258"/>
      <c r="E37" s="258"/>
      <c r="F37" s="258"/>
      <c r="G37" s="258"/>
      <c r="H37" s="258"/>
      <c r="I37" s="258"/>
      <c r="J37" s="258"/>
      <c r="K37" s="7"/>
    </row>
    <row r="38" spans="1:11" ht="12.75" hidden="1" customHeight="1">
      <c r="A38" s="6"/>
      <c r="B38" s="12"/>
      <c r="C38" s="12"/>
      <c r="D38" s="12"/>
      <c r="E38" s="10"/>
      <c r="F38" s="6"/>
      <c r="G38" s="12"/>
      <c r="H38" s="12"/>
      <c r="I38" s="12"/>
      <c r="J38" s="11"/>
      <c r="K38" s="7"/>
    </row>
    <row r="39" spans="1:11" ht="12.75" hidden="1" customHeight="1">
      <c r="A39" s="6"/>
      <c r="B39" s="12"/>
      <c r="C39" s="12"/>
      <c r="D39" s="12"/>
      <c r="E39" s="10"/>
      <c r="F39" s="6"/>
      <c r="G39" s="12"/>
      <c r="H39" s="12"/>
      <c r="I39" s="12"/>
      <c r="J39" s="11"/>
      <c r="K39" s="7"/>
    </row>
    <row r="40" spans="1:11" ht="12.75" hidden="1" customHeight="1">
      <c r="A40" s="6"/>
      <c r="B40" s="12"/>
      <c r="C40" s="12"/>
      <c r="D40" s="12"/>
      <c r="E40" s="7"/>
      <c r="F40" s="6"/>
      <c r="G40" s="12"/>
      <c r="H40" s="12"/>
      <c r="I40" s="12"/>
      <c r="J40" s="11"/>
      <c r="K40" s="7"/>
    </row>
    <row r="41" spans="1:11" ht="12.75" hidden="1" customHeight="1">
      <c r="A41" s="6"/>
      <c r="B41" s="12"/>
      <c r="C41" s="12"/>
      <c r="D41" s="12"/>
      <c r="E41" s="7"/>
      <c r="F41" s="6"/>
      <c r="G41" s="12"/>
      <c r="H41" s="12"/>
      <c r="I41" s="12"/>
      <c r="J41" s="11"/>
      <c r="K41" s="7"/>
    </row>
    <row r="42" spans="1:11" ht="12.75" hidden="1" customHeight="1">
      <c r="A42" s="6"/>
      <c r="B42" s="12"/>
      <c r="C42" s="12"/>
      <c r="D42" s="12"/>
      <c r="E42" s="7"/>
      <c r="F42" s="6"/>
      <c r="G42" s="12"/>
      <c r="H42" s="12"/>
      <c r="I42" s="12"/>
      <c r="J42" s="11"/>
      <c r="K42" s="7"/>
    </row>
    <row r="43" spans="1:11" ht="12.75" hidden="1" customHeight="1">
      <c r="A43" s="18"/>
      <c r="B43" s="19"/>
      <c r="C43" s="19"/>
      <c r="D43" s="19"/>
      <c r="E43" s="24"/>
      <c r="F43" s="18"/>
      <c r="G43" s="19"/>
      <c r="H43" s="19"/>
      <c r="I43" s="19"/>
      <c r="J43" s="20"/>
      <c r="K43" s="7"/>
    </row>
    <row r="44" spans="1:11" ht="12.75" hidden="1" customHeight="1">
      <c r="A44" s="260"/>
      <c r="B44" s="260"/>
      <c r="C44" s="260"/>
      <c r="D44" s="260"/>
      <c r="E44" s="260"/>
      <c r="F44" s="260"/>
      <c r="G44" s="260"/>
      <c r="H44" s="260"/>
      <c r="I44" s="260"/>
      <c r="J44" s="260"/>
    </row>
    <row r="45" spans="1:11" ht="12.75" hidden="1" customHeight="1">
      <c r="A45" s="259"/>
      <c r="B45" s="259"/>
      <c r="C45" s="259"/>
      <c r="D45" s="259"/>
      <c r="E45" s="259"/>
      <c r="F45" s="259"/>
      <c r="G45" s="259"/>
      <c r="H45" s="259"/>
      <c r="I45" s="259"/>
      <c r="J45" s="259"/>
    </row>
    <row r="46" spans="1:11" ht="12.75" hidden="1" customHeight="1">
      <c r="A46" s="251"/>
      <c r="B46" s="251"/>
      <c r="C46" s="251"/>
      <c r="D46" s="251"/>
      <c r="E46" s="251"/>
      <c r="F46" s="251"/>
      <c r="G46" s="251"/>
      <c r="H46" s="251"/>
      <c r="I46" s="251"/>
      <c r="J46" s="251"/>
    </row>
    <row r="47" spans="1:11" ht="12.75" hidden="1" customHeight="1">
      <c r="A47" s="251"/>
      <c r="B47" s="251"/>
      <c r="C47" s="251"/>
      <c r="D47" s="251"/>
      <c r="E47" s="251"/>
      <c r="F47" s="251"/>
      <c r="G47" s="251"/>
      <c r="H47" s="251"/>
      <c r="I47" s="251"/>
      <c r="J47" s="251"/>
    </row>
    <row r="48" spans="1:11" ht="12.75" hidden="1" customHeight="1">
      <c r="A48" s="259"/>
      <c r="B48" s="259"/>
      <c r="C48" s="259"/>
      <c r="D48" s="259"/>
      <c r="E48" s="259"/>
      <c r="F48" s="259"/>
      <c r="G48" s="259"/>
      <c r="H48" s="259"/>
      <c r="I48" s="259"/>
      <c r="J48" s="259"/>
    </row>
    <row r="49" spans="1:10" ht="12.75" hidden="1" customHeight="1">
      <c r="A49" s="259"/>
      <c r="B49" s="259"/>
      <c r="C49" s="259"/>
      <c r="D49" s="259"/>
      <c r="E49" s="259"/>
      <c r="F49" s="259"/>
      <c r="G49" s="259"/>
      <c r="H49" s="259"/>
      <c r="I49" s="259"/>
      <c r="J49" s="259"/>
    </row>
    <row r="50" spans="1:10" ht="12.75" hidden="1" customHeight="1">
      <c r="A50" s="5"/>
      <c r="B50" s="6"/>
      <c r="C50" s="6"/>
      <c r="D50" s="6"/>
      <c r="E50" s="6"/>
      <c r="F50" s="6"/>
      <c r="G50" s="6"/>
      <c r="H50" s="6"/>
      <c r="I50" s="6"/>
      <c r="J50" s="6"/>
    </row>
    <row r="51" spans="1:10" ht="12.75" hidden="1" customHeight="1"/>
    <row r="52" spans="1:10" ht="12.75" customHeight="1">
      <c r="A52" s="40" t="s">
        <v>34</v>
      </c>
      <c r="B52" s="40"/>
      <c r="C52" s="40"/>
      <c r="D52" s="40"/>
      <c r="E52" s="40"/>
      <c r="F52" s="40"/>
      <c r="G52" s="40"/>
      <c r="H52" s="40"/>
      <c r="I52" s="40"/>
      <c r="J52" s="40"/>
    </row>
    <row r="53" spans="1:10" ht="12.75" customHeight="1">
      <c r="A53" s="41"/>
      <c r="B53" s="72"/>
      <c r="C53" s="72"/>
      <c r="D53" s="72"/>
      <c r="E53" s="72"/>
      <c r="F53" s="72"/>
      <c r="G53" s="72"/>
      <c r="H53" s="72"/>
      <c r="I53" s="72"/>
      <c r="J53" s="72"/>
    </row>
    <row r="54" spans="1:10" ht="12.75" customHeight="1">
      <c r="A54" s="6"/>
      <c r="B54" s="43" t="s">
        <v>16</v>
      </c>
      <c r="C54" s="43" t="s">
        <v>18</v>
      </c>
      <c r="D54" s="43" t="s">
        <v>17</v>
      </c>
      <c r="E54" s="246" t="s">
        <v>22</v>
      </c>
      <c r="F54" s="6"/>
      <c r="G54" s="43" t="s">
        <v>16</v>
      </c>
      <c r="H54" s="43" t="s">
        <v>18</v>
      </c>
      <c r="I54" s="43" t="s">
        <v>17</v>
      </c>
      <c r="J54" s="246" t="s">
        <v>22</v>
      </c>
    </row>
    <row r="55" spans="1:10" ht="12.75" customHeight="1">
      <c r="A55" s="45"/>
      <c r="B55" s="73"/>
      <c r="C55" s="73"/>
      <c r="D55" s="73"/>
      <c r="E55" s="247"/>
      <c r="F55" s="73"/>
      <c r="G55" s="73"/>
      <c r="H55" s="73"/>
      <c r="I55" s="73"/>
      <c r="J55" s="247"/>
    </row>
    <row r="56" spans="1:10" ht="12.75" customHeight="1">
      <c r="A56" s="74"/>
      <c r="B56" s="248" t="s">
        <v>3</v>
      </c>
      <c r="C56" s="248"/>
      <c r="D56" s="248"/>
      <c r="E56" s="248"/>
      <c r="F56" s="46"/>
      <c r="G56" s="248" t="s">
        <v>4</v>
      </c>
      <c r="H56" s="248"/>
      <c r="I56" s="248"/>
      <c r="J56" s="248"/>
    </row>
    <row r="57" spans="1:10" ht="12.75" customHeight="1">
      <c r="A57" s="74" t="s">
        <v>2</v>
      </c>
      <c r="B57" s="253" t="s">
        <v>67</v>
      </c>
      <c r="C57" s="253"/>
      <c r="D57" s="253"/>
      <c r="E57" s="253"/>
      <c r="F57" s="253"/>
      <c r="G57" s="253"/>
      <c r="H57" s="253"/>
      <c r="I57" s="253"/>
      <c r="J57" s="253"/>
    </row>
    <row r="58" spans="1:10" ht="12.75" customHeight="1">
      <c r="A58" s="6" t="s">
        <v>23</v>
      </c>
      <c r="B58" s="75">
        <v>11406</v>
      </c>
      <c r="C58" s="75">
        <v>284820</v>
      </c>
      <c r="D58" s="75">
        <v>345565</v>
      </c>
      <c r="E58" s="75">
        <v>683219</v>
      </c>
      <c r="F58" s="6"/>
      <c r="G58" s="76">
        <v>4.5999999999999996</v>
      </c>
      <c r="H58" s="76">
        <v>58.3</v>
      </c>
      <c r="I58" s="76">
        <v>77.3</v>
      </c>
      <c r="J58" s="76">
        <v>54.7</v>
      </c>
    </row>
    <row r="59" spans="1:10" ht="12.75" customHeight="1">
      <c r="A59" s="6" t="s">
        <v>24</v>
      </c>
      <c r="B59" s="49">
        <v>234417</v>
      </c>
      <c r="C59" s="49">
        <v>203614</v>
      </c>
      <c r="D59" s="49">
        <v>101649</v>
      </c>
      <c r="E59" s="49">
        <v>566052</v>
      </c>
      <c r="F59" s="6"/>
      <c r="G59" s="76">
        <v>95.4</v>
      </c>
      <c r="H59" s="76">
        <v>41.7</v>
      </c>
      <c r="I59" s="76">
        <v>22.7</v>
      </c>
      <c r="J59" s="76">
        <v>45.3</v>
      </c>
    </row>
    <row r="60" spans="1:10" ht="12.75" customHeight="1">
      <c r="A60" s="21" t="s">
        <v>6</v>
      </c>
      <c r="B60" s="77">
        <v>245826</v>
      </c>
      <c r="C60" s="77">
        <v>488426</v>
      </c>
      <c r="D60" s="77">
        <v>447214</v>
      </c>
      <c r="E60" s="77">
        <v>1249275</v>
      </c>
      <c r="F60" s="21"/>
      <c r="G60" s="78">
        <v>100</v>
      </c>
      <c r="H60" s="78">
        <v>100</v>
      </c>
      <c r="I60" s="78">
        <v>100</v>
      </c>
      <c r="J60" s="78">
        <v>100</v>
      </c>
    </row>
    <row r="61" spans="1:10" ht="12.75" customHeight="1">
      <c r="A61" s="74" t="s">
        <v>2</v>
      </c>
      <c r="B61" s="253" t="s">
        <v>68</v>
      </c>
      <c r="C61" s="253"/>
      <c r="D61" s="253"/>
      <c r="E61" s="253"/>
      <c r="F61" s="253"/>
      <c r="G61" s="253"/>
      <c r="H61" s="253"/>
      <c r="I61" s="253"/>
      <c r="J61" s="253"/>
    </row>
    <row r="62" spans="1:10" ht="12.75" customHeight="1">
      <c r="A62" s="6" t="s">
        <v>23</v>
      </c>
      <c r="B62" s="75">
        <v>7664</v>
      </c>
      <c r="C62" s="75">
        <v>90399</v>
      </c>
      <c r="D62" s="75">
        <v>163789</v>
      </c>
      <c r="E62" s="75">
        <v>279329</v>
      </c>
      <c r="F62" s="6"/>
      <c r="G62" s="76">
        <v>4.5999999999999996</v>
      </c>
      <c r="H62" s="76">
        <v>40.5</v>
      </c>
      <c r="I62" s="76">
        <v>65.900000000000006</v>
      </c>
      <c r="J62" s="76">
        <v>41.6</v>
      </c>
    </row>
    <row r="63" spans="1:10" ht="12.75" customHeight="1">
      <c r="A63" s="6" t="s">
        <v>24</v>
      </c>
      <c r="B63" s="49">
        <v>160698</v>
      </c>
      <c r="C63" s="49">
        <v>132944</v>
      </c>
      <c r="D63" s="49">
        <v>84676</v>
      </c>
      <c r="E63" s="49">
        <v>392285</v>
      </c>
      <c r="F63" s="6"/>
      <c r="G63" s="76">
        <v>95.4</v>
      </c>
      <c r="H63" s="76">
        <v>59.5</v>
      </c>
      <c r="I63" s="76">
        <v>34.1</v>
      </c>
      <c r="J63" s="76">
        <v>58.4</v>
      </c>
    </row>
    <row r="64" spans="1:10" ht="12.75" customHeight="1">
      <c r="A64" s="21" t="s">
        <v>6</v>
      </c>
      <c r="B64" s="79">
        <v>168365</v>
      </c>
      <c r="C64" s="79">
        <v>223333</v>
      </c>
      <c r="D64" s="79">
        <v>248462</v>
      </c>
      <c r="E64" s="80">
        <v>671611</v>
      </c>
      <c r="F64" s="21"/>
      <c r="G64" s="78">
        <v>100</v>
      </c>
      <c r="H64" s="78">
        <v>100</v>
      </c>
      <c r="I64" s="78">
        <v>100</v>
      </c>
      <c r="J64" s="78">
        <v>100</v>
      </c>
    </row>
    <row r="65" spans="1:10" ht="12.75" customHeight="1">
      <c r="A65" s="74" t="s">
        <v>2</v>
      </c>
      <c r="B65" s="254" t="s">
        <v>69</v>
      </c>
      <c r="C65" s="254"/>
      <c r="D65" s="254"/>
      <c r="E65" s="254"/>
      <c r="F65" s="254"/>
      <c r="G65" s="254"/>
      <c r="H65" s="254"/>
      <c r="I65" s="254"/>
      <c r="J65" s="254"/>
    </row>
    <row r="66" spans="1:10" ht="12.75" customHeight="1">
      <c r="A66" s="6" t="s">
        <v>23</v>
      </c>
      <c r="B66" s="75">
        <v>1891</v>
      </c>
      <c r="C66" s="75">
        <v>42831</v>
      </c>
      <c r="D66" s="75">
        <v>69142</v>
      </c>
      <c r="E66" s="75">
        <v>123188</v>
      </c>
      <c r="F66" s="6"/>
      <c r="G66" s="76">
        <v>3.4</v>
      </c>
      <c r="H66" s="76">
        <v>64.900000000000006</v>
      </c>
      <c r="I66" s="76">
        <v>94.3</v>
      </c>
      <c r="J66" s="76">
        <v>59.2</v>
      </c>
    </row>
    <row r="67" spans="1:10" ht="12.75" customHeight="1">
      <c r="A67" s="6" t="s">
        <v>24</v>
      </c>
      <c r="B67" s="49">
        <v>53164</v>
      </c>
      <c r="C67" s="49">
        <v>23189</v>
      </c>
      <c r="D67" s="49">
        <v>4207</v>
      </c>
      <c r="E67" s="49">
        <v>85076</v>
      </c>
      <c r="F67" s="6"/>
      <c r="G67" s="76">
        <v>96.6</v>
      </c>
      <c r="H67" s="76">
        <v>35.1</v>
      </c>
      <c r="I67" s="76">
        <v>5.7</v>
      </c>
      <c r="J67" s="76">
        <v>40.9</v>
      </c>
    </row>
    <row r="68" spans="1:10" ht="12.75" customHeight="1">
      <c r="A68" s="21" t="s">
        <v>6</v>
      </c>
      <c r="B68" s="79">
        <v>55056</v>
      </c>
      <c r="C68" s="79">
        <v>66022</v>
      </c>
      <c r="D68" s="79">
        <v>73349</v>
      </c>
      <c r="E68" s="80">
        <v>208263</v>
      </c>
      <c r="F68" s="21"/>
      <c r="G68" s="78">
        <v>100</v>
      </c>
      <c r="H68" s="78">
        <v>100</v>
      </c>
      <c r="I68" s="78">
        <v>100</v>
      </c>
      <c r="J68" s="78">
        <v>100</v>
      </c>
    </row>
    <row r="69" spans="1:10" ht="12.75" customHeight="1">
      <c r="A69" s="74" t="s">
        <v>2</v>
      </c>
      <c r="B69" s="254" t="s">
        <v>70</v>
      </c>
      <c r="C69" s="254"/>
      <c r="D69" s="254"/>
      <c r="E69" s="254"/>
      <c r="F69" s="254"/>
      <c r="G69" s="254"/>
      <c r="H69" s="254"/>
      <c r="I69" s="254"/>
      <c r="J69" s="254"/>
    </row>
    <row r="70" spans="1:10" ht="12.75" customHeight="1">
      <c r="A70" s="6" t="s">
        <v>23</v>
      </c>
      <c r="B70" s="75">
        <v>20972</v>
      </c>
      <c r="C70" s="75">
        <v>418070</v>
      </c>
      <c r="D70" s="75">
        <v>579184</v>
      </c>
      <c r="E70" s="75">
        <v>1086542</v>
      </c>
      <c r="F70" s="6"/>
      <c r="G70" s="76">
        <v>4.5</v>
      </c>
      <c r="H70" s="76">
        <v>53.7</v>
      </c>
      <c r="I70" s="76">
        <v>75.2</v>
      </c>
      <c r="J70" s="76">
        <v>51</v>
      </c>
    </row>
    <row r="71" spans="1:10" ht="12.75" customHeight="1">
      <c r="A71" s="6" t="s">
        <v>24</v>
      </c>
      <c r="B71" s="49">
        <v>448298</v>
      </c>
      <c r="C71" s="49">
        <v>359775</v>
      </c>
      <c r="D71" s="49">
        <v>190816</v>
      </c>
      <c r="E71" s="49">
        <v>1043769</v>
      </c>
      <c r="F71" s="6"/>
      <c r="G71" s="76">
        <v>95.5</v>
      </c>
      <c r="H71" s="76">
        <v>46.3</v>
      </c>
      <c r="I71" s="76">
        <v>24.8</v>
      </c>
      <c r="J71" s="76">
        <v>49</v>
      </c>
    </row>
    <row r="72" spans="1:10" ht="12.75" customHeight="1">
      <c r="A72" s="21" t="s">
        <v>6</v>
      </c>
      <c r="B72" s="81">
        <v>469267</v>
      </c>
      <c r="C72" s="81">
        <v>777855</v>
      </c>
      <c r="D72" s="81">
        <v>769998</v>
      </c>
      <c r="E72" s="81">
        <v>2130308</v>
      </c>
      <c r="F72" s="21"/>
      <c r="G72" s="78">
        <v>100</v>
      </c>
      <c r="H72" s="78">
        <v>100</v>
      </c>
      <c r="I72" s="78">
        <v>100</v>
      </c>
      <c r="J72" s="78">
        <v>100</v>
      </c>
    </row>
    <row r="73" spans="1:10" ht="12.75" customHeight="1">
      <c r="A73" s="74" t="s">
        <v>2</v>
      </c>
      <c r="B73" s="253" t="s">
        <v>5</v>
      </c>
      <c r="C73" s="253"/>
      <c r="D73" s="253"/>
      <c r="E73" s="253"/>
      <c r="F73" s="253"/>
      <c r="G73" s="253"/>
      <c r="H73" s="253"/>
      <c r="I73" s="253"/>
      <c r="J73" s="253"/>
    </row>
    <row r="74" spans="1:10" ht="12.75" customHeight="1">
      <c r="A74" s="6" t="s">
        <v>23</v>
      </c>
      <c r="B74" s="49">
        <v>60245</v>
      </c>
      <c r="C74" s="49">
        <v>440518</v>
      </c>
      <c r="D74" s="49">
        <v>3055054</v>
      </c>
      <c r="E74" s="49">
        <v>19278834</v>
      </c>
      <c r="F74" s="6"/>
      <c r="G74" s="76">
        <v>5.4</v>
      </c>
      <c r="H74" s="76">
        <v>44.2</v>
      </c>
      <c r="I74" s="76">
        <v>81.400000000000006</v>
      </c>
      <c r="J74" s="76">
        <v>88.5</v>
      </c>
    </row>
    <row r="75" spans="1:10" ht="12.75" customHeight="1">
      <c r="A75" s="6" t="s">
        <v>24</v>
      </c>
      <c r="B75" s="49">
        <v>1052780</v>
      </c>
      <c r="C75" s="49">
        <v>555795</v>
      </c>
      <c r="D75" s="49">
        <v>696635</v>
      </c>
      <c r="E75" s="49">
        <v>2507458</v>
      </c>
      <c r="F75" s="6"/>
      <c r="G75" s="76">
        <v>94.6</v>
      </c>
      <c r="H75" s="76">
        <v>55.8</v>
      </c>
      <c r="I75" s="76">
        <v>18.600000000000001</v>
      </c>
      <c r="J75" s="76">
        <v>11.5</v>
      </c>
    </row>
    <row r="76" spans="1:10" ht="12.75" customHeight="1">
      <c r="A76" s="53" t="s">
        <v>6</v>
      </c>
      <c r="B76" s="82">
        <v>1113026</v>
      </c>
      <c r="C76" s="82">
        <v>996312</v>
      </c>
      <c r="D76" s="82">
        <v>3751687</v>
      </c>
      <c r="E76" s="82">
        <v>21786288</v>
      </c>
      <c r="F76" s="53"/>
      <c r="G76" s="83">
        <v>100</v>
      </c>
      <c r="H76" s="83">
        <v>100</v>
      </c>
      <c r="I76" s="83">
        <v>100</v>
      </c>
      <c r="J76" s="83">
        <v>100</v>
      </c>
    </row>
    <row r="77" spans="1:10" ht="12.75" customHeight="1">
      <c r="A77" s="249" t="s">
        <v>51</v>
      </c>
      <c r="B77" s="249"/>
      <c r="C77" s="249"/>
      <c r="D77" s="249"/>
      <c r="E77" s="249"/>
      <c r="F77" s="249"/>
      <c r="G77" s="249"/>
      <c r="H77" s="249"/>
      <c r="I77" s="249"/>
      <c r="J77" s="249"/>
    </row>
    <row r="78" spans="1:10" ht="12.75" customHeight="1">
      <c r="A78" s="5"/>
      <c r="B78" s="5"/>
      <c r="C78" s="5"/>
      <c r="D78" s="5"/>
      <c r="E78" s="5"/>
      <c r="F78" s="5"/>
      <c r="G78" s="5"/>
      <c r="H78" s="5"/>
      <c r="I78" s="5"/>
      <c r="J78" s="5"/>
    </row>
    <row r="79" spans="1:10" ht="12.75" customHeight="1">
      <c r="A79" s="5"/>
      <c r="B79" s="5"/>
      <c r="C79" s="5"/>
      <c r="D79" s="5"/>
      <c r="E79" s="5"/>
      <c r="F79" s="5"/>
      <c r="G79" s="5"/>
      <c r="H79" s="5"/>
      <c r="I79" s="5"/>
      <c r="J79" s="5"/>
    </row>
    <row r="80" spans="1:10" ht="12.75" customHeight="1">
      <c r="A80" s="5"/>
      <c r="B80" s="5"/>
      <c r="C80" s="5"/>
      <c r="D80" s="5"/>
      <c r="E80" s="5"/>
      <c r="F80" s="5"/>
      <c r="G80" s="5"/>
      <c r="H80" s="5"/>
      <c r="I80" s="5"/>
      <c r="J80" s="5"/>
    </row>
    <row r="81" spans="1:11" ht="12.75" customHeight="1">
      <c r="A81" s="5"/>
      <c r="B81" s="5"/>
      <c r="C81" s="5"/>
      <c r="D81" s="5"/>
      <c r="E81" s="5"/>
      <c r="F81" s="5"/>
      <c r="G81" s="5"/>
      <c r="H81" s="5"/>
      <c r="I81" s="5"/>
      <c r="J81" s="5"/>
    </row>
    <row r="82" spans="1:11" ht="12.75" customHeight="1">
      <c r="A82" s="5"/>
      <c r="B82" s="5"/>
      <c r="C82" s="5"/>
      <c r="D82" s="5"/>
      <c r="E82" s="5"/>
      <c r="F82" s="5"/>
      <c r="G82" s="5"/>
      <c r="H82" s="5"/>
      <c r="I82" s="5"/>
      <c r="J82" s="5"/>
    </row>
    <row r="83" spans="1:11" ht="12.75" customHeight="1">
      <c r="A83" s="40"/>
      <c r="B83" s="40"/>
      <c r="C83" s="40"/>
      <c r="D83" s="40"/>
      <c r="E83" s="6"/>
      <c r="F83" s="6"/>
      <c r="G83" s="6"/>
      <c r="H83" s="6"/>
      <c r="I83" s="6"/>
      <c r="J83" s="6"/>
    </row>
    <row r="84" spans="1:11" ht="12.75" customHeight="1">
      <c r="A84" s="255" t="s">
        <v>35</v>
      </c>
      <c r="B84" s="255"/>
      <c r="C84" s="255"/>
      <c r="D84" s="255"/>
      <c r="E84" s="255"/>
      <c r="F84" s="255"/>
      <c r="G84" s="255"/>
      <c r="H84" s="255"/>
      <c r="I84" s="255"/>
      <c r="J84" s="255"/>
    </row>
    <row r="85" spans="1:11" ht="12.75" customHeight="1">
      <c r="A85" s="84"/>
      <c r="B85" s="84"/>
      <c r="C85" s="84"/>
      <c r="D85" s="84"/>
      <c r="E85" s="84"/>
      <c r="F85" s="84"/>
      <c r="G85" s="85"/>
      <c r="H85" s="85"/>
      <c r="I85" s="85"/>
      <c r="J85" s="85"/>
    </row>
    <row r="86" spans="1:11" ht="12.75" customHeight="1">
      <c r="A86" s="84"/>
      <c r="B86" s="84"/>
      <c r="C86" s="84"/>
      <c r="D86" s="84"/>
      <c r="E86" s="84"/>
      <c r="F86" s="84"/>
      <c r="G86" s="85"/>
      <c r="H86" s="85"/>
      <c r="I86" s="85"/>
      <c r="J86" s="85"/>
    </row>
    <row r="87" spans="1:11" ht="12.75" customHeight="1">
      <c r="A87" s="48"/>
      <c r="B87" s="43" t="s">
        <v>16</v>
      </c>
      <c r="C87" s="43" t="s">
        <v>18</v>
      </c>
      <c r="D87" s="43" t="s">
        <v>17</v>
      </c>
      <c r="E87" s="246" t="s">
        <v>6</v>
      </c>
      <c r="F87" s="6"/>
      <c r="G87" s="43" t="s">
        <v>16</v>
      </c>
      <c r="H87" s="43" t="s">
        <v>18</v>
      </c>
      <c r="I87" s="43" t="s">
        <v>17</v>
      </c>
      <c r="J87" s="246" t="s">
        <v>6</v>
      </c>
    </row>
    <row r="88" spans="1:11" ht="12.75" customHeight="1">
      <c r="A88" s="48"/>
      <c r="B88" s="73"/>
      <c r="C88" s="73"/>
      <c r="D88" s="73"/>
      <c r="E88" s="247"/>
      <c r="F88" s="73"/>
      <c r="G88" s="73"/>
      <c r="H88" s="73"/>
      <c r="I88" s="73"/>
      <c r="J88" s="247"/>
    </row>
    <row r="89" spans="1:11" ht="12.75" customHeight="1">
      <c r="A89" s="74"/>
      <c r="B89" s="256" t="s">
        <v>3</v>
      </c>
      <c r="C89" s="256"/>
      <c r="D89" s="256"/>
      <c r="E89" s="256"/>
      <c r="F89" s="86"/>
      <c r="G89" s="256" t="s">
        <v>4</v>
      </c>
      <c r="H89" s="256"/>
      <c r="I89" s="256"/>
      <c r="J89" s="256"/>
    </row>
    <row r="90" spans="1:11" ht="12.75" customHeight="1">
      <c r="A90" s="87" t="s">
        <v>2</v>
      </c>
      <c r="B90" s="257" t="s">
        <v>67</v>
      </c>
      <c r="C90" s="257"/>
      <c r="D90" s="257"/>
      <c r="E90" s="257"/>
      <c r="F90" s="257"/>
      <c r="G90" s="257"/>
      <c r="H90" s="257"/>
      <c r="I90" s="257"/>
      <c r="J90" s="257"/>
    </row>
    <row r="91" spans="1:11" ht="12.75" customHeight="1">
      <c r="A91" s="55" t="s">
        <v>59</v>
      </c>
      <c r="B91" s="56"/>
      <c r="C91" s="56"/>
      <c r="D91" s="56"/>
      <c r="E91" s="56"/>
      <c r="F91" s="56"/>
      <c r="G91" s="56"/>
      <c r="H91" s="56"/>
      <c r="I91" s="56"/>
      <c r="J91" s="56"/>
    </row>
    <row r="92" spans="1:11" ht="12.75" customHeight="1">
      <c r="A92" s="32" t="s">
        <v>20</v>
      </c>
      <c r="B92" s="57"/>
      <c r="C92" s="57"/>
      <c r="D92" s="57"/>
      <c r="E92" s="57"/>
      <c r="F92" s="57"/>
      <c r="G92" s="57"/>
      <c r="H92" s="57"/>
      <c r="I92" s="57"/>
      <c r="J92" s="57"/>
    </row>
    <row r="93" spans="1:11" ht="12.75" customHeight="1">
      <c r="A93" s="33" t="s">
        <v>25</v>
      </c>
      <c r="B93" s="64">
        <v>77350</v>
      </c>
      <c r="C93" s="64">
        <v>271580</v>
      </c>
      <c r="D93" s="64">
        <v>317574</v>
      </c>
      <c r="E93" s="64">
        <v>701435</v>
      </c>
      <c r="F93" s="64"/>
      <c r="G93" s="50">
        <f>ROUND(B93/B97*100,1)</f>
        <v>32.1</v>
      </c>
      <c r="H93" s="50">
        <f>ROUND(C93/C97*100,1)</f>
        <v>56.7</v>
      </c>
      <c r="I93" s="50">
        <f>ROUND(D93/D97*100,1)</f>
        <v>72.400000000000006</v>
      </c>
      <c r="J93" s="50">
        <f>ROUND(E93/E97*100,1)</f>
        <v>57.3</v>
      </c>
      <c r="K93" s="31"/>
    </row>
    <row r="94" spans="1:11" ht="12.75" customHeight="1">
      <c r="A94" s="58" t="s">
        <v>21</v>
      </c>
      <c r="B94" s="64">
        <v>11065</v>
      </c>
      <c r="C94" s="64">
        <v>25654</v>
      </c>
      <c r="D94" s="64">
        <v>50968</v>
      </c>
      <c r="E94" s="64">
        <v>92936</v>
      </c>
      <c r="F94" s="88"/>
      <c r="G94" s="50">
        <f>ROUND(B94/$B$97*100,1)</f>
        <v>4.5999999999999996</v>
      </c>
      <c r="H94" s="50">
        <f t="shared" ref="H94:H97" si="0">ROUND(C94/$C$97*100,1)</f>
        <v>5.4</v>
      </c>
      <c r="I94" s="50">
        <f t="shared" ref="I94:I97" si="1">ROUND(D94/$D$97*100,1)</f>
        <v>11.6</v>
      </c>
      <c r="J94" s="50">
        <f>ROUND(E94/$E$97*100,1)</f>
        <v>7.6</v>
      </c>
      <c r="K94" s="33"/>
    </row>
    <row r="95" spans="1:11" ht="12.75" customHeight="1">
      <c r="A95" s="58" t="s">
        <v>61</v>
      </c>
      <c r="B95" s="64">
        <v>66287</v>
      </c>
      <c r="C95" s="64">
        <v>245930</v>
      </c>
      <c r="D95" s="64">
        <v>266613</v>
      </c>
      <c r="E95" s="64">
        <v>608509</v>
      </c>
      <c r="F95" s="88"/>
      <c r="G95" s="50">
        <f t="shared" ref="G95:G97" si="2">ROUND(B95/$B$97*100,1)</f>
        <v>27.5</v>
      </c>
      <c r="H95" s="50">
        <f t="shared" si="0"/>
        <v>51.3</v>
      </c>
      <c r="I95" s="50">
        <f t="shared" si="1"/>
        <v>60.8</v>
      </c>
      <c r="J95" s="50">
        <f>ROUND(E95/$E$97*100,1)</f>
        <v>49.7</v>
      </c>
      <c r="K95" s="33"/>
    </row>
    <row r="96" spans="1:11" ht="12.75" customHeight="1">
      <c r="A96" s="33" t="s">
        <v>62</v>
      </c>
      <c r="B96" s="64">
        <v>163319</v>
      </c>
      <c r="C96" s="64">
        <v>206279</v>
      </c>
      <c r="D96" s="64">
        <v>119862</v>
      </c>
      <c r="E96" s="64">
        <v>520557</v>
      </c>
      <c r="F96" s="88"/>
      <c r="G96" s="50">
        <f>ROUND(B96/$B$97*100,1)</f>
        <v>67.7</v>
      </c>
      <c r="H96" s="50">
        <f t="shared" si="0"/>
        <v>43.1</v>
      </c>
      <c r="I96" s="50">
        <f t="shared" si="1"/>
        <v>27.3</v>
      </c>
      <c r="J96" s="50">
        <f>ROUND(E96/$E$97*100,1)</f>
        <v>42.5</v>
      </c>
      <c r="K96" s="32"/>
    </row>
    <row r="97" spans="1:11" ht="12.75" customHeight="1">
      <c r="A97" s="59" t="s">
        <v>31</v>
      </c>
      <c r="B97" s="64">
        <v>241325</v>
      </c>
      <c r="C97" s="64">
        <v>479095</v>
      </c>
      <c r="D97" s="64">
        <v>438453</v>
      </c>
      <c r="E97" s="64">
        <v>1225195</v>
      </c>
      <c r="F97" s="88"/>
      <c r="G97" s="50">
        <f t="shared" si="2"/>
        <v>100</v>
      </c>
      <c r="H97" s="50">
        <f t="shared" si="0"/>
        <v>100</v>
      </c>
      <c r="I97" s="50">
        <f t="shared" si="1"/>
        <v>100</v>
      </c>
      <c r="J97" s="50">
        <f t="shared" ref="J97" si="3">ROUND(E97/$E$97*100,1)</f>
        <v>100</v>
      </c>
      <c r="K97" s="34"/>
    </row>
    <row r="98" spans="1:11" ht="12.75" customHeight="1">
      <c r="A98" s="60" t="s">
        <v>28</v>
      </c>
      <c r="B98" s="64"/>
      <c r="C98" s="64"/>
      <c r="D98" s="64"/>
      <c r="E98" s="64"/>
      <c r="F98" s="88"/>
      <c r="G98" s="89"/>
      <c r="H98" s="89"/>
      <c r="I98" s="89"/>
      <c r="J98" s="89"/>
      <c r="K98" s="34"/>
    </row>
    <row r="99" spans="1:11" ht="12.75" customHeight="1">
      <c r="A99" s="61" t="s">
        <v>38</v>
      </c>
      <c r="B99" s="65" t="s">
        <v>7</v>
      </c>
      <c r="C99" s="65" t="s">
        <v>7</v>
      </c>
      <c r="D99" s="65" t="s">
        <v>7</v>
      </c>
      <c r="E99" s="65" t="s">
        <v>7</v>
      </c>
      <c r="F99" s="48"/>
      <c r="G99" s="65" t="s">
        <v>7</v>
      </c>
      <c r="H99" s="65" t="s">
        <v>7</v>
      </c>
      <c r="I99" s="65" t="s">
        <v>7</v>
      </c>
      <c r="J99" s="65" t="s">
        <v>7</v>
      </c>
      <c r="K99" s="32"/>
    </row>
    <row r="100" spans="1:11" ht="12.75" customHeight="1">
      <c r="A100" s="59" t="s">
        <v>26</v>
      </c>
      <c r="B100" s="65" t="s">
        <v>7</v>
      </c>
      <c r="C100" s="65" t="s">
        <v>7</v>
      </c>
      <c r="D100" s="65" t="s">
        <v>7</v>
      </c>
      <c r="E100" s="65" t="s">
        <v>7</v>
      </c>
      <c r="F100" s="48"/>
      <c r="G100" s="65" t="s">
        <v>7</v>
      </c>
      <c r="H100" s="65" t="s">
        <v>7</v>
      </c>
      <c r="I100" s="65" t="s">
        <v>7</v>
      </c>
      <c r="J100" s="65" t="s">
        <v>7</v>
      </c>
    </row>
    <row r="101" spans="1:11" ht="12.75" customHeight="1">
      <c r="A101" s="59" t="s">
        <v>30</v>
      </c>
      <c r="B101" s="65" t="s">
        <v>7</v>
      </c>
      <c r="C101" s="65" t="s">
        <v>7</v>
      </c>
      <c r="D101" s="65" t="s">
        <v>7</v>
      </c>
      <c r="E101" s="65" t="s">
        <v>7</v>
      </c>
      <c r="F101" s="48"/>
      <c r="G101" s="65" t="s">
        <v>7</v>
      </c>
      <c r="H101" s="65" t="s">
        <v>7</v>
      </c>
      <c r="I101" s="65" t="s">
        <v>7</v>
      </c>
      <c r="J101" s="65" t="s">
        <v>7</v>
      </c>
      <c r="K101" s="31"/>
    </row>
    <row r="102" spans="1:11" ht="12.75" customHeight="1">
      <c r="A102" s="61" t="s">
        <v>39</v>
      </c>
      <c r="B102" s="65" t="s">
        <v>7</v>
      </c>
      <c r="C102" s="65" t="s">
        <v>7</v>
      </c>
      <c r="D102" s="65" t="s">
        <v>7</v>
      </c>
      <c r="E102" s="65" t="s">
        <v>7</v>
      </c>
      <c r="F102" s="48"/>
      <c r="G102" s="65" t="s">
        <v>7</v>
      </c>
      <c r="H102" s="65" t="s">
        <v>7</v>
      </c>
      <c r="I102" s="65" t="s">
        <v>7</v>
      </c>
      <c r="J102" s="65" t="s">
        <v>7</v>
      </c>
      <c r="K102" s="31"/>
    </row>
    <row r="103" spans="1:11" ht="12.75" customHeight="1">
      <c r="A103" s="59" t="s">
        <v>27</v>
      </c>
      <c r="B103" s="65" t="s">
        <v>7</v>
      </c>
      <c r="C103" s="65" t="s">
        <v>7</v>
      </c>
      <c r="D103" s="65" t="s">
        <v>7</v>
      </c>
      <c r="E103" s="65" t="s">
        <v>7</v>
      </c>
      <c r="F103" s="48"/>
      <c r="G103" s="65" t="s">
        <v>7</v>
      </c>
      <c r="H103" s="65" t="s">
        <v>7</v>
      </c>
      <c r="I103" s="65" t="s">
        <v>7</v>
      </c>
      <c r="J103" s="65" t="s">
        <v>7</v>
      </c>
      <c r="K103" s="31"/>
    </row>
    <row r="104" spans="1:11" ht="12.75" customHeight="1">
      <c r="A104" s="59" t="s">
        <v>29</v>
      </c>
      <c r="B104" s="65" t="s">
        <v>7</v>
      </c>
      <c r="C104" s="65" t="s">
        <v>7</v>
      </c>
      <c r="D104" s="65" t="s">
        <v>7</v>
      </c>
      <c r="E104" s="65" t="s">
        <v>7</v>
      </c>
      <c r="F104" s="48"/>
      <c r="G104" s="65" t="s">
        <v>7</v>
      </c>
      <c r="H104" s="65" t="s">
        <v>7</v>
      </c>
      <c r="I104" s="65" t="s">
        <v>7</v>
      </c>
      <c r="J104" s="65" t="s">
        <v>7</v>
      </c>
    </row>
    <row r="105" spans="1:11" ht="12.75" customHeight="1">
      <c r="A105" s="60" t="s">
        <v>19</v>
      </c>
      <c r="B105" s="64"/>
      <c r="C105" s="64"/>
      <c r="D105" s="64"/>
      <c r="E105" s="64"/>
      <c r="F105" s="88"/>
      <c r="G105" s="89"/>
      <c r="H105" s="89"/>
      <c r="I105" s="89"/>
      <c r="J105" s="89"/>
    </row>
    <row r="106" spans="1:11" ht="12.75" customHeight="1">
      <c r="A106" s="62" t="s">
        <v>65</v>
      </c>
      <c r="B106" s="64">
        <v>34755</v>
      </c>
      <c r="C106" s="64">
        <v>51061</v>
      </c>
      <c r="D106" s="64">
        <v>32405</v>
      </c>
      <c r="E106" s="64">
        <v>127178</v>
      </c>
      <c r="F106" s="88"/>
      <c r="G106" s="89">
        <f>ROUND(B106/$B$108*100,1)</f>
        <v>14.7</v>
      </c>
      <c r="H106" s="89">
        <f>ROUND(C106/$C$108*100,1)</f>
        <v>10.9</v>
      </c>
      <c r="I106" s="89">
        <f>ROUND(D106/$D$108*100,1)</f>
        <v>7.7</v>
      </c>
      <c r="J106" s="89">
        <f>ROUND(E106/$E$108*100,1)</f>
        <v>10.7</v>
      </c>
      <c r="K106" s="31"/>
    </row>
    <row r="107" spans="1:11" ht="12.75" customHeight="1">
      <c r="A107" s="62" t="s">
        <v>66</v>
      </c>
      <c r="B107" s="64">
        <v>578</v>
      </c>
      <c r="C107" s="64">
        <v>841</v>
      </c>
      <c r="D107" s="64">
        <v>380</v>
      </c>
      <c r="E107" s="64">
        <v>1936</v>
      </c>
      <c r="F107" s="88"/>
      <c r="G107" s="89">
        <f>ROUND(B107/$B$108*100,1)</f>
        <v>0.2</v>
      </c>
      <c r="H107" s="89">
        <f t="shared" ref="H107:H108" si="4">ROUND(C107/$C$108*100,1)</f>
        <v>0.2</v>
      </c>
      <c r="I107" s="89">
        <f t="shared" ref="I107:I108" si="5">ROUND(D107/$D$108*100,1)</f>
        <v>0.1</v>
      </c>
      <c r="J107" s="89">
        <f>ROUND(E107/$E$108*100,1)</f>
        <v>0.2</v>
      </c>
      <c r="K107" s="31"/>
    </row>
    <row r="108" spans="1:11" ht="12.75" customHeight="1">
      <c r="A108" s="59" t="s">
        <v>37</v>
      </c>
      <c r="B108" s="64">
        <v>236733</v>
      </c>
      <c r="C108" s="64">
        <v>466776</v>
      </c>
      <c r="D108" s="64">
        <v>422457</v>
      </c>
      <c r="E108" s="64">
        <v>1191050</v>
      </c>
      <c r="F108" s="88"/>
      <c r="G108" s="89">
        <f t="shared" ref="G108" si="6">ROUND(B108/$B$108*100,1)</f>
        <v>100</v>
      </c>
      <c r="H108" s="89">
        <f t="shared" si="4"/>
        <v>100</v>
      </c>
      <c r="I108" s="89">
        <f t="shared" si="5"/>
        <v>100</v>
      </c>
      <c r="J108" s="89">
        <f t="shared" ref="J108" si="7">ROUND(E108/$E$108*100,1)</f>
        <v>100</v>
      </c>
    </row>
    <row r="109" spans="1:11" ht="12.75" customHeight="1">
      <c r="A109" s="55" t="s">
        <v>60</v>
      </c>
      <c r="B109" s="64">
        <v>244124</v>
      </c>
      <c r="C109" s="64">
        <v>485740</v>
      </c>
      <c r="D109" s="64">
        <v>443830</v>
      </c>
      <c r="E109" s="64">
        <v>1242337</v>
      </c>
      <c r="F109" s="48"/>
      <c r="G109" s="89">
        <v>100</v>
      </c>
      <c r="H109" s="89">
        <v>100</v>
      </c>
      <c r="I109" s="89">
        <v>100</v>
      </c>
      <c r="J109" s="89">
        <v>100</v>
      </c>
    </row>
    <row r="110" spans="1:11" ht="12.75" customHeight="1">
      <c r="A110" s="87" t="s">
        <v>2</v>
      </c>
      <c r="B110" s="257" t="s">
        <v>68</v>
      </c>
      <c r="C110" s="257"/>
      <c r="D110" s="257"/>
      <c r="E110" s="257"/>
      <c r="F110" s="257"/>
      <c r="G110" s="257"/>
      <c r="H110" s="257"/>
      <c r="I110" s="257"/>
      <c r="J110" s="257"/>
    </row>
    <row r="111" spans="1:11" ht="12.75" customHeight="1">
      <c r="A111" s="55" t="s">
        <v>59</v>
      </c>
      <c r="B111" s="56"/>
      <c r="C111" s="56"/>
      <c r="D111" s="56"/>
      <c r="E111" s="56"/>
      <c r="F111" s="56"/>
      <c r="G111" s="56"/>
      <c r="H111" s="56"/>
      <c r="I111" s="56"/>
      <c r="J111" s="56"/>
    </row>
    <row r="112" spans="1:11" ht="12.75" customHeight="1">
      <c r="A112" s="32" t="s">
        <v>20</v>
      </c>
      <c r="B112" s="56"/>
      <c r="C112" s="56"/>
      <c r="D112" s="56"/>
      <c r="E112" s="56"/>
      <c r="F112" s="56"/>
      <c r="G112" s="56"/>
      <c r="H112" s="56"/>
      <c r="I112" s="56"/>
      <c r="J112" s="56"/>
    </row>
    <row r="113" spans="1:10" ht="12.75" customHeight="1">
      <c r="A113" s="33" t="s">
        <v>25</v>
      </c>
      <c r="B113" s="64">
        <v>78829</v>
      </c>
      <c r="C113" s="64">
        <v>128307</v>
      </c>
      <c r="D113" s="64">
        <v>165389</v>
      </c>
      <c r="E113" s="64">
        <v>390079</v>
      </c>
      <c r="F113" s="88"/>
      <c r="G113" s="50">
        <f>ROUND(B113/B117*100,1)</f>
        <v>47.7</v>
      </c>
      <c r="H113" s="50">
        <f t="shared" ref="H113:I113" si="8">ROUND(C113/C117*100,1)</f>
        <v>58.5</v>
      </c>
      <c r="I113" s="50">
        <f t="shared" si="8"/>
        <v>68</v>
      </c>
      <c r="J113" s="50">
        <f>ROUND(E113/E117*100,1)</f>
        <v>59.3</v>
      </c>
    </row>
    <row r="114" spans="1:10" ht="12.75" customHeight="1">
      <c r="A114" s="58" t="s">
        <v>21</v>
      </c>
      <c r="B114" s="64">
        <v>18877</v>
      </c>
      <c r="C114" s="64">
        <v>25487</v>
      </c>
      <c r="D114" s="64">
        <v>41049</v>
      </c>
      <c r="E114" s="64">
        <v>90233</v>
      </c>
      <c r="F114" s="48"/>
      <c r="G114" s="50">
        <f>ROUND(B114/B117*100,1)</f>
        <v>11.4</v>
      </c>
      <c r="H114" s="50">
        <f t="shared" ref="H114:I114" si="9">ROUND(C114/C117*100,1)</f>
        <v>11.6</v>
      </c>
      <c r="I114" s="50">
        <f t="shared" si="9"/>
        <v>16.899999999999999</v>
      </c>
      <c r="J114" s="50">
        <f>ROUND(E114/E117*100,1)</f>
        <v>13.7</v>
      </c>
    </row>
    <row r="115" spans="1:10" ht="12.75" customHeight="1">
      <c r="A115" s="58" t="s">
        <v>61</v>
      </c>
      <c r="B115" s="64">
        <v>59955</v>
      </c>
      <c r="C115" s="64">
        <v>102815</v>
      </c>
      <c r="D115" s="64">
        <v>124342</v>
      </c>
      <c r="E115" s="64">
        <v>299845</v>
      </c>
      <c r="F115" s="48"/>
      <c r="G115" s="50">
        <f>ROUND(B115/B117*100,1)</f>
        <v>36.299999999999997</v>
      </c>
      <c r="H115" s="50">
        <f t="shared" ref="H115:I115" si="10">ROUND(C115/C117*100,1)</f>
        <v>46.9</v>
      </c>
      <c r="I115" s="50">
        <f t="shared" si="10"/>
        <v>51.1</v>
      </c>
      <c r="J115" s="50">
        <f>ROUND(E115/E117*100,1)</f>
        <v>45.6</v>
      </c>
    </row>
    <row r="116" spans="1:10" ht="12.75" customHeight="1">
      <c r="A116" s="33" t="s">
        <v>62</v>
      </c>
      <c r="B116" s="64">
        <v>85578</v>
      </c>
      <c r="C116" s="64">
        <v>89862</v>
      </c>
      <c r="D116" s="64">
        <v>76706</v>
      </c>
      <c r="E116" s="64">
        <v>264523</v>
      </c>
      <c r="F116" s="48"/>
      <c r="G116" s="50">
        <f>ROUND(B116/B117*100,1)</f>
        <v>51.8</v>
      </c>
      <c r="H116" s="50">
        <f t="shared" ref="H116:I116" si="11">ROUND(C116/C117*100,1)</f>
        <v>41</v>
      </c>
      <c r="I116" s="50">
        <f t="shared" si="11"/>
        <v>31.5</v>
      </c>
      <c r="J116" s="50">
        <f>ROUND(E116/E117*100,1)</f>
        <v>40.200000000000003</v>
      </c>
    </row>
    <row r="117" spans="1:10" ht="12.75" customHeight="1">
      <c r="A117" s="59" t="s">
        <v>31</v>
      </c>
      <c r="B117" s="64">
        <v>165191</v>
      </c>
      <c r="C117" s="64">
        <v>219204</v>
      </c>
      <c r="D117" s="64">
        <v>243358</v>
      </c>
      <c r="E117" s="64">
        <v>657934</v>
      </c>
      <c r="F117" s="48"/>
      <c r="G117" s="50">
        <v>100</v>
      </c>
      <c r="H117" s="50">
        <v>100</v>
      </c>
      <c r="I117" s="50">
        <v>100</v>
      </c>
      <c r="J117" s="50">
        <v>100</v>
      </c>
    </row>
    <row r="118" spans="1:10" ht="12.75" customHeight="1">
      <c r="A118" s="60" t="s">
        <v>28</v>
      </c>
      <c r="B118" s="64"/>
      <c r="C118" s="64"/>
      <c r="D118" s="64"/>
      <c r="E118" s="64"/>
      <c r="F118" s="48"/>
      <c r="G118" s="89"/>
      <c r="H118" s="89"/>
      <c r="I118" s="89"/>
      <c r="J118" s="89"/>
    </row>
    <row r="119" spans="1:10" ht="12.75" customHeight="1">
      <c r="A119" s="61" t="s">
        <v>38</v>
      </c>
      <c r="B119" s="65" t="s">
        <v>7</v>
      </c>
      <c r="C119" s="65" t="s">
        <v>7</v>
      </c>
      <c r="D119" s="65" t="s">
        <v>7</v>
      </c>
      <c r="E119" s="65" t="s">
        <v>7</v>
      </c>
      <c r="F119" s="48"/>
      <c r="G119" s="65" t="s">
        <v>7</v>
      </c>
      <c r="H119" s="65" t="s">
        <v>7</v>
      </c>
      <c r="I119" s="65" t="s">
        <v>7</v>
      </c>
      <c r="J119" s="65" t="s">
        <v>7</v>
      </c>
    </row>
    <row r="120" spans="1:10" ht="12.75" customHeight="1">
      <c r="A120" s="59" t="s">
        <v>26</v>
      </c>
      <c r="B120" s="65" t="s">
        <v>7</v>
      </c>
      <c r="C120" s="65" t="s">
        <v>7</v>
      </c>
      <c r="D120" s="65" t="s">
        <v>7</v>
      </c>
      <c r="E120" s="65" t="s">
        <v>7</v>
      </c>
      <c r="F120" s="48"/>
      <c r="G120" s="65" t="s">
        <v>7</v>
      </c>
      <c r="H120" s="65" t="s">
        <v>7</v>
      </c>
      <c r="I120" s="65" t="s">
        <v>7</v>
      </c>
      <c r="J120" s="65" t="s">
        <v>7</v>
      </c>
    </row>
    <row r="121" spans="1:10" ht="12.75" customHeight="1">
      <c r="A121" s="59" t="s">
        <v>30</v>
      </c>
      <c r="B121" s="65" t="s">
        <v>7</v>
      </c>
      <c r="C121" s="65" t="s">
        <v>7</v>
      </c>
      <c r="D121" s="65" t="s">
        <v>7</v>
      </c>
      <c r="E121" s="65" t="s">
        <v>7</v>
      </c>
      <c r="F121" s="48"/>
      <c r="G121" s="65" t="s">
        <v>7</v>
      </c>
      <c r="H121" s="65" t="s">
        <v>7</v>
      </c>
      <c r="I121" s="65" t="s">
        <v>7</v>
      </c>
      <c r="J121" s="65" t="s">
        <v>7</v>
      </c>
    </row>
    <row r="122" spans="1:10" ht="12.75" customHeight="1">
      <c r="A122" s="61" t="s">
        <v>39</v>
      </c>
      <c r="B122" s="65" t="s">
        <v>7</v>
      </c>
      <c r="C122" s="65" t="s">
        <v>7</v>
      </c>
      <c r="D122" s="65" t="s">
        <v>7</v>
      </c>
      <c r="E122" s="65" t="s">
        <v>7</v>
      </c>
      <c r="F122" s="48"/>
      <c r="G122" s="65" t="s">
        <v>7</v>
      </c>
      <c r="H122" s="65" t="s">
        <v>7</v>
      </c>
      <c r="I122" s="65" t="s">
        <v>7</v>
      </c>
      <c r="J122" s="65" t="s">
        <v>7</v>
      </c>
    </row>
    <row r="123" spans="1:10" ht="12.75" customHeight="1">
      <c r="A123" s="59" t="s">
        <v>27</v>
      </c>
      <c r="B123" s="65" t="s">
        <v>7</v>
      </c>
      <c r="C123" s="65" t="s">
        <v>7</v>
      </c>
      <c r="D123" s="65" t="s">
        <v>7</v>
      </c>
      <c r="E123" s="65" t="s">
        <v>7</v>
      </c>
      <c r="F123" s="48"/>
      <c r="G123" s="65" t="s">
        <v>7</v>
      </c>
      <c r="H123" s="65" t="s">
        <v>7</v>
      </c>
      <c r="I123" s="65" t="s">
        <v>7</v>
      </c>
      <c r="J123" s="65" t="s">
        <v>7</v>
      </c>
    </row>
    <row r="124" spans="1:10" ht="12.75" customHeight="1">
      <c r="A124" s="59" t="s">
        <v>29</v>
      </c>
      <c r="B124" s="65" t="s">
        <v>7</v>
      </c>
      <c r="C124" s="65" t="s">
        <v>7</v>
      </c>
      <c r="D124" s="65" t="s">
        <v>7</v>
      </c>
      <c r="E124" s="65" t="s">
        <v>7</v>
      </c>
      <c r="F124" s="48"/>
      <c r="G124" s="65" t="s">
        <v>7</v>
      </c>
      <c r="H124" s="65" t="s">
        <v>7</v>
      </c>
      <c r="I124" s="65" t="s">
        <v>7</v>
      </c>
      <c r="J124" s="65" t="s">
        <v>7</v>
      </c>
    </row>
    <row r="125" spans="1:10" ht="12.75" customHeight="1">
      <c r="A125" s="60" t="s">
        <v>19</v>
      </c>
      <c r="B125" s="64"/>
      <c r="C125" s="64"/>
      <c r="D125" s="64"/>
      <c r="E125" s="64"/>
      <c r="F125" s="90"/>
      <c r="G125" s="89"/>
      <c r="H125" s="89"/>
      <c r="I125" s="89"/>
      <c r="J125" s="89"/>
    </row>
    <row r="126" spans="1:10" ht="12.75" customHeight="1">
      <c r="A126" s="62" t="s">
        <v>65</v>
      </c>
      <c r="B126" s="64">
        <v>28101</v>
      </c>
      <c r="C126" s="64">
        <v>27433</v>
      </c>
      <c r="D126" s="64">
        <v>26424</v>
      </c>
      <c r="E126" s="64">
        <v>86801</v>
      </c>
      <c r="F126" s="48"/>
      <c r="G126" s="89">
        <f>ROUND(B126/B128*100,1)</f>
        <v>17.399999999999999</v>
      </c>
      <c r="H126" s="89">
        <f t="shared" ref="H126:J126" si="12">ROUND(C126/C128*100,1)</f>
        <v>12.8</v>
      </c>
      <c r="I126" s="89">
        <f t="shared" si="12"/>
        <v>11.1</v>
      </c>
      <c r="J126" s="89">
        <f t="shared" si="12"/>
        <v>13.5</v>
      </c>
    </row>
    <row r="127" spans="1:10" ht="12.75" customHeight="1">
      <c r="A127" s="62" t="s">
        <v>66</v>
      </c>
      <c r="B127" s="64">
        <v>1016</v>
      </c>
      <c r="C127" s="64">
        <v>834</v>
      </c>
      <c r="D127" s="64">
        <v>535</v>
      </c>
      <c r="E127" s="64">
        <v>2544</v>
      </c>
      <c r="F127" s="48"/>
      <c r="G127" s="89">
        <f>ROUND(B127/B128*100,1)</f>
        <v>0.6</v>
      </c>
      <c r="H127" s="89">
        <f t="shared" ref="H127:J127" si="13">ROUND(C127/C128*100,1)</f>
        <v>0.4</v>
      </c>
      <c r="I127" s="89">
        <f t="shared" si="13"/>
        <v>0.2</v>
      </c>
      <c r="J127" s="89">
        <f t="shared" si="13"/>
        <v>0.4</v>
      </c>
    </row>
    <row r="128" spans="1:10" ht="12.75" customHeight="1">
      <c r="A128" s="59" t="s">
        <v>37</v>
      </c>
      <c r="B128" s="64">
        <v>161955</v>
      </c>
      <c r="C128" s="64">
        <v>214872</v>
      </c>
      <c r="D128" s="64">
        <v>237306</v>
      </c>
      <c r="E128" s="64">
        <v>643738</v>
      </c>
      <c r="F128" s="91"/>
      <c r="G128" s="89">
        <v>100</v>
      </c>
      <c r="H128" s="89">
        <v>100</v>
      </c>
      <c r="I128" s="89">
        <v>100</v>
      </c>
      <c r="J128" s="89">
        <v>100</v>
      </c>
    </row>
    <row r="129" spans="1:10" ht="12.75" customHeight="1">
      <c r="A129" s="55" t="s">
        <v>60</v>
      </c>
      <c r="B129" s="64">
        <v>168572</v>
      </c>
      <c r="C129" s="64">
        <v>223427</v>
      </c>
      <c r="D129" s="64">
        <v>247674</v>
      </c>
      <c r="E129" s="64">
        <v>672348</v>
      </c>
      <c r="F129" s="48"/>
      <c r="G129" s="89">
        <v>100</v>
      </c>
      <c r="H129" s="89">
        <v>100</v>
      </c>
      <c r="I129" s="89">
        <v>100</v>
      </c>
      <c r="J129" s="89">
        <v>100</v>
      </c>
    </row>
    <row r="130" spans="1:10" ht="12.75" customHeight="1">
      <c r="A130" s="87" t="s">
        <v>2</v>
      </c>
      <c r="B130" s="254" t="s">
        <v>69</v>
      </c>
      <c r="C130" s="254"/>
      <c r="D130" s="254"/>
      <c r="E130" s="254"/>
      <c r="F130" s="254"/>
      <c r="G130" s="254"/>
      <c r="H130" s="254"/>
      <c r="I130" s="254"/>
      <c r="J130" s="254"/>
    </row>
    <row r="131" spans="1:10" ht="12.75" customHeight="1">
      <c r="A131" s="55" t="s">
        <v>59</v>
      </c>
      <c r="B131" s="63"/>
      <c r="C131" s="63"/>
      <c r="D131" s="63"/>
      <c r="E131" s="63"/>
      <c r="F131" s="63"/>
      <c r="G131" s="63"/>
      <c r="H131" s="63"/>
      <c r="I131" s="63"/>
      <c r="J131" s="63"/>
    </row>
    <row r="132" spans="1:10" ht="12.75" customHeight="1">
      <c r="A132" s="32" t="s">
        <v>20</v>
      </c>
      <c r="B132" s="63"/>
      <c r="C132" s="63"/>
      <c r="D132" s="63"/>
      <c r="E132" s="63"/>
      <c r="F132" s="63"/>
      <c r="G132" s="63"/>
      <c r="H132" s="63"/>
      <c r="I132" s="63"/>
      <c r="J132" s="63"/>
    </row>
    <row r="133" spans="1:10" ht="12.75" customHeight="1">
      <c r="A133" s="33" t="s">
        <v>25</v>
      </c>
      <c r="B133" s="64">
        <v>5737</v>
      </c>
      <c r="C133" s="64">
        <v>20837</v>
      </c>
      <c r="D133" s="64">
        <v>31840</v>
      </c>
      <c r="E133" s="64">
        <v>62877</v>
      </c>
      <c r="F133" s="64"/>
      <c r="G133" s="50">
        <f>ROUND(B133/B137*100,1)</f>
        <v>10.7</v>
      </c>
      <c r="H133" s="50">
        <f>ROUND(C133/C137*100,1)</f>
        <v>32.5</v>
      </c>
      <c r="I133" s="50">
        <f>ROUND(D133/D137*100,1)</f>
        <v>44.9</v>
      </c>
      <c r="J133" s="50">
        <f>ROUND(E133/E137*100,1)</f>
        <v>31.2</v>
      </c>
    </row>
    <row r="134" spans="1:10" ht="12.75" customHeight="1">
      <c r="A134" s="58" t="s">
        <v>21</v>
      </c>
      <c r="B134" s="64">
        <v>1190</v>
      </c>
      <c r="C134" s="64">
        <v>2798</v>
      </c>
      <c r="D134" s="64">
        <v>4387</v>
      </c>
      <c r="E134" s="64">
        <v>9404</v>
      </c>
      <c r="F134" s="48"/>
      <c r="G134" s="50">
        <f>ROUND(B134/B137*100,1)</f>
        <v>2.2000000000000002</v>
      </c>
      <c r="H134" s="50">
        <f t="shared" ref="H134:I134" si="14">ROUND(C134/C137*100,1)</f>
        <v>4.4000000000000004</v>
      </c>
      <c r="I134" s="50">
        <f t="shared" si="14"/>
        <v>6.2</v>
      </c>
      <c r="J134" s="50">
        <f>ROUND(E134/E137*100,1)</f>
        <v>4.7</v>
      </c>
    </row>
    <row r="135" spans="1:10" ht="12.75" customHeight="1">
      <c r="A135" s="58" t="s">
        <v>61</v>
      </c>
      <c r="B135" s="64">
        <v>4544</v>
      </c>
      <c r="C135" s="64">
        <v>18038</v>
      </c>
      <c r="D135" s="64">
        <v>27443</v>
      </c>
      <c r="E135" s="64">
        <v>53478</v>
      </c>
      <c r="F135" s="48"/>
      <c r="G135" s="50">
        <f>ROUND(B135/B137*100,1)</f>
        <v>8.5</v>
      </c>
      <c r="H135" s="50">
        <f t="shared" ref="H135:J135" si="15">ROUND(C135/C137*100,1)</f>
        <v>28.1</v>
      </c>
      <c r="I135" s="50">
        <f t="shared" si="15"/>
        <v>38.700000000000003</v>
      </c>
      <c r="J135" s="50">
        <f t="shared" si="15"/>
        <v>26.5</v>
      </c>
    </row>
    <row r="136" spans="1:10" ht="12.75" customHeight="1">
      <c r="A136" s="33" t="s">
        <v>62</v>
      </c>
      <c r="B136" s="64">
        <v>47683</v>
      </c>
      <c r="C136" s="64">
        <v>42909</v>
      </c>
      <c r="D136" s="64">
        <v>38673</v>
      </c>
      <c r="E136" s="64">
        <v>137872</v>
      </c>
      <c r="F136" s="48"/>
      <c r="G136" s="50">
        <f>ROUND(B136/B137*100,1)</f>
        <v>88.8</v>
      </c>
      <c r="H136" s="50">
        <f t="shared" ref="H136:J136" si="16">ROUND(C136/C137*100,1)</f>
        <v>66.900000000000006</v>
      </c>
      <c r="I136" s="50">
        <f t="shared" si="16"/>
        <v>54.5</v>
      </c>
      <c r="J136" s="50">
        <f t="shared" si="16"/>
        <v>68.3</v>
      </c>
    </row>
    <row r="137" spans="1:10" ht="12.75" customHeight="1">
      <c r="A137" s="59" t="s">
        <v>31</v>
      </c>
      <c r="B137" s="64">
        <v>53689</v>
      </c>
      <c r="C137" s="64">
        <v>64097</v>
      </c>
      <c r="D137" s="64">
        <v>70915</v>
      </c>
      <c r="E137" s="64">
        <v>201852</v>
      </c>
      <c r="F137" s="91"/>
      <c r="G137" s="50">
        <v>100</v>
      </c>
      <c r="H137" s="50">
        <v>100</v>
      </c>
      <c r="I137" s="50">
        <v>100</v>
      </c>
      <c r="J137" s="50">
        <v>100</v>
      </c>
    </row>
    <row r="138" spans="1:10" ht="12.75" customHeight="1">
      <c r="A138" s="60" t="s">
        <v>28</v>
      </c>
      <c r="B138" s="64"/>
      <c r="C138" s="64"/>
      <c r="D138" s="64"/>
      <c r="E138" s="64"/>
      <c r="F138" s="91"/>
      <c r="G138" s="89"/>
      <c r="H138" s="89"/>
      <c r="I138" s="89"/>
      <c r="J138" s="89"/>
    </row>
    <row r="139" spans="1:10" ht="12.75" customHeight="1">
      <c r="A139" s="61" t="s">
        <v>38</v>
      </c>
      <c r="B139" s="65" t="s">
        <v>7</v>
      </c>
      <c r="C139" s="65" t="s">
        <v>7</v>
      </c>
      <c r="D139" s="65" t="s">
        <v>7</v>
      </c>
      <c r="E139" s="65" t="s">
        <v>7</v>
      </c>
      <c r="F139" s="48"/>
      <c r="G139" s="65" t="s">
        <v>7</v>
      </c>
      <c r="H139" s="65" t="s">
        <v>7</v>
      </c>
      <c r="I139" s="65" t="s">
        <v>7</v>
      </c>
      <c r="J139" s="65" t="s">
        <v>7</v>
      </c>
    </row>
    <row r="140" spans="1:10" ht="12.75" customHeight="1">
      <c r="A140" s="59" t="s">
        <v>26</v>
      </c>
      <c r="B140" s="65" t="s">
        <v>7</v>
      </c>
      <c r="C140" s="65" t="s">
        <v>7</v>
      </c>
      <c r="D140" s="65" t="s">
        <v>7</v>
      </c>
      <c r="E140" s="65" t="s">
        <v>7</v>
      </c>
      <c r="F140" s="48"/>
      <c r="G140" s="65" t="s">
        <v>7</v>
      </c>
      <c r="H140" s="65" t="s">
        <v>7</v>
      </c>
      <c r="I140" s="65" t="s">
        <v>7</v>
      </c>
      <c r="J140" s="65" t="s">
        <v>7</v>
      </c>
    </row>
    <row r="141" spans="1:10" ht="12.75" customHeight="1">
      <c r="A141" s="59" t="s">
        <v>30</v>
      </c>
      <c r="B141" s="65" t="s">
        <v>7</v>
      </c>
      <c r="C141" s="65" t="s">
        <v>7</v>
      </c>
      <c r="D141" s="65" t="s">
        <v>7</v>
      </c>
      <c r="E141" s="65" t="s">
        <v>7</v>
      </c>
      <c r="F141" s="48"/>
      <c r="G141" s="65" t="s">
        <v>7</v>
      </c>
      <c r="H141" s="65" t="s">
        <v>7</v>
      </c>
      <c r="I141" s="65" t="s">
        <v>7</v>
      </c>
      <c r="J141" s="65" t="s">
        <v>7</v>
      </c>
    </row>
    <row r="142" spans="1:10" ht="12.75" customHeight="1">
      <c r="A142" s="61" t="s">
        <v>39</v>
      </c>
      <c r="B142" s="65" t="s">
        <v>7</v>
      </c>
      <c r="C142" s="65" t="s">
        <v>7</v>
      </c>
      <c r="D142" s="65" t="s">
        <v>7</v>
      </c>
      <c r="E142" s="65" t="s">
        <v>7</v>
      </c>
      <c r="F142" s="48"/>
      <c r="G142" s="65" t="s">
        <v>7</v>
      </c>
      <c r="H142" s="65" t="s">
        <v>7</v>
      </c>
      <c r="I142" s="65" t="s">
        <v>7</v>
      </c>
      <c r="J142" s="65" t="s">
        <v>7</v>
      </c>
    </row>
    <row r="143" spans="1:10" ht="12.75" customHeight="1">
      <c r="A143" s="59" t="s">
        <v>27</v>
      </c>
      <c r="B143" s="65" t="s">
        <v>7</v>
      </c>
      <c r="C143" s="65" t="s">
        <v>7</v>
      </c>
      <c r="D143" s="65" t="s">
        <v>7</v>
      </c>
      <c r="E143" s="65" t="s">
        <v>7</v>
      </c>
      <c r="F143" s="48"/>
      <c r="G143" s="65" t="s">
        <v>7</v>
      </c>
      <c r="H143" s="65" t="s">
        <v>7</v>
      </c>
      <c r="I143" s="65" t="s">
        <v>7</v>
      </c>
      <c r="J143" s="65" t="s">
        <v>7</v>
      </c>
    </row>
    <row r="144" spans="1:10" ht="12.75" customHeight="1">
      <c r="A144" s="59" t="s">
        <v>29</v>
      </c>
      <c r="B144" s="65" t="s">
        <v>7</v>
      </c>
      <c r="C144" s="65" t="s">
        <v>7</v>
      </c>
      <c r="D144" s="65" t="s">
        <v>7</v>
      </c>
      <c r="E144" s="65" t="s">
        <v>7</v>
      </c>
      <c r="F144" s="48"/>
      <c r="G144" s="65" t="s">
        <v>7</v>
      </c>
      <c r="H144" s="65" t="s">
        <v>7</v>
      </c>
      <c r="I144" s="65" t="s">
        <v>7</v>
      </c>
      <c r="J144" s="65" t="s">
        <v>7</v>
      </c>
    </row>
    <row r="145" spans="1:10" ht="12.75" customHeight="1">
      <c r="A145" s="60" t="s">
        <v>19</v>
      </c>
      <c r="B145" s="64"/>
      <c r="C145" s="64"/>
      <c r="D145" s="64"/>
      <c r="E145" s="64"/>
      <c r="F145" s="90"/>
      <c r="G145" s="89"/>
      <c r="H145" s="89"/>
      <c r="I145" s="89"/>
      <c r="J145" s="89"/>
    </row>
    <row r="146" spans="1:10" ht="12.75" customHeight="1">
      <c r="A146" s="62" t="s">
        <v>65</v>
      </c>
      <c r="B146" s="65">
        <v>27477</v>
      </c>
      <c r="C146" s="64">
        <v>25964</v>
      </c>
      <c r="D146" s="64">
        <v>22534</v>
      </c>
      <c r="E146" s="64">
        <v>80381</v>
      </c>
      <c r="F146" s="48"/>
      <c r="G146" s="89">
        <f>ROUND(B146/B148*100,1)</f>
        <v>52.2</v>
      </c>
      <c r="H146" s="89">
        <f t="shared" ref="H146:J146" si="17">ROUND(C146/C148*100,1)</f>
        <v>42</v>
      </c>
      <c r="I146" s="89">
        <f t="shared" si="17"/>
        <v>33.299999999999997</v>
      </c>
      <c r="J146" s="89">
        <f t="shared" si="17"/>
        <v>41.3</v>
      </c>
    </row>
    <row r="147" spans="1:10" ht="12.75" customHeight="1">
      <c r="A147" s="62" t="s">
        <v>66</v>
      </c>
      <c r="B147" s="65">
        <v>1619</v>
      </c>
      <c r="C147" s="64">
        <v>1542</v>
      </c>
      <c r="D147" s="64">
        <v>1071</v>
      </c>
      <c r="E147" s="64">
        <v>4430</v>
      </c>
      <c r="F147" s="48"/>
      <c r="G147" s="89">
        <f>ROUND(B147/B148*100,1)</f>
        <v>3.1</v>
      </c>
      <c r="H147" s="89">
        <f t="shared" ref="H147:J147" si="18">ROUND(C147/C148*100,1)</f>
        <v>2.5</v>
      </c>
      <c r="I147" s="89">
        <f t="shared" si="18"/>
        <v>1.6</v>
      </c>
      <c r="J147" s="89">
        <f t="shared" si="18"/>
        <v>2.2999999999999998</v>
      </c>
    </row>
    <row r="148" spans="1:10" ht="12.75" customHeight="1">
      <c r="A148" s="59" t="s">
        <v>37</v>
      </c>
      <c r="B148" s="64">
        <v>52607</v>
      </c>
      <c r="C148" s="64">
        <v>61795</v>
      </c>
      <c r="D148" s="64">
        <v>67643</v>
      </c>
      <c r="E148" s="64">
        <v>194821</v>
      </c>
      <c r="F148" s="91"/>
      <c r="G148" s="50">
        <v>100</v>
      </c>
      <c r="H148" s="50">
        <v>100</v>
      </c>
      <c r="I148" s="50">
        <v>100</v>
      </c>
      <c r="J148" s="50">
        <v>100</v>
      </c>
    </row>
    <row r="149" spans="1:10" ht="12.75" customHeight="1">
      <c r="A149" s="55" t="s">
        <v>60</v>
      </c>
      <c r="B149" s="64">
        <v>55650</v>
      </c>
      <c r="C149" s="64">
        <v>66927</v>
      </c>
      <c r="D149" s="64">
        <v>74193</v>
      </c>
      <c r="E149" s="64">
        <v>211721</v>
      </c>
      <c r="F149" s="48"/>
      <c r="G149" s="89">
        <v>100</v>
      </c>
      <c r="H149" s="89">
        <v>100</v>
      </c>
      <c r="I149" s="89">
        <v>100</v>
      </c>
      <c r="J149" s="89">
        <v>100</v>
      </c>
    </row>
    <row r="150" spans="1:10" ht="12.75" customHeight="1">
      <c r="A150" s="87" t="s">
        <v>2</v>
      </c>
      <c r="B150" s="254" t="s">
        <v>70</v>
      </c>
      <c r="C150" s="254"/>
      <c r="D150" s="254"/>
      <c r="E150" s="254"/>
      <c r="F150" s="254"/>
      <c r="G150" s="254"/>
      <c r="H150" s="254"/>
      <c r="I150" s="254"/>
      <c r="J150" s="254"/>
    </row>
    <row r="151" spans="1:10" ht="12.75" customHeight="1">
      <c r="A151" s="55" t="s">
        <v>59</v>
      </c>
      <c r="B151" s="63"/>
      <c r="C151" s="63"/>
      <c r="D151" s="63"/>
      <c r="E151" s="63"/>
      <c r="F151" s="63"/>
      <c r="G151" s="63"/>
      <c r="H151" s="63"/>
      <c r="I151" s="63"/>
      <c r="J151" s="63"/>
    </row>
    <row r="152" spans="1:10" ht="12.75" customHeight="1">
      <c r="A152" s="32" t="s">
        <v>20</v>
      </c>
      <c r="B152" s="63"/>
      <c r="C152" s="63"/>
      <c r="D152" s="63"/>
      <c r="E152" s="63"/>
      <c r="F152" s="63"/>
      <c r="G152" s="63"/>
      <c r="H152" s="63"/>
      <c r="I152" s="63"/>
      <c r="J152" s="63"/>
    </row>
    <row r="153" spans="1:10" ht="12.75" customHeight="1">
      <c r="A153" s="33" t="s">
        <v>25</v>
      </c>
      <c r="B153" s="64">
        <v>161930</v>
      </c>
      <c r="C153" s="64">
        <v>420753</v>
      </c>
      <c r="D153" s="64">
        <v>515472</v>
      </c>
      <c r="E153" s="64">
        <v>1155152</v>
      </c>
      <c r="F153" s="48"/>
      <c r="G153" s="50">
        <f>ROUND(B153/B157*100,1)</f>
        <v>35.200000000000003</v>
      </c>
      <c r="H153" s="50">
        <f t="shared" ref="H153:J153" si="19">ROUND(C153/C157*100,1)</f>
        <v>55.2</v>
      </c>
      <c r="I153" s="50">
        <f t="shared" si="19"/>
        <v>68.400000000000006</v>
      </c>
      <c r="J153" s="50">
        <f t="shared" si="19"/>
        <v>55.4</v>
      </c>
    </row>
    <row r="154" spans="1:10" ht="12.75" customHeight="1">
      <c r="A154" s="58" t="s">
        <v>21</v>
      </c>
      <c r="B154" s="64">
        <v>31138</v>
      </c>
      <c r="C154" s="64">
        <v>53950</v>
      </c>
      <c r="D154" s="64">
        <v>96556</v>
      </c>
      <c r="E154" s="64">
        <v>192755</v>
      </c>
      <c r="F154" s="48"/>
      <c r="G154" s="50">
        <f>ROUND(B154/B157*100,1)</f>
        <v>6.8</v>
      </c>
      <c r="H154" s="50">
        <f t="shared" ref="H154:J154" si="20">ROUND(C154/C157*100,1)</f>
        <v>7.1</v>
      </c>
      <c r="I154" s="50">
        <f t="shared" si="20"/>
        <v>12.8</v>
      </c>
      <c r="J154" s="50">
        <f t="shared" si="20"/>
        <v>9.1999999999999993</v>
      </c>
    </row>
    <row r="155" spans="1:10" ht="12.75" customHeight="1">
      <c r="A155" s="58" t="s">
        <v>61</v>
      </c>
      <c r="B155" s="64">
        <v>130788</v>
      </c>
      <c r="C155" s="64">
        <v>366803</v>
      </c>
      <c r="D155" s="64">
        <v>418908</v>
      </c>
      <c r="E155" s="64">
        <v>962401</v>
      </c>
      <c r="F155" s="48"/>
      <c r="G155" s="50">
        <f>ROUND(B155/B157*100,1)</f>
        <v>28.4</v>
      </c>
      <c r="H155" s="50">
        <f t="shared" ref="H155:J155" si="21">ROUND(C155/C157*100,1)</f>
        <v>48.1</v>
      </c>
      <c r="I155" s="50">
        <f t="shared" si="21"/>
        <v>55.6</v>
      </c>
      <c r="J155" s="50">
        <f t="shared" si="21"/>
        <v>46.1</v>
      </c>
    </row>
    <row r="156" spans="1:10" ht="12.75" customHeight="1">
      <c r="A156" s="33" t="s">
        <v>62</v>
      </c>
      <c r="B156" s="64">
        <v>296591</v>
      </c>
      <c r="C156" s="64">
        <v>339087</v>
      </c>
      <c r="D156" s="64">
        <v>235513</v>
      </c>
      <c r="E156" s="64">
        <v>923306</v>
      </c>
      <c r="F156" s="48"/>
      <c r="G156" s="50">
        <f>ROUND(B156/B157*100,1)</f>
        <v>64.400000000000006</v>
      </c>
      <c r="H156" s="50">
        <f t="shared" ref="H156:I156" si="22">ROUND(C156/C157*100,1)</f>
        <v>44.5</v>
      </c>
      <c r="I156" s="50">
        <f t="shared" si="22"/>
        <v>31.2</v>
      </c>
      <c r="J156" s="50">
        <f>ROUND(E156/E157*100,1)</f>
        <v>44.3</v>
      </c>
    </row>
    <row r="157" spans="1:10" ht="12.75" customHeight="1">
      <c r="A157" s="59" t="s">
        <v>31</v>
      </c>
      <c r="B157" s="64">
        <v>460230</v>
      </c>
      <c r="C157" s="64">
        <v>762467</v>
      </c>
      <c r="D157" s="64">
        <v>753664</v>
      </c>
      <c r="E157" s="64">
        <v>2086102</v>
      </c>
      <c r="F157" s="91"/>
      <c r="G157" s="50">
        <v>100</v>
      </c>
      <c r="H157" s="50">
        <v>100</v>
      </c>
      <c r="I157" s="50">
        <v>100</v>
      </c>
      <c r="J157" s="50">
        <v>100</v>
      </c>
    </row>
    <row r="158" spans="1:10" ht="12.75" customHeight="1">
      <c r="A158" s="60" t="s">
        <v>28</v>
      </c>
      <c r="B158" s="64"/>
      <c r="C158" s="64"/>
      <c r="D158" s="64"/>
      <c r="E158" s="64"/>
      <c r="F158" s="91"/>
      <c r="G158" s="89"/>
      <c r="H158" s="89"/>
      <c r="I158" s="89"/>
      <c r="J158" s="89"/>
    </row>
    <row r="159" spans="1:10" ht="12.75" customHeight="1">
      <c r="A159" s="61" t="s">
        <v>38</v>
      </c>
      <c r="B159" s="65" t="s">
        <v>7</v>
      </c>
      <c r="C159" s="65" t="s">
        <v>7</v>
      </c>
      <c r="D159" s="65" t="s">
        <v>7</v>
      </c>
      <c r="E159" s="65" t="s">
        <v>7</v>
      </c>
      <c r="F159" s="48"/>
      <c r="G159" s="65" t="s">
        <v>7</v>
      </c>
      <c r="H159" s="65" t="s">
        <v>7</v>
      </c>
      <c r="I159" s="65" t="s">
        <v>7</v>
      </c>
      <c r="J159" s="65" t="s">
        <v>7</v>
      </c>
    </row>
    <row r="160" spans="1:10" ht="12.75" customHeight="1">
      <c r="A160" s="59" t="s">
        <v>26</v>
      </c>
      <c r="B160" s="65" t="s">
        <v>7</v>
      </c>
      <c r="C160" s="65" t="s">
        <v>7</v>
      </c>
      <c r="D160" s="65" t="s">
        <v>7</v>
      </c>
      <c r="E160" s="65" t="s">
        <v>7</v>
      </c>
      <c r="F160" s="48"/>
      <c r="G160" s="65" t="s">
        <v>7</v>
      </c>
      <c r="H160" s="65" t="s">
        <v>7</v>
      </c>
      <c r="I160" s="65" t="s">
        <v>7</v>
      </c>
      <c r="J160" s="65" t="s">
        <v>7</v>
      </c>
    </row>
    <row r="161" spans="1:10" ht="12.75" customHeight="1">
      <c r="A161" s="59" t="s">
        <v>30</v>
      </c>
      <c r="B161" s="65" t="s">
        <v>7</v>
      </c>
      <c r="C161" s="65" t="s">
        <v>7</v>
      </c>
      <c r="D161" s="65" t="s">
        <v>7</v>
      </c>
      <c r="E161" s="65" t="s">
        <v>7</v>
      </c>
      <c r="F161" s="48"/>
      <c r="G161" s="65" t="s">
        <v>7</v>
      </c>
      <c r="H161" s="65" t="s">
        <v>7</v>
      </c>
      <c r="I161" s="65" t="s">
        <v>7</v>
      </c>
      <c r="J161" s="65" t="s">
        <v>7</v>
      </c>
    </row>
    <row r="162" spans="1:10" ht="12.75" customHeight="1">
      <c r="A162" s="61" t="s">
        <v>39</v>
      </c>
      <c r="B162" s="65" t="s">
        <v>7</v>
      </c>
      <c r="C162" s="65" t="s">
        <v>7</v>
      </c>
      <c r="D162" s="65" t="s">
        <v>7</v>
      </c>
      <c r="E162" s="65" t="s">
        <v>7</v>
      </c>
      <c r="F162" s="48"/>
      <c r="G162" s="65" t="s">
        <v>7</v>
      </c>
      <c r="H162" s="65" t="s">
        <v>7</v>
      </c>
      <c r="I162" s="65" t="s">
        <v>7</v>
      </c>
      <c r="J162" s="65" t="s">
        <v>7</v>
      </c>
    </row>
    <row r="163" spans="1:10" ht="12.75" customHeight="1">
      <c r="A163" s="59" t="s">
        <v>27</v>
      </c>
      <c r="B163" s="65" t="s">
        <v>7</v>
      </c>
      <c r="C163" s="65" t="s">
        <v>7</v>
      </c>
      <c r="D163" s="65" t="s">
        <v>7</v>
      </c>
      <c r="E163" s="65" t="s">
        <v>7</v>
      </c>
      <c r="F163" s="48"/>
      <c r="G163" s="65" t="s">
        <v>7</v>
      </c>
      <c r="H163" s="65" t="s">
        <v>7</v>
      </c>
      <c r="I163" s="65" t="s">
        <v>7</v>
      </c>
      <c r="J163" s="65" t="s">
        <v>7</v>
      </c>
    </row>
    <row r="164" spans="1:10" ht="12.75" customHeight="1">
      <c r="A164" s="59" t="s">
        <v>29</v>
      </c>
      <c r="B164" s="65" t="s">
        <v>7</v>
      </c>
      <c r="C164" s="65" t="s">
        <v>7</v>
      </c>
      <c r="D164" s="65" t="s">
        <v>7</v>
      </c>
      <c r="E164" s="65" t="s">
        <v>7</v>
      </c>
      <c r="F164" s="48"/>
      <c r="G164" s="65" t="s">
        <v>7</v>
      </c>
      <c r="H164" s="65" t="s">
        <v>7</v>
      </c>
      <c r="I164" s="65" t="s">
        <v>7</v>
      </c>
      <c r="J164" s="65" t="s">
        <v>7</v>
      </c>
    </row>
    <row r="165" spans="1:10" ht="12.75" customHeight="1">
      <c r="A165" s="60" t="s">
        <v>19</v>
      </c>
      <c r="B165" s="64"/>
      <c r="C165" s="64"/>
      <c r="D165" s="64"/>
      <c r="E165" s="64"/>
      <c r="F165" s="90"/>
      <c r="G165" s="89"/>
      <c r="H165" s="89"/>
      <c r="I165" s="89"/>
      <c r="J165" s="89"/>
    </row>
    <row r="166" spans="1:10" ht="12.75" customHeight="1">
      <c r="A166" s="62" t="s">
        <v>65</v>
      </c>
      <c r="B166" s="64">
        <v>90331</v>
      </c>
      <c r="C166" s="64">
        <v>104470</v>
      </c>
      <c r="D166" s="64">
        <v>81443</v>
      </c>
      <c r="E166" s="64">
        <v>294477</v>
      </c>
      <c r="F166" s="48"/>
      <c r="G166" s="89">
        <f>ROUND(B166/B168*100,1)</f>
        <v>20</v>
      </c>
      <c r="H166" s="89">
        <f t="shared" ref="H166:J166" si="23">ROUND(C166/C168*100,1)</f>
        <v>14.1</v>
      </c>
      <c r="I166" s="89">
        <f t="shared" si="23"/>
        <v>11.2</v>
      </c>
      <c r="J166" s="89">
        <f t="shared" si="23"/>
        <v>14.5</v>
      </c>
    </row>
    <row r="167" spans="1:10" ht="12.75" customHeight="1">
      <c r="A167" s="62" t="s">
        <v>66</v>
      </c>
      <c r="B167" s="64">
        <v>3210</v>
      </c>
      <c r="C167" s="64">
        <v>3218</v>
      </c>
      <c r="D167" s="64">
        <v>1989</v>
      </c>
      <c r="E167" s="64">
        <v>8919</v>
      </c>
      <c r="F167" s="48"/>
      <c r="G167" s="89">
        <f>ROUND(B167/B168*100,1)</f>
        <v>0.7</v>
      </c>
      <c r="H167" s="89">
        <f t="shared" ref="H167:J167" si="24">ROUND(C167/C168*100,1)</f>
        <v>0.4</v>
      </c>
      <c r="I167" s="89">
        <f t="shared" si="24"/>
        <v>0.3</v>
      </c>
      <c r="J167" s="89">
        <f t="shared" si="24"/>
        <v>0.4</v>
      </c>
    </row>
    <row r="168" spans="1:10" ht="12.75" customHeight="1">
      <c r="A168" s="59" t="s">
        <v>37</v>
      </c>
      <c r="B168" s="64">
        <v>451324</v>
      </c>
      <c r="C168" s="64">
        <v>743502</v>
      </c>
      <c r="D168" s="64">
        <v>728310</v>
      </c>
      <c r="E168" s="64">
        <v>2030669</v>
      </c>
      <c r="F168" s="91"/>
      <c r="G168" s="50">
        <v>100</v>
      </c>
      <c r="H168" s="50">
        <v>100</v>
      </c>
      <c r="I168" s="50">
        <v>100</v>
      </c>
      <c r="J168" s="50">
        <v>100</v>
      </c>
    </row>
    <row r="169" spans="1:10" ht="12.75" customHeight="1">
      <c r="A169" s="55" t="s">
        <v>60</v>
      </c>
      <c r="B169" s="64">
        <v>468374</v>
      </c>
      <c r="C169" s="64">
        <v>776162</v>
      </c>
      <c r="D169" s="64">
        <v>766670</v>
      </c>
      <c r="E169" s="64">
        <v>2127552</v>
      </c>
      <c r="F169" s="48"/>
      <c r="G169" s="89">
        <v>100</v>
      </c>
      <c r="H169" s="89">
        <v>100</v>
      </c>
      <c r="I169" s="89">
        <v>100</v>
      </c>
      <c r="J169" s="89">
        <v>100</v>
      </c>
    </row>
    <row r="170" spans="1:10" ht="12.75" customHeight="1">
      <c r="A170" s="74" t="s">
        <v>2</v>
      </c>
      <c r="B170" s="250" t="s">
        <v>5</v>
      </c>
      <c r="C170" s="250"/>
      <c r="D170" s="250"/>
      <c r="E170" s="250"/>
      <c r="F170" s="250"/>
      <c r="G170" s="250"/>
      <c r="H170" s="250"/>
      <c r="I170" s="250"/>
      <c r="J170" s="250"/>
    </row>
    <row r="171" spans="1:10" ht="12.75" customHeight="1">
      <c r="A171" s="55" t="s">
        <v>59</v>
      </c>
      <c r="B171" s="56"/>
      <c r="C171" s="56"/>
      <c r="D171" s="56"/>
      <c r="E171" s="56"/>
      <c r="F171" s="56"/>
      <c r="G171" s="56"/>
      <c r="H171" s="56"/>
      <c r="I171" s="56"/>
      <c r="J171" s="56"/>
    </row>
    <row r="172" spans="1:10" ht="12.75" customHeight="1">
      <c r="A172" s="32" t="s">
        <v>20</v>
      </c>
      <c r="B172" s="56"/>
      <c r="C172" s="56"/>
      <c r="D172" s="56"/>
      <c r="E172" s="56"/>
      <c r="F172" s="56"/>
      <c r="G172" s="56"/>
      <c r="H172" s="56"/>
      <c r="I172" s="56"/>
      <c r="J172" s="56"/>
    </row>
    <row r="173" spans="1:10" ht="12.75" customHeight="1">
      <c r="A173" s="33" t="s">
        <v>25</v>
      </c>
      <c r="B173" s="64">
        <v>283522</v>
      </c>
      <c r="C173" s="64">
        <v>487718</v>
      </c>
      <c r="D173" s="64">
        <v>2738479</v>
      </c>
      <c r="E173" s="64">
        <v>14282476</v>
      </c>
      <c r="F173" s="64"/>
      <c r="G173" s="50">
        <f>ROUND(B173/B177*100,1)</f>
        <v>27</v>
      </c>
      <c r="H173" s="50">
        <f>ROUND(C173/C177*100,1)</f>
        <v>50.3</v>
      </c>
      <c r="I173" s="50">
        <f>ROUND(D173/D177*100,1)</f>
        <v>75.900000000000006</v>
      </c>
      <c r="J173" s="50">
        <f>ROUND(E173/E177*100,1)</f>
        <v>68.400000000000006</v>
      </c>
    </row>
    <row r="174" spans="1:10" ht="12.75" customHeight="1">
      <c r="A174" s="58" t="s">
        <v>21</v>
      </c>
      <c r="B174" s="64">
        <v>65460</v>
      </c>
      <c r="C174" s="64">
        <v>68277</v>
      </c>
      <c r="D174" s="64">
        <v>1336817</v>
      </c>
      <c r="E174" s="64">
        <v>5548149</v>
      </c>
      <c r="F174" s="92"/>
      <c r="G174" s="50">
        <f t="shared" ref="G174:I174" si="25">ROUND(B174/B177*100,1)</f>
        <v>6.2</v>
      </c>
      <c r="H174" s="50">
        <f t="shared" si="25"/>
        <v>7</v>
      </c>
      <c r="I174" s="50">
        <f t="shared" si="25"/>
        <v>37</v>
      </c>
      <c r="J174" s="50">
        <f>ROUND(E174/E177*100,1)</f>
        <v>26.6</v>
      </c>
    </row>
    <row r="175" spans="1:10" ht="12.75" customHeight="1">
      <c r="A175" s="58" t="s">
        <v>61</v>
      </c>
      <c r="B175" s="64">
        <v>218061</v>
      </c>
      <c r="C175" s="64">
        <v>419442</v>
      </c>
      <c r="D175" s="64">
        <v>1401663</v>
      </c>
      <c r="E175" s="64">
        <v>8734322</v>
      </c>
      <c r="F175" s="92"/>
      <c r="G175" s="50">
        <f t="shared" ref="G175:I175" si="26">ROUND(B175/B177*100,1)</f>
        <v>20.8</v>
      </c>
      <c r="H175" s="50">
        <f t="shared" si="26"/>
        <v>43.3</v>
      </c>
      <c r="I175" s="50">
        <f t="shared" si="26"/>
        <v>38.799999999999997</v>
      </c>
      <c r="J175" s="50">
        <f>ROUND(E175/E177*100,1)</f>
        <v>41.8</v>
      </c>
    </row>
    <row r="176" spans="1:10" ht="12.75" customHeight="1">
      <c r="A176" s="33" t="s">
        <v>62</v>
      </c>
      <c r="B176" s="64">
        <v>760895</v>
      </c>
      <c r="C176" s="64">
        <v>478418</v>
      </c>
      <c r="D176" s="64">
        <v>844262</v>
      </c>
      <c r="E176" s="64">
        <v>6446072</v>
      </c>
      <c r="F176" s="92"/>
      <c r="G176" s="50">
        <f t="shared" ref="G176:I176" si="27">ROUND(B176/B177*100,1)</f>
        <v>72.400000000000006</v>
      </c>
      <c r="H176" s="50">
        <f t="shared" si="27"/>
        <v>49.3</v>
      </c>
      <c r="I176" s="50">
        <f t="shared" si="27"/>
        <v>23.4</v>
      </c>
      <c r="J176" s="50">
        <f>ROUND(E176/E177*100,1)</f>
        <v>30.9</v>
      </c>
    </row>
    <row r="177" spans="1:10" ht="12.75" customHeight="1">
      <c r="A177" s="59" t="s">
        <v>31</v>
      </c>
      <c r="B177" s="64">
        <v>1050350</v>
      </c>
      <c r="C177" s="64">
        <v>969789</v>
      </c>
      <c r="D177" s="64">
        <v>3610318</v>
      </c>
      <c r="E177" s="64">
        <v>20874337</v>
      </c>
      <c r="F177" s="48"/>
      <c r="G177" s="50">
        <f t="shared" ref="G177" si="28">ROUND(B177/$B$177*100,1)</f>
        <v>100</v>
      </c>
      <c r="H177" s="50">
        <f t="shared" ref="H177" si="29">ROUND(C177/$C$177*100,1)</f>
        <v>100</v>
      </c>
      <c r="I177" s="50">
        <f t="shared" ref="I177" si="30">ROUND(D177/$D$177*100,1)</f>
        <v>100</v>
      </c>
      <c r="J177" s="50">
        <f t="shared" ref="J177" si="31">ROUND(E177/$E$177*100,1)</f>
        <v>100</v>
      </c>
    </row>
    <row r="178" spans="1:10" ht="12.75" customHeight="1">
      <c r="A178" s="60" t="s">
        <v>28</v>
      </c>
      <c r="F178" s="48"/>
      <c r="G178" s="89"/>
      <c r="H178" s="89"/>
      <c r="I178" s="89"/>
      <c r="J178" s="89"/>
    </row>
    <row r="179" spans="1:10" ht="12.75" customHeight="1">
      <c r="A179" s="61" t="s">
        <v>38</v>
      </c>
      <c r="B179" s="65" t="s">
        <v>7</v>
      </c>
      <c r="C179" s="65" t="s">
        <v>7</v>
      </c>
      <c r="D179" s="65" t="s">
        <v>7</v>
      </c>
      <c r="E179" s="65" t="s">
        <v>7</v>
      </c>
      <c r="F179" s="48"/>
      <c r="G179" s="65" t="s">
        <v>7</v>
      </c>
      <c r="H179" s="65" t="s">
        <v>7</v>
      </c>
      <c r="I179" s="65" t="s">
        <v>7</v>
      </c>
      <c r="J179" s="65" t="s">
        <v>7</v>
      </c>
    </row>
    <row r="180" spans="1:10" ht="12.75" customHeight="1">
      <c r="A180" s="59" t="s">
        <v>26</v>
      </c>
      <c r="B180" s="65" t="s">
        <v>7</v>
      </c>
      <c r="C180" s="65" t="s">
        <v>7</v>
      </c>
      <c r="D180" s="65" t="s">
        <v>7</v>
      </c>
      <c r="E180" s="65" t="s">
        <v>7</v>
      </c>
      <c r="F180" s="48"/>
      <c r="G180" s="65" t="s">
        <v>7</v>
      </c>
      <c r="H180" s="65" t="s">
        <v>7</v>
      </c>
      <c r="I180" s="65" t="s">
        <v>7</v>
      </c>
      <c r="J180" s="65" t="s">
        <v>7</v>
      </c>
    </row>
    <row r="181" spans="1:10" ht="12.75" customHeight="1">
      <c r="A181" s="59" t="s">
        <v>30</v>
      </c>
      <c r="B181" s="65" t="s">
        <v>7</v>
      </c>
      <c r="C181" s="65" t="s">
        <v>7</v>
      </c>
      <c r="D181" s="65" t="s">
        <v>7</v>
      </c>
      <c r="E181" s="65" t="s">
        <v>7</v>
      </c>
      <c r="F181" s="48"/>
      <c r="G181" s="65" t="s">
        <v>7</v>
      </c>
      <c r="H181" s="65" t="s">
        <v>7</v>
      </c>
      <c r="I181" s="65" t="s">
        <v>7</v>
      </c>
      <c r="J181" s="65" t="s">
        <v>7</v>
      </c>
    </row>
    <row r="182" spans="1:10" ht="12.75" customHeight="1">
      <c r="A182" s="61" t="s">
        <v>39</v>
      </c>
      <c r="B182" s="65" t="s">
        <v>7</v>
      </c>
      <c r="C182" s="65" t="s">
        <v>7</v>
      </c>
      <c r="D182" s="65" t="s">
        <v>7</v>
      </c>
      <c r="E182" s="65" t="s">
        <v>7</v>
      </c>
      <c r="F182" s="48"/>
      <c r="G182" s="65" t="s">
        <v>7</v>
      </c>
      <c r="H182" s="65" t="s">
        <v>7</v>
      </c>
      <c r="I182" s="65" t="s">
        <v>7</v>
      </c>
      <c r="J182" s="65" t="s">
        <v>7</v>
      </c>
    </row>
    <row r="183" spans="1:10" ht="12.75" customHeight="1">
      <c r="A183" s="59" t="s">
        <v>27</v>
      </c>
      <c r="B183" s="65" t="s">
        <v>7</v>
      </c>
      <c r="C183" s="65" t="s">
        <v>7</v>
      </c>
      <c r="D183" s="65" t="s">
        <v>7</v>
      </c>
      <c r="E183" s="65" t="s">
        <v>7</v>
      </c>
      <c r="F183" s="48"/>
      <c r="G183" s="65" t="s">
        <v>7</v>
      </c>
      <c r="H183" s="65" t="s">
        <v>7</v>
      </c>
      <c r="I183" s="65" t="s">
        <v>7</v>
      </c>
      <c r="J183" s="65" t="s">
        <v>7</v>
      </c>
    </row>
    <row r="184" spans="1:10" ht="12.75" customHeight="1">
      <c r="A184" s="59" t="s">
        <v>29</v>
      </c>
      <c r="B184" s="65" t="s">
        <v>7</v>
      </c>
      <c r="C184" s="65" t="s">
        <v>7</v>
      </c>
      <c r="D184" s="65" t="s">
        <v>7</v>
      </c>
      <c r="E184" s="65" t="s">
        <v>7</v>
      </c>
      <c r="F184" s="48"/>
      <c r="G184" s="65" t="s">
        <v>7</v>
      </c>
      <c r="H184" s="65" t="s">
        <v>7</v>
      </c>
      <c r="I184" s="65" t="s">
        <v>7</v>
      </c>
      <c r="J184" s="65" t="s">
        <v>7</v>
      </c>
    </row>
    <row r="185" spans="1:10" ht="12.75" customHeight="1">
      <c r="A185" s="60" t="s">
        <v>19</v>
      </c>
      <c r="B185" s="64"/>
      <c r="C185" s="64"/>
      <c r="D185" s="64"/>
      <c r="E185" s="64"/>
      <c r="F185" s="48"/>
      <c r="G185" s="89"/>
      <c r="H185" s="89"/>
      <c r="I185" s="89"/>
      <c r="J185" s="89"/>
    </row>
    <row r="186" spans="1:10" ht="12.75" customHeight="1">
      <c r="A186" s="62" t="s">
        <v>65</v>
      </c>
      <c r="B186" s="64">
        <v>259538</v>
      </c>
      <c r="C186" s="64">
        <v>139742</v>
      </c>
      <c r="D186" s="64">
        <v>225075</v>
      </c>
      <c r="E186" s="64">
        <v>1508198</v>
      </c>
      <c r="F186" s="48"/>
      <c r="G186" s="89">
        <f>ROUND(B186/B188*100,1)</f>
        <v>25.3</v>
      </c>
      <c r="H186" s="89">
        <f t="shared" ref="H186:J186" si="32">ROUND(C186/C188*100,1)</f>
        <v>14.8</v>
      </c>
      <c r="I186" s="89">
        <f t="shared" si="32"/>
        <v>6.5</v>
      </c>
      <c r="J186" s="89">
        <f t="shared" si="32"/>
        <v>7.5</v>
      </c>
    </row>
    <row r="187" spans="1:10" ht="12.75" customHeight="1">
      <c r="A187" s="62" t="s">
        <v>66</v>
      </c>
      <c r="B187" s="64">
        <v>13281</v>
      </c>
      <c r="C187" s="64">
        <v>4400</v>
      </c>
      <c r="D187" s="64">
        <v>5272</v>
      </c>
      <c r="E187" s="64">
        <v>52134</v>
      </c>
      <c r="F187" s="48"/>
      <c r="G187" s="89">
        <f>ROUND(B187/B188*100,1)</f>
        <v>1.3</v>
      </c>
      <c r="H187" s="89">
        <f t="shared" ref="H187:J187" si="33">ROUND(C187/C188*100,1)</f>
        <v>0.5</v>
      </c>
      <c r="I187" s="89">
        <f t="shared" si="33"/>
        <v>0.2</v>
      </c>
      <c r="J187" s="89">
        <f t="shared" si="33"/>
        <v>0.3</v>
      </c>
    </row>
    <row r="188" spans="1:10" ht="12.75" customHeight="1">
      <c r="A188" s="59" t="s">
        <v>37</v>
      </c>
      <c r="B188" s="64">
        <v>1024520</v>
      </c>
      <c r="C188" s="64">
        <v>944266</v>
      </c>
      <c r="D188" s="64">
        <v>3485085</v>
      </c>
      <c r="E188" s="64">
        <v>20221283</v>
      </c>
      <c r="F188" s="48"/>
      <c r="G188" s="89">
        <f t="shared" ref="G188" si="34">ROUND(B188/$B$188*100,1)</f>
        <v>100</v>
      </c>
      <c r="H188" s="89">
        <f t="shared" ref="H188" si="35">ROUND(C188/$C$188*100,1)</f>
        <v>100</v>
      </c>
      <c r="I188" s="89">
        <f t="shared" ref="I188" si="36">ROUND(D188/$D$188*100,1)</f>
        <v>100</v>
      </c>
      <c r="J188" s="89">
        <f t="shared" ref="J188" si="37">ROUND(E188/$E$188*100,1)</f>
        <v>100</v>
      </c>
    </row>
    <row r="189" spans="1:10" ht="12.75" customHeight="1">
      <c r="A189" s="55" t="s">
        <v>60</v>
      </c>
      <c r="B189" s="64">
        <v>1082564</v>
      </c>
      <c r="C189" s="64">
        <v>990328</v>
      </c>
      <c r="D189" s="64">
        <v>3689466</v>
      </c>
      <c r="E189" s="64">
        <v>21337539</v>
      </c>
      <c r="F189" s="93"/>
      <c r="G189" s="89">
        <v>100</v>
      </c>
      <c r="H189" s="89">
        <v>100</v>
      </c>
      <c r="I189" s="89">
        <v>100</v>
      </c>
      <c r="J189" s="89">
        <v>100</v>
      </c>
    </row>
    <row r="190" spans="1:10" ht="12.75" customHeight="1">
      <c r="A190" s="249" t="s">
        <v>51</v>
      </c>
      <c r="B190" s="249"/>
      <c r="C190" s="249"/>
      <c r="D190" s="249"/>
      <c r="E190" s="249"/>
      <c r="F190" s="249"/>
      <c r="G190" s="249"/>
      <c r="H190" s="249"/>
      <c r="I190" s="249"/>
      <c r="J190" s="249"/>
    </row>
    <row r="191" spans="1:10" ht="12.75" customHeight="1">
      <c r="A191" s="94"/>
      <c r="B191" s="94"/>
      <c r="C191" s="94"/>
      <c r="D191" s="94"/>
      <c r="E191" s="94"/>
      <c r="F191" s="94"/>
      <c r="G191" s="90"/>
      <c r="H191" s="90"/>
      <c r="I191" s="90"/>
      <c r="J191" s="90"/>
    </row>
    <row r="192" spans="1:10" ht="12.75" customHeight="1">
      <c r="A192" s="94"/>
      <c r="B192" s="94"/>
      <c r="C192" s="94"/>
      <c r="D192" s="94"/>
      <c r="E192" s="94"/>
      <c r="F192" s="94"/>
      <c r="G192" s="90"/>
      <c r="H192" s="90"/>
      <c r="I192" s="90"/>
      <c r="J192" s="90"/>
    </row>
    <row r="193" spans="1:10" ht="12.75" customHeight="1">
      <c r="A193" s="94"/>
      <c r="B193" s="94"/>
      <c r="C193" s="94"/>
      <c r="D193" s="94"/>
      <c r="E193" s="94"/>
      <c r="F193" s="94"/>
      <c r="G193" s="90"/>
      <c r="H193" s="90"/>
      <c r="I193" s="90"/>
      <c r="J193" s="90"/>
    </row>
    <row r="194" spans="1:10" ht="12.75" customHeight="1">
      <c r="A194" s="94"/>
      <c r="B194" s="94"/>
      <c r="C194" s="94"/>
      <c r="D194" s="94"/>
      <c r="E194" s="94"/>
      <c r="F194" s="94"/>
      <c r="G194" s="90"/>
      <c r="H194" s="90"/>
      <c r="I194" s="90"/>
      <c r="J194" s="90"/>
    </row>
    <row r="195" spans="1:10" ht="12.75" customHeight="1">
      <c r="A195" s="94"/>
      <c r="B195" s="94"/>
      <c r="C195" s="94"/>
      <c r="D195" s="94"/>
      <c r="E195" s="94"/>
      <c r="F195" s="94"/>
      <c r="G195" s="90"/>
      <c r="H195" s="90"/>
      <c r="I195" s="90"/>
      <c r="J195" s="90"/>
    </row>
    <row r="196" spans="1:10" ht="12.75" customHeight="1">
      <c r="A196" s="94"/>
      <c r="B196" s="94"/>
      <c r="C196" s="94"/>
      <c r="D196" s="94"/>
      <c r="E196" s="94"/>
      <c r="F196" s="94"/>
      <c r="G196" s="90"/>
      <c r="H196" s="90"/>
      <c r="I196" s="90"/>
      <c r="J196" s="90"/>
    </row>
    <row r="197" spans="1:10" ht="12.75" customHeight="1">
      <c r="A197" s="94"/>
      <c r="B197" s="94"/>
      <c r="C197" s="94"/>
      <c r="D197" s="94"/>
      <c r="E197" s="94"/>
      <c r="F197" s="94"/>
      <c r="G197" s="90"/>
      <c r="H197" s="90"/>
      <c r="I197" s="90"/>
      <c r="J197" s="90"/>
    </row>
    <row r="198" spans="1:10" ht="12.75" customHeight="1">
      <c r="A198" s="94"/>
      <c r="B198" s="94"/>
      <c r="C198" s="94"/>
      <c r="D198" s="94"/>
      <c r="E198" s="94"/>
      <c r="F198" s="94"/>
      <c r="G198" s="90"/>
      <c r="H198" s="90"/>
      <c r="I198" s="90"/>
      <c r="J198" s="90"/>
    </row>
    <row r="199" spans="1:10" ht="12.75" customHeight="1">
      <c r="A199" s="94"/>
      <c r="B199" s="94"/>
      <c r="C199" s="94"/>
      <c r="D199" s="94"/>
      <c r="E199" s="94"/>
      <c r="F199" s="94"/>
      <c r="G199" s="90"/>
      <c r="H199" s="90"/>
      <c r="I199" s="90"/>
      <c r="J199" s="90"/>
    </row>
    <row r="200" spans="1:10" ht="12.75" customHeight="1">
      <c r="A200" s="92"/>
      <c r="B200" s="92"/>
      <c r="C200" s="92"/>
      <c r="D200" s="92"/>
      <c r="E200" s="92"/>
      <c r="F200" s="92"/>
      <c r="G200" s="90"/>
      <c r="H200" s="90"/>
      <c r="I200" s="90"/>
      <c r="J200" s="90"/>
    </row>
    <row r="201" spans="1:10" ht="12.75" customHeight="1">
      <c r="A201" s="92"/>
      <c r="B201" s="92"/>
      <c r="C201" s="92"/>
      <c r="D201" s="92"/>
      <c r="E201" s="92"/>
      <c r="F201" s="92"/>
      <c r="G201" s="90"/>
      <c r="H201" s="90"/>
      <c r="I201" s="90"/>
      <c r="J201" s="90"/>
    </row>
    <row r="202" spans="1:10" ht="12.75" customHeight="1">
      <c r="A202" s="92"/>
      <c r="B202" s="92"/>
      <c r="C202" s="92"/>
      <c r="D202" s="92"/>
      <c r="E202" s="92"/>
      <c r="F202" s="92"/>
      <c r="G202" s="90"/>
      <c r="H202" s="90"/>
      <c r="I202" s="90"/>
      <c r="J202" s="90"/>
    </row>
    <row r="204" spans="1:10" ht="12.75" customHeight="1">
      <c r="A204" s="251" t="s">
        <v>36</v>
      </c>
      <c r="B204" s="251"/>
      <c r="C204" s="251"/>
      <c r="D204" s="251"/>
      <c r="E204" s="251"/>
      <c r="F204" s="251"/>
      <c r="G204" s="251"/>
      <c r="H204" s="251"/>
      <c r="I204" s="251"/>
      <c r="J204" s="251"/>
    </row>
    <row r="205" spans="1:10" ht="12.75" customHeight="1">
      <c r="A205" s="41"/>
      <c r="B205" s="6"/>
      <c r="C205" s="6"/>
      <c r="D205" s="6"/>
      <c r="E205" s="6"/>
      <c r="F205" s="6"/>
      <c r="G205" s="6"/>
      <c r="H205" s="6"/>
      <c r="I205" s="6"/>
      <c r="J205" s="44"/>
    </row>
    <row r="206" spans="1:10" ht="12.75" customHeight="1">
      <c r="A206" s="41"/>
      <c r="B206" s="43" t="s">
        <v>16</v>
      </c>
      <c r="C206" s="43" t="s">
        <v>18</v>
      </c>
      <c r="D206" s="43" t="s">
        <v>17</v>
      </c>
      <c r="E206" s="246" t="s">
        <v>22</v>
      </c>
      <c r="F206" s="6"/>
      <c r="G206" s="43" t="s">
        <v>16</v>
      </c>
      <c r="H206" s="43" t="s">
        <v>18</v>
      </c>
      <c r="I206" s="43" t="s">
        <v>17</v>
      </c>
      <c r="J206" s="246" t="s">
        <v>22</v>
      </c>
    </row>
    <row r="207" spans="1:10" ht="12.75" customHeight="1">
      <c r="A207" s="51"/>
      <c r="B207" s="73"/>
      <c r="C207" s="73"/>
      <c r="D207" s="73"/>
      <c r="E207" s="247"/>
      <c r="F207" s="73"/>
      <c r="G207" s="73"/>
      <c r="H207" s="73"/>
      <c r="I207" s="73"/>
      <c r="J207" s="247"/>
    </row>
    <row r="208" spans="1:10" ht="12.75" customHeight="1">
      <c r="A208" s="87"/>
      <c r="B208" s="248" t="s">
        <v>3</v>
      </c>
      <c r="C208" s="248"/>
      <c r="D208" s="248"/>
      <c r="E208" s="248"/>
      <c r="F208" s="46"/>
      <c r="G208" s="248" t="s">
        <v>4</v>
      </c>
      <c r="H208" s="248"/>
      <c r="I208" s="248"/>
      <c r="J208" s="248"/>
    </row>
    <row r="209" spans="1:10" ht="12.75" customHeight="1">
      <c r="A209" s="87" t="s">
        <v>2</v>
      </c>
      <c r="B209" s="253" t="s">
        <v>67</v>
      </c>
      <c r="C209" s="253"/>
      <c r="D209" s="253"/>
      <c r="E209" s="253"/>
      <c r="F209" s="253"/>
      <c r="G209" s="253"/>
      <c r="H209" s="253"/>
      <c r="I209" s="253"/>
      <c r="J209" s="253"/>
    </row>
    <row r="210" spans="1:10" ht="12.75" customHeight="1">
      <c r="A210" s="6" t="s">
        <v>8</v>
      </c>
      <c r="B210" s="12">
        <v>63490</v>
      </c>
      <c r="C210" s="12">
        <v>143419</v>
      </c>
      <c r="D210" s="12">
        <v>155097</v>
      </c>
      <c r="E210" s="12">
        <v>390832</v>
      </c>
      <c r="F210" s="44"/>
      <c r="G210" s="76">
        <v>25.6</v>
      </c>
      <c r="H210" s="76">
        <v>29.1</v>
      </c>
      <c r="I210" s="76">
        <v>34.4</v>
      </c>
      <c r="J210" s="76">
        <v>31</v>
      </c>
    </row>
    <row r="211" spans="1:10" ht="12.75" customHeight="1">
      <c r="A211" s="6" t="s">
        <v>9</v>
      </c>
      <c r="B211" s="12">
        <v>107058</v>
      </c>
      <c r="C211" s="12">
        <v>227433</v>
      </c>
      <c r="D211" s="12">
        <v>203261</v>
      </c>
      <c r="E211" s="12">
        <v>560392</v>
      </c>
      <c r="F211" s="44"/>
      <c r="G211" s="76">
        <v>43.2</v>
      </c>
      <c r="H211" s="76">
        <v>46.1</v>
      </c>
      <c r="I211" s="76">
        <v>45</v>
      </c>
      <c r="J211" s="76">
        <v>44.5</v>
      </c>
    </row>
    <row r="212" spans="1:10" ht="12.75" customHeight="1">
      <c r="A212" s="6" t="s">
        <v>10</v>
      </c>
      <c r="B212" s="12">
        <v>57728</v>
      </c>
      <c r="C212" s="12">
        <v>102387</v>
      </c>
      <c r="D212" s="12">
        <v>76956</v>
      </c>
      <c r="E212" s="12">
        <v>246261</v>
      </c>
      <c r="F212" s="44"/>
      <c r="G212" s="76">
        <v>23.3</v>
      </c>
      <c r="H212" s="76">
        <v>20.8</v>
      </c>
      <c r="I212" s="76">
        <v>17.100000000000001</v>
      </c>
      <c r="J212" s="76">
        <v>19.600000000000001</v>
      </c>
    </row>
    <row r="213" spans="1:10" ht="12.75" customHeight="1">
      <c r="A213" s="6" t="s">
        <v>58</v>
      </c>
      <c r="B213" s="12">
        <v>228275</v>
      </c>
      <c r="C213" s="12">
        <v>473240</v>
      </c>
      <c r="D213" s="12">
        <v>435310</v>
      </c>
      <c r="E213" s="12">
        <v>1197488</v>
      </c>
      <c r="F213" s="6"/>
      <c r="G213" s="76">
        <v>92.2</v>
      </c>
      <c r="H213" s="76">
        <v>96</v>
      </c>
      <c r="I213" s="76">
        <v>96.5</v>
      </c>
      <c r="J213" s="76">
        <v>95.1</v>
      </c>
    </row>
    <row r="214" spans="1:10" ht="12.75" customHeight="1">
      <c r="A214" s="6" t="s">
        <v>57</v>
      </c>
      <c r="B214" s="12">
        <v>19383</v>
      </c>
      <c r="C214" s="12">
        <v>19792</v>
      </c>
      <c r="D214" s="12">
        <v>15964</v>
      </c>
      <c r="E214" s="12">
        <v>61809</v>
      </c>
      <c r="F214" s="6"/>
      <c r="G214" s="76">
        <v>7.8</v>
      </c>
      <c r="H214" s="76">
        <v>4</v>
      </c>
      <c r="I214" s="76">
        <v>3.5</v>
      </c>
      <c r="J214" s="76">
        <v>4.9000000000000004</v>
      </c>
    </row>
    <row r="215" spans="1:10" ht="12.75" customHeight="1">
      <c r="A215" s="6" t="s">
        <v>6</v>
      </c>
      <c r="B215" s="12">
        <v>247656</v>
      </c>
      <c r="C215" s="12">
        <v>493032</v>
      </c>
      <c r="D215" s="12">
        <v>451271</v>
      </c>
      <c r="E215" s="95">
        <v>1259293</v>
      </c>
      <c r="F215" s="6"/>
      <c r="G215" s="76">
        <v>100</v>
      </c>
      <c r="H215" s="76">
        <v>100</v>
      </c>
      <c r="I215" s="76">
        <v>100</v>
      </c>
      <c r="J215" s="76">
        <v>100</v>
      </c>
    </row>
    <row r="216" spans="1:10" ht="12.75" customHeight="1">
      <c r="A216" s="87" t="s">
        <v>2</v>
      </c>
      <c r="B216" s="253" t="s">
        <v>68</v>
      </c>
      <c r="C216" s="253"/>
      <c r="D216" s="253"/>
      <c r="E216" s="253"/>
      <c r="F216" s="253"/>
      <c r="G216" s="253"/>
      <c r="H216" s="253"/>
      <c r="I216" s="253"/>
      <c r="J216" s="253"/>
    </row>
    <row r="217" spans="1:10" ht="12.75" customHeight="1">
      <c r="A217" s="6" t="s">
        <v>8</v>
      </c>
      <c r="B217" s="12">
        <v>32786</v>
      </c>
      <c r="C217" s="12">
        <v>58859</v>
      </c>
      <c r="D217" s="12">
        <v>80788</v>
      </c>
      <c r="E217" s="12">
        <v>184265</v>
      </c>
      <c r="F217" s="6"/>
      <c r="G217" s="76">
        <v>19.3</v>
      </c>
      <c r="H217" s="76">
        <v>26.1</v>
      </c>
      <c r="I217" s="76">
        <v>32.200000000000003</v>
      </c>
      <c r="J217" s="76">
        <v>27.2</v>
      </c>
    </row>
    <row r="218" spans="1:10" ht="12.75" customHeight="1">
      <c r="A218" s="6" t="s">
        <v>9</v>
      </c>
      <c r="B218" s="12">
        <v>43575</v>
      </c>
      <c r="C218" s="12">
        <v>70663</v>
      </c>
      <c r="D218" s="12">
        <v>77863</v>
      </c>
      <c r="E218" s="12">
        <v>199240</v>
      </c>
      <c r="F218" s="6"/>
      <c r="G218" s="76">
        <v>25.7</v>
      </c>
      <c r="H218" s="76">
        <v>31.3</v>
      </c>
      <c r="I218" s="76">
        <v>31.1</v>
      </c>
      <c r="J218" s="76">
        <v>29.4</v>
      </c>
    </row>
    <row r="219" spans="1:10" ht="12.75" customHeight="1">
      <c r="A219" s="6" t="s">
        <v>10</v>
      </c>
      <c r="B219" s="12">
        <v>48103</v>
      </c>
      <c r="C219" s="12">
        <v>57152</v>
      </c>
      <c r="D219" s="12">
        <v>54801</v>
      </c>
      <c r="E219" s="12">
        <v>165772</v>
      </c>
      <c r="F219" s="6"/>
      <c r="G219" s="76">
        <v>28.3</v>
      </c>
      <c r="H219" s="76">
        <v>25.4</v>
      </c>
      <c r="I219" s="76">
        <v>21.9</v>
      </c>
      <c r="J219" s="76">
        <v>24.5</v>
      </c>
    </row>
    <row r="220" spans="1:10" ht="12.75" customHeight="1">
      <c r="A220" s="6" t="s">
        <v>58</v>
      </c>
      <c r="B220" s="12">
        <v>124467</v>
      </c>
      <c r="C220" s="12">
        <v>186668</v>
      </c>
      <c r="D220" s="12">
        <v>213452</v>
      </c>
      <c r="E220" s="12">
        <v>549283</v>
      </c>
      <c r="F220" s="6"/>
      <c r="G220" s="76">
        <v>73.400000000000006</v>
      </c>
      <c r="H220" s="76">
        <v>82.8</v>
      </c>
      <c r="I220" s="76">
        <v>85.1</v>
      </c>
      <c r="J220" s="76">
        <v>81.099999999999994</v>
      </c>
    </row>
    <row r="221" spans="1:10" ht="12.75" customHeight="1">
      <c r="A221" s="6" t="s">
        <v>57</v>
      </c>
      <c r="B221" s="12">
        <v>45215</v>
      </c>
      <c r="C221" s="12">
        <v>38779</v>
      </c>
      <c r="D221" s="12">
        <v>37235</v>
      </c>
      <c r="E221" s="12">
        <v>127826</v>
      </c>
      <c r="F221" s="6"/>
      <c r="G221" s="76">
        <v>26.6</v>
      </c>
      <c r="H221" s="76">
        <v>17.2</v>
      </c>
      <c r="I221" s="76">
        <v>14.9</v>
      </c>
      <c r="J221" s="76">
        <v>18.899999999999999</v>
      </c>
    </row>
    <row r="222" spans="1:10" ht="12.75" customHeight="1">
      <c r="A222" s="6" t="s">
        <v>6</v>
      </c>
      <c r="B222" s="95">
        <v>169685</v>
      </c>
      <c r="C222" s="95">
        <v>225449</v>
      </c>
      <c r="D222" s="95">
        <v>250688</v>
      </c>
      <c r="E222" s="95">
        <v>677104</v>
      </c>
      <c r="F222" s="6"/>
      <c r="G222" s="76">
        <v>100</v>
      </c>
      <c r="H222" s="76">
        <v>100</v>
      </c>
      <c r="I222" s="76">
        <v>100</v>
      </c>
      <c r="J222" s="76">
        <v>100</v>
      </c>
    </row>
    <row r="223" spans="1:10" ht="12.75" customHeight="1">
      <c r="A223" s="87" t="s">
        <v>2</v>
      </c>
      <c r="B223" s="252" t="s">
        <v>69</v>
      </c>
      <c r="C223" s="252"/>
      <c r="D223" s="252"/>
      <c r="E223" s="252"/>
      <c r="F223" s="252"/>
      <c r="G223" s="252"/>
      <c r="H223" s="252"/>
      <c r="I223" s="252"/>
      <c r="J223" s="252"/>
    </row>
    <row r="224" spans="1:10" ht="12.75" customHeight="1">
      <c r="A224" s="6" t="s">
        <v>8</v>
      </c>
      <c r="B224" s="12">
        <v>950</v>
      </c>
      <c r="C224" s="12">
        <v>3287</v>
      </c>
      <c r="D224" s="12">
        <v>5115</v>
      </c>
      <c r="E224" s="12">
        <v>12580</v>
      </c>
      <c r="F224" s="6"/>
      <c r="G224" s="76">
        <v>1.7</v>
      </c>
      <c r="H224" s="76">
        <v>4.9000000000000004</v>
      </c>
      <c r="I224" s="76">
        <v>6.9</v>
      </c>
      <c r="J224" s="76">
        <v>6</v>
      </c>
    </row>
    <row r="225" spans="1:10" ht="12.75" customHeight="1">
      <c r="A225" s="6" t="s">
        <v>9</v>
      </c>
      <c r="B225" s="12">
        <v>8415</v>
      </c>
      <c r="C225" s="12">
        <v>22377</v>
      </c>
      <c r="D225" s="12">
        <v>33231</v>
      </c>
      <c r="E225" s="12">
        <v>68406</v>
      </c>
      <c r="F225" s="6"/>
      <c r="G225" s="76">
        <v>15.1</v>
      </c>
      <c r="H225" s="76">
        <v>33.4</v>
      </c>
      <c r="I225" s="76">
        <v>44.7</v>
      </c>
      <c r="J225" s="76">
        <v>32.4</v>
      </c>
    </row>
    <row r="226" spans="1:10" ht="12.75" customHeight="1">
      <c r="A226" s="6" t="s">
        <v>10</v>
      </c>
      <c r="B226" s="12">
        <v>17940</v>
      </c>
      <c r="C226" s="12">
        <v>22556</v>
      </c>
      <c r="D226" s="12">
        <v>21327</v>
      </c>
      <c r="E226" s="12">
        <v>64441</v>
      </c>
      <c r="F226" s="6"/>
      <c r="G226" s="76">
        <v>32.200000000000003</v>
      </c>
      <c r="H226" s="76">
        <v>33.700000000000003</v>
      </c>
      <c r="I226" s="76">
        <v>28.7</v>
      </c>
      <c r="J226" s="76">
        <v>30.6</v>
      </c>
    </row>
    <row r="227" spans="1:10" ht="12.75" customHeight="1">
      <c r="A227" s="6" t="s">
        <v>58</v>
      </c>
      <c r="B227" s="12">
        <v>27304</v>
      </c>
      <c r="C227" s="12">
        <v>48223</v>
      </c>
      <c r="D227" s="12">
        <v>59674</v>
      </c>
      <c r="E227" s="12">
        <v>145437</v>
      </c>
      <c r="F227" s="6"/>
      <c r="G227" s="76">
        <v>48.9</v>
      </c>
      <c r="H227" s="76">
        <v>71.900000000000006</v>
      </c>
      <c r="I227" s="76">
        <v>80.3</v>
      </c>
      <c r="J227" s="76">
        <v>69</v>
      </c>
    </row>
    <row r="228" spans="1:10" ht="12.75" customHeight="1">
      <c r="A228" s="6" t="s">
        <v>57</v>
      </c>
      <c r="B228" s="12">
        <v>28490</v>
      </c>
      <c r="C228" s="12">
        <v>18800</v>
      </c>
      <c r="D228" s="12">
        <v>14672</v>
      </c>
      <c r="E228" s="12">
        <v>65408</v>
      </c>
      <c r="F228" s="6"/>
      <c r="G228" s="76">
        <v>51.1</v>
      </c>
      <c r="H228" s="76">
        <v>28</v>
      </c>
      <c r="I228" s="76">
        <v>19.7</v>
      </c>
      <c r="J228" s="76">
        <v>31</v>
      </c>
    </row>
    <row r="229" spans="1:10" ht="12.75" customHeight="1">
      <c r="A229" s="6" t="s">
        <v>6</v>
      </c>
      <c r="B229" s="95">
        <v>55795</v>
      </c>
      <c r="C229" s="95">
        <v>67024</v>
      </c>
      <c r="D229" s="95">
        <v>74346</v>
      </c>
      <c r="E229" s="95">
        <v>210846</v>
      </c>
      <c r="F229" s="6"/>
      <c r="G229" s="76">
        <v>100</v>
      </c>
      <c r="H229" s="76">
        <v>100</v>
      </c>
      <c r="I229" s="76">
        <v>100</v>
      </c>
      <c r="J229" s="76">
        <v>100</v>
      </c>
    </row>
    <row r="230" spans="1:10" ht="12.75" customHeight="1">
      <c r="A230" s="87" t="s">
        <v>2</v>
      </c>
      <c r="B230" s="252" t="s">
        <v>70</v>
      </c>
      <c r="C230" s="252"/>
      <c r="D230" s="252"/>
      <c r="E230" s="252"/>
      <c r="F230" s="252"/>
      <c r="G230" s="252"/>
      <c r="H230" s="252"/>
      <c r="I230" s="252"/>
      <c r="J230" s="252"/>
    </row>
    <row r="231" spans="1:10" ht="12.75" customHeight="1">
      <c r="A231" s="6" t="s">
        <v>8</v>
      </c>
      <c r="B231" s="96">
        <v>97228</v>
      </c>
      <c r="C231" s="96">
        <v>205581</v>
      </c>
      <c r="D231" s="96">
        <v>241597</v>
      </c>
      <c r="E231" s="96">
        <v>588355</v>
      </c>
      <c r="F231" s="6"/>
      <c r="G231" s="76">
        <v>20.5</v>
      </c>
      <c r="H231" s="76">
        <v>26.2</v>
      </c>
      <c r="I231" s="76">
        <v>31.1</v>
      </c>
      <c r="J231" s="76">
        <v>27.4</v>
      </c>
    </row>
    <row r="232" spans="1:10" ht="12.75" customHeight="1">
      <c r="A232" s="6" t="s">
        <v>9</v>
      </c>
      <c r="B232" s="9">
        <v>159054</v>
      </c>
      <c r="C232" s="9">
        <v>320491</v>
      </c>
      <c r="D232" s="9">
        <v>314566</v>
      </c>
      <c r="E232" s="9">
        <v>828294</v>
      </c>
      <c r="F232" s="6"/>
      <c r="G232" s="76">
        <v>33.6</v>
      </c>
      <c r="H232" s="76">
        <v>40.799999999999997</v>
      </c>
      <c r="I232" s="76">
        <v>40.5</v>
      </c>
      <c r="J232" s="76">
        <v>38.6</v>
      </c>
    </row>
    <row r="233" spans="1:10" ht="12.75" customHeight="1">
      <c r="A233" s="6" t="s">
        <v>10</v>
      </c>
      <c r="B233" s="9">
        <v>123779</v>
      </c>
      <c r="C233" s="9">
        <v>182114</v>
      </c>
      <c r="D233" s="9">
        <v>153184</v>
      </c>
      <c r="E233" s="9">
        <v>476617</v>
      </c>
      <c r="F233" s="6"/>
      <c r="G233" s="76">
        <v>26.2</v>
      </c>
      <c r="H233" s="76">
        <v>23.2</v>
      </c>
      <c r="I233" s="76">
        <v>19.7</v>
      </c>
      <c r="J233" s="76">
        <v>22.2</v>
      </c>
    </row>
    <row r="234" spans="1:10" ht="12.75" customHeight="1">
      <c r="A234" s="6" t="s">
        <v>58</v>
      </c>
      <c r="B234" s="12">
        <v>380066</v>
      </c>
      <c r="C234" s="12">
        <v>708183</v>
      </c>
      <c r="D234" s="12">
        <v>709343</v>
      </c>
      <c r="E234" s="12">
        <v>1893264</v>
      </c>
      <c r="F234" s="6"/>
      <c r="G234" s="76">
        <v>80.3</v>
      </c>
      <c r="H234" s="76">
        <v>90.1</v>
      </c>
      <c r="I234" s="76">
        <v>91.3</v>
      </c>
      <c r="J234" s="76">
        <v>88.1</v>
      </c>
    </row>
    <row r="235" spans="1:10" ht="12.75" customHeight="1">
      <c r="A235" s="6" t="s">
        <v>57</v>
      </c>
      <c r="B235" s="9">
        <v>93098</v>
      </c>
      <c r="C235" s="9">
        <v>77388</v>
      </c>
      <c r="D235" s="9">
        <v>67953</v>
      </c>
      <c r="E235" s="9">
        <v>255150</v>
      </c>
      <c r="F235" s="6"/>
      <c r="G235" s="76">
        <v>19.7</v>
      </c>
      <c r="H235" s="76">
        <v>9.9</v>
      </c>
      <c r="I235" s="76">
        <v>8.6999999999999993</v>
      </c>
      <c r="J235" s="76">
        <v>11.9</v>
      </c>
    </row>
    <row r="236" spans="1:10" ht="12.75" customHeight="1">
      <c r="A236" s="6" t="s">
        <v>6</v>
      </c>
      <c r="B236" s="95">
        <v>473164</v>
      </c>
      <c r="C236" s="95">
        <v>785572</v>
      </c>
      <c r="D236" s="95">
        <v>777299</v>
      </c>
      <c r="E236" s="95">
        <v>2148419</v>
      </c>
      <c r="F236" s="6"/>
      <c r="G236" s="76">
        <v>100</v>
      </c>
      <c r="H236" s="76">
        <v>100</v>
      </c>
      <c r="I236" s="76">
        <v>100</v>
      </c>
      <c r="J236" s="76">
        <v>100</v>
      </c>
    </row>
    <row r="237" spans="1:10" ht="12.75" customHeight="1">
      <c r="A237" s="87" t="s">
        <v>2</v>
      </c>
      <c r="B237" s="253" t="s">
        <v>5</v>
      </c>
      <c r="C237" s="253"/>
      <c r="D237" s="253"/>
      <c r="E237" s="253"/>
      <c r="F237" s="253"/>
      <c r="G237" s="253"/>
      <c r="H237" s="253"/>
      <c r="I237" s="253"/>
      <c r="J237" s="253"/>
    </row>
    <row r="238" spans="1:10" ht="12.75" customHeight="1">
      <c r="A238" s="6" t="s">
        <v>8</v>
      </c>
      <c r="B238" s="97">
        <v>265620</v>
      </c>
      <c r="C238" s="97">
        <v>317111</v>
      </c>
      <c r="D238" s="97">
        <v>1919659</v>
      </c>
      <c r="E238" s="97">
        <v>17020421</v>
      </c>
      <c r="F238" s="6"/>
      <c r="G238" s="76">
        <v>23.7</v>
      </c>
      <c r="H238" s="76">
        <v>31.5</v>
      </c>
      <c r="I238" s="76">
        <v>50.6</v>
      </c>
      <c r="J238" s="76">
        <v>77.7</v>
      </c>
    </row>
    <row r="239" spans="1:10" ht="12.75" customHeight="1">
      <c r="A239" s="6" t="s">
        <v>9</v>
      </c>
      <c r="B239" s="97">
        <v>331704</v>
      </c>
      <c r="C239" s="97">
        <v>376651</v>
      </c>
      <c r="D239" s="97">
        <v>973810</v>
      </c>
      <c r="E239" s="97">
        <v>2730156</v>
      </c>
      <c r="F239" s="6"/>
      <c r="G239" s="76">
        <v>29.6</v>
      </c>
      <c r="H239" s="76">
        <v>37.4</v>
      </c>
      <c r="I239" s="76">
        <v>25.7</v>
      </c>
      <c r="J239" s="76">
        <v>12.5</v>
      </c>
    </row>
    <row r="240" spans="1:10" ht="12.75" customHeight="1">
      <c r="A240" s="6" t="s">
        <v>10</v>
      </c>
      <c r="B240" s="12">
        <v>341144</v>
      </c>
      <c r="C240" s="12">
        <v>225828</v>
      </c>
      <c r="D240" s="12">
        <v>563029</v>
      </c>
      <c r="E240" s="12">
        <v>1338447</v>
      </c>
      <c r="F240" s="6"/>
      <c r="G240" s="76">
        <v>30.4</v>
      </c>
      <c r="H240" s="76">
        <v>22.4</v>
      </c>
      <c r="I240" s="76">
        <v>14.8</v>
      </c>
      <c r="J240" s="76">
        <v>6.1</v>
      </c>
    </row>
    <row r="241" spans="1:10" ht="12.75" customHeight="1">
      <c r="A241" s="6" t="s">
        <v>58</v>
      </c>
      <c r="B241" s="12">
        <v>938469</v>
      </c>
      <c r="C241" s="12">
        <v>919588</v>
      </c>
      <c r="D241" s="12">
        <v>3456500</v>
      </c>
      <c r="E241" s="12">
        <v>21089016</v>
      </c>
      <c r="F241" s="6"/>
      <c r="G241" s="76">
        <v>83.7</v>
      </c>
      <c r="H241" s="76">
        <v>91.4</v>
      </c>
      <c r="I241" s="76">
        <v>91.1</v>
      </c>
      <c r="J241" s="76">
        <v>96.3</v>
      </c>
    </row>
    <row r="242" spans="1:10" ht="12.75" customHeight="1">
      <c r="A242" s="6" t="s">
        <v>57</v>
      </c>
      <c r="B242" s="12">
        <v>183035</v>
      </c>
      <c r="C242" s="12">
        <v>86972</v>
      </c>
      <c r="D242" s="12">
        <v>335671</v>
      </c>
      <c r="E242" s="12">
        <v>819925</v>
      </c>
      <c r="F242" s="6"/>
      <c r="G242" s="76">
        <v>16.3</v>
      </c>
      <c r="H242" s="76">
        <v>8.6</v>
      </c>
      <c r="I242" s="76">
        <v>8.9</v>
      </c>
      <c r="J242" s="76">
        <v>3.7</v>
      </c>
    </row>
    <row r="243" spans="1:10" ht="12.75" customHeight="1">
      <c r="A243" s="6" t="s">
        <v>6</v>
      </c>
      <c r="B243" s="98">
        <v>1121505</v>
      </c>
      <c r="C243" s="98">
        <v>1006558</v>
      </c>
      <c r="D243" s="98">
        <v>3792174</v>
      </c>
      <c r="E243" s="98">
        <v>21908943</v>
      </c>
      <c r="F243" s="53"/>
      <c r="G243" s="83">
        <v>100</v>
      </c>
      <c r="H243" s="83">
        <v>100</v>
      </c>
      <c r="I243" s="83">
        <v>100</v>
      </c>
      <c r="J243" s="83">
        <v>100</v>
      </c>
    </row>
    <row r="244" spans="1:10" ht="12.75" customHeight="1">
      <c r="A244" s="249" t="s">
        <v>51</v>
      </c>
      <c r="B244" s="249"/>
      <c r="C244" s="249"/>
      <c r="D244" s="249"/>
      <c r="E244" s="249"/>
      <c r="F244" s="249"/>
      <c r="G244" s="249"/>
      <c r="H244" s="249"/>
      <c r="I244" s="249"/>
      <c r="J244" s="249"/>
    </row>
    <row r="246" spans="1:10" ht="12.75" customHeight="1">
      <c r="A246" s="6" t="s">
        <v>95</v>
      </c>
    </row>
    <row r="248" spans="1:10" ht="34.5" customHeight="1">
      <c r="A248" s="6"/>
      <c r="B248" s="43" t="s">
        <v>16</v>
      </c>
      <c r="C248" s="43" t="s">
        <v>18</v>
      </c>
      <c r="D248" s="43" t="s">
        <v>17</v>
      </c>
      <c r="E248" s="246" t="s">
        <v>22</v>
      </c>
      <c r="F248" s="6"/>
      <c r="G248" s="43" t="s">
        <v>16</v>
      </c>
      <c r="H248" s="43" t="s">
        <v>18</v>
      </c>
      <c r="I248" s="43" t="s">
        <v>17</v>
      </c>
      <c r="J248" s="246" t="s">
        <v>22</v>
      </c>
    </row>
    <row r="249" spans="1:10" ht="12.75" customHeight="1">
      <c r="A249" s="6"/>
      <c r="B249" s="73"/>
      <c r="C249" s="73"/>
      <c r="D249" s="73"/>
      <c r="E249" s="247"/>
      <c r="F249" s="73"/>
      <c r="G249" s="73"/>
      <c r="H249" s="73"/>
      <c r="I249" s="73"/>
      <c r="J249" s="247"/>
    </row>
    <row r="250" spans="1:10" ht="12.75" customHeight="1">
      <c r="A250" s="53"/>
      <c r="B250" s="248" t="s">
        <v>3</v>
      </c>
      <c r="C250" s="248"/>
      <c r="D250" s="248"/>
      <c r="E250" s="248"/>
      <c r="F250" s="46"/>
      <c r="G250" s="248" t="s">
        <v>4</v>
      </c>
      <c r="H250" s="248"/>
      <c r="I250" s="248"/>
      <c r="J250" s="248"/>
    </row>
    <row r="251" spans="1:10" ht="12.75" customHeight="1">
      <c r="A251" s="53" t="s">
        <v>74</v>
      </c>
      <c r="B251" s="53"/>
      <c r="C251" s="53"/>
      <c r="D251" s="53"/>
      <c r="E251" s="53"/>
      <c r="F251" s="169"/>
      <c r="G251" s="53"/>
      <c r="H251" s="53"/>
      <c r="I251" s="53"/>
      <c r="J251" s="53"/>
    </row>
    <row r="252" spans="1:10" ht="12.75" customHeight="1">
      <c r="A252" s="6" t="s">
        <v>80</v>
      </c>
      <c r="B252" s="12">
        <v>9985</v>
      </c>
      <c r="C252" s="12">
        <v>18669</v>
      </c>
      <c r="D252" s="12">
        <v>11750</v>
      </c>
      <c r="E252" s="12">
        <v>43964</v>
      </c>
      <c r="G252" s="76">
        <v>4</v>
      </c>
      <c r="H252" s="76">
        <v>3.8</v>
      </c>
      <c r="I252" s="76">
        <v>2.6</v>
      </c>
      <c r="J252" s="76">
        <v>3.4</v>
      </c>
    </row>
    <row r="253" spans="1:10" ht="12.75" customHeight="1">
      <c r="A253" s="6" t="s">
        <v>81</v>
      </c>
      <c r="B253" s="12">
        <v>15067</v>
      </c>
      <c r="C253" s="12">
        <v>29565</v>
      </c>
      <c r="D253" s="12">
        <v>20623</v>
      </c>
      <c r="E253" s="12">
        <v>70230</v>
      </c>
      <c r="G253" s="76">
        <v>6.1</v>
      </c>
      <c r="H253" s="76">
        <v>6</v>
      </c>
      <c r="I253" s="76">
        <v>4.5999999999999996</v>
      </c>
      <c r="J253" s="76">
        <v>5.5</v>
      </c>
    </row>
    <row r="254" spans="1:10" ht="12.75" customHeight="1">
      <c r="A254" s="6" t="s">
        <v>82</v>
      </c>
      <c r="B254" s="12">
        <v>16761</v>
      </c>
      <c r="C254" s="12">
        <v>35433</v>
      </c>
      <c r="D254" s="12">
        <v>26037</v>
      </c>
      <c r="E254" s="12">
        <v>83664</v>
      </c>
      <c r="G254" s="76">
        <v>6.8</v>
      </c>
      <c r="H254" s="76">
        <v>7.2</v>
      </c>
      <c r="I254" s="76">
        <v>5.8</v>
      </c>
      <c r="J254" s="76">
        <v>6.6</v>
      </c>
    </row>
    <row r="255" spans="1:10" ht="12.75" customHeight="1">
      <c r="A255" s="6" t="s">
        <v>83</v>
      </c>
      <c r="B255" s="12">
        <v>19338</v>
      </c>
      <c r="C255" s="12">
        <v>42074</v>
      </c>
      <c r="D255" s="12">
        <v>31958</v>
      </c>
      <c r="E255" s="12">
        <v>99457</v>
      </c>
      <c r="G255" s="76">
        <v>7.8</v>
      </c>
      <c r="H255" s="76">
        <v>8.6</v>
      </c>
      <c r="I255" s="76">
        <v>7.1</v>
      </c>
      <c r="J255" s="76">
        <v>7.9</v>
      </c>
    </row>
    <row r="256" spans="1:10" ht="12.75" customHeight="1">
      <c r="A256" s="6" t="s">
        <v>84</v>
      </c>
      <c r="B256" s="12">
        <v>22859</v>
      </c>
      <c r="C256" s="12">
        <v>48241</v>
      </c>
      <c r="D256" s="12">
        <v>39251</v>
      </c>
      <c r="E256" s="12">
        <v>116902</v>
      </c>
      <c r="G256" s="76">
        <v>9.1999999999999993</v>
      </c>
      <c r="H256" s="76">
        <v>9.8000000000000007</v>
      </c>
      <c r="I256" s="76">
        <v>8.6999999999999993</v>
      </c>
      <c r="J256" s="76">
        <v>9.3000000000000007</v>
      </c>
    </row>
    <row r="257" spans="1:10" ht="12.75" customHeight="1">
      <c r="A257" s="6" t="s">
        <v>85</v>
      </c>
      <c r="B257" s="12">
        <v>26822</v>
      </c>
      <c r="C257" s="12">
        <v>56003</v>
      </c>
      <c r="D257" s="12">
        <v>48336</v>
      </c>
      <c r="E257" s="12">
        <v>138766</v>
      </c>
      <c r="G257" s="76">
        <v>10.8</v>
      </c>
      <c r="H257" s="76">
        <v>11.4</v>
      </c>
      <c r="I257" s="76">
        <v>10.7</v>
      </c>
      <c r="J257" s="76">
        <v>11</v>
      </c>
    </row>
    <row r="258" spans="1:10" ht="12.75" customHeight="1">
      <c r="A258" s="6" t="s">
        <v>86</v>
      </c>
      <c r="B258" s="12">
        <v>31232</v>
      </c>
      <c r="C258" s="12">
        <v>62518</v>
      </c>
      <c r="D258" s="12">
        <v>55352</v>
      </c>
      <c r="E258" s="12">
        <v>156959</v>
      </c>
      <c r="G258" s="76">
        <v>12.6</v>
      </c>
      <c r="H258" s="76">
        <v>12.7</v>
      </c>
      <c r="I258" s="76">
        <v>12.3</v>
      </c>
      <c r="J258" s="76">
        <v>12.5</v>
      </c>
    </row>
    <row r="259" spans="1:10" ht="12.75" customHeight="1">
      <c r="A259" s="6" t="s">
        <v>87</v>
      </c>
      <c r="B259" s="12">
        <v>35371</v>
      </c>
      <c r="C259" s="12">
        <v>67712</v>
      </c>
      <c r="D259" s="12">
        <v>64569</v>
      </c>
      <c r="E259" s="12">
        <v>176309</v>
      </c>
      <c r="G259" s="76">
        <v>14.3</v>
      </c>
      <c r="H259" s="76">
        <v>13.8</v>
      </c>
      <c r="I259" s="76">
        <v>14.3</v>
      </c>
      <c r="J259" s="76">
        <v>14.1</v>
      </c>
    </row>
    <row r="260" spans="1:10" ht="12.75" customHeight="1">
      <c r="A260" s="6" t="s">
        <v>88</v>
      </c>
      <c r="B260" s="12">
        <v>38050</v>
      </c>
      <c r="C260" s="12">
        <v>68672</v>
      </c>
      <c r="D260" s="12">
        <v>74273</v>
      </c>
      <c r="E260" s="12">
        <v>190218</v>
      </c>
      <c r="G260" s="76">
        <v>15.4</v>
      </c>
      <c r="H260" s="76">
        <v>14</v>
      </c>
      <c r="I260" s="76">
        <v>16.5</v>
      </c>
      <c r="J260" s="76">
        <v>15.2</v>
      </c>
    </row>
    <row r="261" spans="1:10" ht="12.75" customHeight="1">
      <c r="A261" s="6" t="s">
        <v>89</v>
      </c>
      <c r="B261" s="12">
        <v>31901</v>
      </c>
      <c r="C261" s="12">
        <v>62894</v>
      </c>
      <c r="D261" s="12">
        <v>77943</v>
      </c>
      <c r="E261" s="12">
        <v>182449</v>
      </c>
      <c r="G261" s="76">
        <v>12.9</v>
      </c>
      <c r="H261" s="76">
        <v>12.8</v>
      </c>
      <c r="I261" s="76">
        <v>17.3</v>
      </c>
      <c r="J261" s="76">
        <v>14.5</v>
      </c>
    </row>
    <row r="262" spans="1:10" ht="12.75" customHeight="1">
      <c r="A262" s="53" t="s">
        <v>6</v>
      </c>
      <c r="B262" s="54">
        <v>248686</v>
      </c>
      <c r="C262" s="54">
        <v>494892</v>
      </c>
      <c r="D262" s="54">
        <v>452868</v>
      </c>
      <c r="E262" s="54">
        <v>1266580</v>
      </c>
      <c r="F262" s="169"/>
      <c r="G262" s="83">
        <v>100</v>
      </c>
      <c r="H262" s="83">
        <v>100</v>
      </c>
      <c r="I262" s="83">
        <v>100</v>
      </c>
      <c r="J262" s="83">
        <v>100</v>
      </c>
    </row>
    <row r="263" spans="1:10" ht="12.75" customHeight="1">
      <c r="A263" s="53" t="s">
        <v>75</v>
      </c>
      <c r="B263" s="54"/>
      <c r="C263" s="54"/>
      <c r="D263" s="54"/>
      <c r="E263" s="54"/>
      <c r="F263" s="169"/>
      <c r="G263" s="83"/>
      <c r="H263" s="83"/>
      <c r="I263" s="83"/>
      <c r="J263" s="83"/>
    </row>
    <row r="264" spans="1:10" ht="12.75" customHeight="1">
      <c r="A264" s="6" t="s">
        <v>80</v>
      </c>
      <c r="B264" s="12">
        <v>17948</v>
      </c>
      <c r="C264" s="12">
        <v>20361</v>
      </c>
      <c r="D264" s="12">
        <v>20592</v>
      </c>
      <c r="E264" s="12">
        <v>63273</v>
      </c>
      <c r="G264" s="76">
        <v>10.5</v>
      </c>
      <c r="H264" s="76">
        <v>9</v>
      </c>
      <c r="I264" s="76">
        <v>8.1999999999999993</v>
      </c>
      <c r="J264" s="76">
        <v>9.1</v>
      </c>
    </row>
    <row r="265" spans="1:10" ht="12.75" customHeight="1">
      <c r="A265" s="6" t="s">
        <v>81</v>
      </c>
      <c r="B265" s="12">
        <v>19122</v>
      </c>
      <c r="C265" s="12">
        <v>23178</v>
      </c>
      <c r="D265" s="12">
        <v>23267</v>
      </c>
      <c r="E265" s="12">
        <v>69644</v>
      </c>
      <c r="G265" s="76">
        <v>11.2</v>
      </c>
      <c r="H265" s="76">
        <v>10.3</v>
      </c>
      <c r="I265" s="76">
        <v>9.3000000000000007</v>
      </c>
      <c r="J265" s="76">
        <v>10.1</v>
      </c>
    </row>
    <row r="266" spans="1:10" ht="12.75" customHeight="1">
      <c r="A266" s="6" t="s">
        <v>82</v>
      </c>
      <c r="B266" s="12">
        <v>17165</v>
      </c>
      <c r="C266" s="12">
        <v>21635</v>
      </c>
      <c r="D266" s="12">
        <v>22320</v>
      </c>
      <c r="E266" s="12">
        <v>64555</v>
      </c>
      <c r="G266" s="76">
        <v>10.1</v>
      </c>
      <c r="H266" s="76">
        <v>9.6</v>
      </c>
      <c r="I266" s="76">
        <v>8.9</v>
      </c>
      <c r="J266" s="76">
        <v>9.4</v>
      </c>
    </row>
    <row r="267" spans="1:10" ht="12.75" customHeight="1">
      <c r="A267" s="6" t="s">
        <v>83</v>
      </c>
      <c r="B267" s="12">
        <v>16393</v>
      </c>
      <c r="C267" s="12">
        <v>21154</v>
      </c>
      <c r="D267" s="12">
        <v>22834</v>
      </c>
      <c r="E267" s="12">
        <v>63762</v>
      </c>
      <c r="G267" s="76">
        <v>9.6</v>
      </c>
      <c r="H267" s="76">
        <v>9.4</v>
      </c>
      <c r="I267" s="76">
        <v>9.1</v>
      </c>
      <c r="J267" s="76">
        <v>9.3000000000000007</v>
      </c>
    </row>
    <row r="268" spans="1:10" ht="12.75" customHeight="1">
      <c r="A268" s="6" t="s">
        <v>84</v>
      </c>
      <c r="B268" s="12">
        <v>16468</v>
      </c>
      <c r="C268" s="12">
        <v>21592</v>
      </c>
      <c r="D268" s="12">
        <v>22807</v>
      </c>
      <c r="E268" s="12">
        <v>64070</v>
      </c>
      <c r="G268" s="76">
        <v>9.6999999999999993</v>
      </c>
      <c r="H268" s="76">
        <v>9.6</v>
      </c>
      <c r="I268" s="76">
        <v>9.1</v>
      </c>
      <c r="J268" s="76">
        <v>9.4</v>
      </c>
    </row>
    <row r="269" spans="1:10" ht="12.75" customHeight="1">
      <c r="A269" s="6" t="s">
        <v>85</v>
      </c>
      <c r="B269" s="12">
        <v>17376</v>
      </c>
      <c r="C269" s="12">
        <v>23250</v>
      </c>
      <c r="D269" s="12">
        <v>24501</v>
      </c>
      <c r="E269" s="12">
        <v>68403</v>
      </c>
      <c r="G269" s="76">
        <v>10.199999999999999</v>
      </c>
      <c r="H269" s="76">
        <v>10.3</v>
      </c>
      <c r="I269" s="76">
        <v>9.8000000000000007</v>
      </c>
      <c r="J269" s="76">
        <v>10.1</v>
      </c>
    </row>
    <row r="270" spans="1:10" ht="12.75" customHeight="1">
      <c r="A270" s="6" t="s">
        <v>86</v>
      </c>
      <c r="B270" s="12">
        <v>17193</v>
      </c>
      <c r="C270" s="12">
        <v>23634</v>
      </c>
      <c r="D270" s="12">
        <v>25873</v>
      </c>
      <c r="E270" s="12">
        <v>69787</v>
      </c>
      <c r="G270" s="76">
        <v>10.1</v>
      </c>
      <c r="H270" s="76">
        <v>10.5</v>
      </c>
      <c r="I270" s="76">
        <v>10.3</v>
      </c>
      <c r="J270" s="76">
        <v>10.3</v>
      </c>
    </row>
    <row r="271" spans="1:10" ht="12.75" customHeight="1">
      <c r="A271" s="6" t="s">
        <v>87</v>
      </c>
      <c r="B271" s="12">
        <v>16864</v>
      </c>
      <c r="C271" s="12">
        <v>23931</v>
      </c>
      <c r="D271" s="12">
        <v>27576</v>
      </c>
      <c r="E271" s="12">
        <v>71322</v>
      </c>
      <c r="G271" s="76">
        <v>9.9</v>
      </c>
      <c r="H271" s="76">
        <v>10.6</v>
      </c>
      <c r="I271" s="76">
        <v>11</v>
      </c>
      <c r="J271" s="76">
        <v>10.6</v>
      </c>
    </row>
    <row r="272" spans="1:10" ht="12.75" customHeight="1">
      <c r="A272" s="6" t="s">
        <v>88</v>
      </c>
      <c r="B272" s="12">
        <v>17025</v>
      </c>
      <c r="C272" s="12">
        <v>24574</v>
      </c>
      <c r="D272" s="12">
        <v>30337</v>
      </c>
      <c r="E272" s="12">
        <v>75046</v>
      </c>
      <c r="G272" s="76">
        <v>10</v>
      </c>
      <c r="H272" s="76">
        <v>10.9</v>
      </c>
      <c r="I272" s="76">
        <v>12.1</v>
      </c>
      <c r="J272" s="76">
        <v>11.1</v>
      </c>
    </row>
    <row r="273" spans="1:10" ht="12.75" customHeight="1">
      <c r="A273" s="6" t="s">
        <v>89</v>
      </c>
      <c r="B273" s="12">
        <v>14852</v>
      </c>
      <c r="C273" s="12">
        <v>22746</v>
      </c>
      <c r="D273" s="12">
        <v>31035</v>
      </c>
      <c r="E273" s="12">
        <v>71461</v>
      </c>
      <c r="G273" s="76">
        <v>8.6999999999999993</v>
      </c>
      <c r="H273" s="76">
        <v>10.1</v>
      </c>
      <c r="I273" s="76">
        <v>12.4</v>
      </c>
      <c r="J273" s="76">
        <v>10.6</v>
      </c>
    </row>
    <row r="274" spans="1:10" ht="12.75" customHeight="1">
      <c r="A274" s="53" t="s">
        <v>6</v>
      </c>
      <c r="B274" s="54">
        <v>170778</v>
      </c>
      <c r="C274" s="54">
        <v>226682</v>
      </c>
      <c r="D274" s="54">
        <v>251957</v>
      </c>
      <c r="E274" s="54">
        <v>683603</v>
      </c>
      <c r="F274" s="169"/>
      <c r="G274" s="83">
        <v>100</v>
      </c>
      <c r="H274" s="83">
        <v>100</v>
      </c>
      <c r="I274" s="83">
        <v>100</v>
      </c>
      <c r="J274" s="83">
        <v>100</v>
      </c>
    </row>
    <row r="275" spans="1:10" ht="12.75" customHeight="1">
      <c r="A275" s="53" t="s">
        <v>76</v>
      </c>
      <c r="B275" s="54"/>
      <c r="C275" s="54"/>
      <c r="D275" s="54"/>
      <c r="E275" s="54"/>
      <c r="F275" s="169"/>
      <c r="G275" s="83"/>
      <c r="H275" s="83"/>
      <c r="I275" s="83"/>
      <c r="J275" s="83"/>
    </row>
    <row r="276" spans="1:10" ht="12.75" customHeight="1">
      <c r="A276" s="6" t="s">
        <v>80</v>
      </c>
      <c r="B276" s="12">
        <v>19422</v>
      </c>
      <c r="C276" s="12">
        <v>18148</v>
      </c>
      <c r="D276" s="12">
        <v>15367</v>
      </c>
      <c r="E276" s="12">
        <v>56879</v>
      </c>
      <c r="G276" s="76">
        <v>34.6</v>
      </c>
      <c r="H276" s="76">
        <v>26.9</v>
      </c>
      <c r="I276" s="76">
        <v>20.5</v>
      </c>
      <c r="J276" s="76">
        <v>26.6</v>
      </c>
    </row>
    <row r="277" spans="1:10" ht="12.75" customHeight="1">
      <c r="A277" s="6" t="s">
        <v>81</v>
      </c>
      <c r="B277" s="12">
        <v>12336</v>
      </c>
      <c r="C277" s="12">
        <v>13782</v>
      </c>
      <c r="D277" s="12">
        <v>13838</v>
      </c>
      <c r="E277" s="12">
        <v>42749</v>
      </c>
      <c r="G277" s="76">
        <v>22</v>
      </c>
      <c r="H277" s="76">
        <v>20.399999999999999</v>
      </c>
      <c r="I277" s="76">
        <v>18.5</v>
      </c>
      <c r="J277" s="76">
        <v>20.100000000000001</v>
      </c>
    </row>
    <row r="278" spans="1:10" ht="12.75" customHeight="1">
      <c r="A278" s="6" t="s">
        <v>82</v>
      </c>
      <c r="B278" s="12">
        <v>8035</v>
      </c>
      <c r="C278" s="12">
        <v>9458</v>
      </c>
      <c r="D278" s="12">
        <v>10842</v>
      </c>
      <c r="E278" s="12">
        <v>30240</v>
      </c>
      <c r="G278" s="76">
        <v>14.3</v>
      </c>
      <c r="H278" s="76">
        <v>14</v>
      </c>
      <c r="I278" s="76">
        <v>14.5</v>
      </c>
      <c r="J278" s="76">
        <v>14.3</v>
      </c>
    </row>
    <row r="279" spans="1:10" ht="12.75" customHeight="1">
      <c r="A279" s="6" t="s">
        <v>83</v>
      </c>
      <c r="B279" s="12">
        <v>5044</v>
      </c>
      <c r="C279" s="12">
        <v>7187</v>
      </c>
      <c r="D279" s="12">
        <v>8444</v>
      </c>
      <c r="E279" s="12">
        <v>22171</v>
      </c>
      <c r="G279" s="76">
        <v>9</v>
      </c>
      <c r="H279" s="76">
        <v>10.7</v>
      </c>
      <c r="I279" s="76">
        <v>11.3</v>
      </c>
      <c r="J279" s="76">
        <v>10.4</v>
      </c>
    </row>
    <row r="280" spans="1:10" ht="12.75" customHeight="1">
      <c r="A280" s="6" t="s">
        <v>84</v>
      </c>
      <c r="B280" s="12">
        <v>3875</v>
      </c>
      <c r="C280" s="12">
        <v>5640</v>
      </c>
      <c r="D280" s="12">
        <v>7088</v>
      </c>
      <c r="E280" s="12">
        <v>17857</v>
      </c>
      <c r="G280" s="76">
        <v>6.9</v>
      </c>
      <c r="H280" s="76">
        <v>8.4</v>
      </c>
      <c r="I280" s="76">
        <v>9.5</v>
      </c>
      <c r="J280" s="76">
        <v>8.4</v>
      </c>
    </row>
    <row r="281" spans="1:10" ht="12.75" customHeight="1">
      <c r="A281" s="6" t="s">
        <v>85</v>
      </c>
      <c r="B281" s="12">
        <v>2651</v>
      </c>
      <c r="C281" s="12">
        <v>4249</v>
      </c>
      <c r="D281" s="12">
        <v>5968</v>
      </c>
      <c r="E281" s="12">
        <v>13964</v>
      </c>
      <c r="G281" s="76">
        <v>4.7</v>
      </c>
      <c r="H281" s="76">
        <v>6.3</v>
      </c>
      <c r="I281" s="76">
        <v>8</v>
      </c>
      <c r="J281" s="76">
        <v>6.5</v>
      </c>
    </row>
    <row r="282" spans="1:10" ht="12.75" customHeight="1">
      <c r="A282" s="6" t="s">
        <v>86</v>
      </c>
      <c r="B282" s="12">
        <v>1888</v>
      </c>
      <c r="C282" s="12">
        <v>3458</v>
      </c>
      <c r="D282" s="12">
        <v>4855</v>
      </c>
      <c r="E282" s="12">
        <v>11102</v>
      </c>
      <c r="G282" s="76">
        <v>3.4</v>
      </c>
      <c r="H282" s="76">
        <v>5.0999999999999996</v>
      </c>
      <c r="I282" s="76">
        <v>6.5</v>
      </c>
      <c r="J282" s="76">
        <v>5.0999999999999996</v>
      </c>
    </row>
    <row r="283" spans="1:10" ht="12.75" customHeight="1">
      <c r="A283" s="6" t="s">
        <v>87</v>
      </c>
      <c r="B283" s="12">
        <v>1632</v>
      </c>
      <c r="C283" s="12">
        <v>2838</v>
      </c>
      <c r="D283" s="12">
        <v>4171</v>
      </c>
      <c r="E283" s="12">
        <v>9403</v>
      </c>
      <c r="G283" s="76">
        <v>2.9</v>
      </c>
      <c r="H283" s="76">
        <v>4.2</v>
      </c>
      <c r="I283" s="76">
        <v>5.6</v>
      </c>
      <c r="J283" s="76">
        <v>4.3</v>
      </c>
    </row>
    <row r="284" spans="1:10" ht="12.75" customHeight="1">
      <c r="A284" s="6" t="s">
        <v>88</v>
      </c>
      <c r="B284" s="12">
        <v>847</v>
      </c>
      <c r="C284" s="12">
        <v>1862</v>
      </c>
      <c r="D284" s="12">
        <v>2714</v>
      </c>
      <c r="E284" s="12">
        <v>6095</v>
      </c>
      <c r="G284" s="76">
        <v>1.5</v>
      </c>
      <c r="H284" s="76">
        <v>2.8</v>
      </c>
      <c r="I284" s="76">
        <v>3.6</v>
      </c>
      <c r="J284" s="76">
        <v>2.7</v>
      </c>
    </row>
    <row r="285" spans="1:10" ht="12.75" customHeight="1">
      <c r="A285" s="6" t="s">
        <v>89</v>
      </c>
      <c r="B285" s="12">
        <v>467</v>
      </c>
      <c r="C285" s="12">
        <v>847</v>
      </c>
      <c r="D285" s="12">
        <v>1698</v>
      </c>
      <c r="E285" s="12">
        <v>3476</v>
      </c>
      <c r="G285" s="76">
        <v>0.8</v>
      </c>
      <c r="H285" s="76">
        <v>1.3</v>
      </c>
      <c r="I285" s="76">
        <v>2.2999999999999998</v>
      </c>
      <c r="J285" s="76">
        <v>1.5</v>
      </c>
    </row>
    <row r="286" spans="1:10" ht="12.75" customHeight="1">
      <c r="A286" s="53" t="s">
        <v>6</v>
      </c>
      <c r="B286" s="54">
        <v>56273</v>
      </c>
      <c r="C286" s="54">
        <v>67595</v>
      </c>
      <c r="D286" s="54">
        <v>75150</v>
      </c>
      <c r="E286" s="54">
        <v>214656</v>
      </c>
      <c r="F286" s="169"/>
      <c r="G286" s="83">
        <v>100</v>
      </c>
      <c r="H286" s="83">
        <v>100</v>
      </c>
      <c r="I286" s="83">
        <v>100</v>
      </c>
      <c r="J286" s="83">
        <v>100</v>
      </c>
    </row>
    <row r="287" spans="1:10" ht="12.75" customHeight="1">
      <c r="A287" s="53" t="s">
        <v>55</v>
      </c>
      <c r="B287" s="54"/>
      <c r="C287" s="54"/>
      <c r="D287" s="54"/>
      <c r="E287" s="54"/>
      <c r="F287" s="169"/>
      <c r="G287" s="83"/>
      <c r="H287" s="83"/>
      <c r="I287" s="83"/>
      <c r="J287" s="83"/>
    </row>
    <row r="288" spans="1:10" ht="12.75" customHeight="1">
      <c r="A288" s="6" t="s">
        <v>80</v>
      </c>
      <c r="B288" s="12">
        <v>47361</v>
      </c>
      <c r="C288" s="12">
        <v>57184</v>
      </c>
      <c r="D288" s="12">
        <v>47771</v>
      </c>
      <c r="E288" s="12">
        <v>164210</v>
      </c>
      <c r="G288" s="76">
        <v>10</v>
      </c>
      <c r="H288" s="76">
        <v>7.2</v>
      </c>
      <c r="I288" s="76">
        <v>6.1</v>
      </c>
      <c r="J288" s="76">
        <v>7.6</v>
      </c>
    </row>
    <row r="289" spans="1:16" ht="12.75" customHeight="1">
      <c r="A289" s="6" t="s">
        <v>81</v>
      </c>
      <c r="B289" s="12">
        <v>46533</v>
      </c>
      <c r="C289" s="12">
        <v>66523</v>
      </c>
      <c r="D289" s="12">
        <v>57800</v>
      </c>
      <c r="E289" s="12">
        <v>182719</v>
      </c>
      <c r="G289" s="76">
        <v>9.8000000000000007</v>
      </c>
      <c r="H289" s="76">
        <v>8.4</v>
      </c>
      <c r="I289" s="76">
        <v>7.4</v>
      </c>
      <c r="J289" s="76">
        <v>8.4</v>
      </c>
    </row>
    <row r="290" spans="1:16" ht="12.75" customHeight="1">
      <c r="A290" s="6" t="s">
        <v>82</v>
      </c>
      <c r="B290" s="12">
        <v>41961</v>
      </c>
      <c r="C290" s="12">
        <v>66518</v>
      </c>
      <c r="D290" s="12">
        <v>59322</v>
      </c>
      <c r="E290" s="12">
        <v>178592</v>
      </c>
      <c r="G290" s="76">
        <v>8.8000000000000007</v>
      </c>
      <c r="H290" s="76">
        <v>8.4</v>
      </c>
      <c r="I290" s="76">
        <v>7.6</v>
      </c>
      <c r="J290" s="76">
        <v>8.1999999999999993</v>
      </c>
    </row>
    <row r="291" spans="1:16" ht="12.75" customHeight="1">
      <c r="A291" s="6" t="s">
        <v>83</v>
      </c>
      <c r="B291" s="12">
        <v>40779</v>
      </c>
      <c r="C291" s="12">
        <v>70430</v>
      </c>
      <c r="D291" s="12">
        <v>63338</v>
      </c>
      <c r="E291" s="12">
        <v>185522</v>
      </c>
      <c r="G291" s="76">
        <v>8.6</v>
      </c>
      <c r="H291" s="76">
        <v>8.9</v>
      </c>
      <c r="I291" s="76">
        <v>8.1</v>
      </c>
      <c r="J291" s="76">
        <v>8.6</v>
      </c>
    </row>
    <row r="292" spans="1:16" ht="12.75" customHeight="1">
      <c r="A292" s="6" t="s">
        <v>84</v>
      </c>
      <c r="B292" s="12">
        <v>43201</v>
      </c>
      <c r="C292" s="12">
        <v>75484</v>
      </c>
      <c r="D292" s="12">
        <v>69239</v>
      </c>
      <c r="E292" s="12">
        <v>198937</v>
      </c>
      <c r="G292" s="76">
        <v>9.1</v>
      </c>
      <c r="H292" s="76">
        <v>9.6</v>
      </c>
      <c r="I292" s="76">
        <v>8.9</v>
      </c>
      <c r="J292" s="76">
        <v>9.1999999999999993</v>
      </c>
    </row>
    <row r="293" spans="1:16" ht="12.75" customHeight="1">
      <c r="A293" s="6" t="s">
        <v>85</v>
      </c>
      <c r="B293" s="12">
        <v>46861</v>
      </c>
      <c r="C293" s="12">
        <v>83509</v>
      </c>
      <c r="D293" s="12">
        <v>78909</v>
      </c>
      <c r="E293" s="12">
        <v>221256</v>
      </c>
      <c r="G293" s="76">
        <v>9.8000000000000007</v>
      </c>
      <c r="H293" s="76">
        <v>10.6</v>
      </c>
      <c r="I293" s="76">
        <v>10.1</v>
      </c>
      <c r="J293" s="76">
        <v>10.199999999999999</v>
      </c>
    </row>
    <row r="294" spans="1:16" ht="12.75" customHeight="1">
      <c r="A294" s="6" t="s">
        <v>86</v>
      </c>
      <c r="B294" s="12">
        <v>50310</v>
      </c>
      <c r="C294" s="12">
        <v>89617</v>
      </c>
      <c r="D294" s="12">
        <v>86214</v>
      </c>
      <c r="E294" s="12">
        <v>238001</v>
      </c>
      <c r="G294" s="76">
        <v>10.6</v>
      </c>
      <c r="H294" s="76">
        <v>11.4</v>
      </c>
      <c r="I294" s="76">
        <v>11</v>
      </c>
      <c r="J294" s="76">
        <v>11</v>
      </c>
    </row>
    <row r="295" spans="1:16" ht="12.75" customHeight="1">
      <c r="A295" s="6" t="s">
        <v>87</v>
      </c>
      <c r="B295" s="12">
        <v>53864</v>
      </c>
      <c r="C295" s="12">
        <v>94490</v>
      </c>
      <c r="D295" s="12">
        <v>96434</v>
      </c>
      <c r="E295" s="12">
        <v>257168</v>
      </c>
      <c r="G295" s="76">
        <v>11.3</v>
      </c>
      <c r="H295" s="76">
        <v>12</v>
      </c>
      <c r="I295" s="76">
        <v>12.3</v>
      </c>
      <c r="J295" s="76">
        <v>11.9</v>
      </c>
    </row>
    <row r="296" spans="1:16" ht="12.75" customHeight="1">
      <c r="A296" s="6" t="s">
        <v>88</v>
      </c>
      <c r="B296" s="12">
        <v>55921</v>
      </c>
      <c r="C296" s="12">
        <v>95109</v>
      </c>
      <c r="D296" s="12">
        <v>107422</v>
      </c>
      <c r="E296" s="12">
        <v>271470</v>
      </c>
      <c r="G296" s="76">
        <v>11.8</v>
      </c>
      <c r="H296" s="76">
        <v>12.1</v>
      </c>
      <c r="I296" s="76">
        <v>13.8</v>
      </c>
      <c r="J296" s="76">
        <v>12.5</v>
      </c>
    </row>
    <row r="297" spans="1:16" ht="12.75" customHeight="1">
      <c r="A297" s="6" t="s">
        <v>89</v>
      </c>
      <c r="B297" s="12">
        <v>47221</v>
      </c>
      <c r="C297" s="12">
        <v>86493</v>
      </c>
      <c r="D297" s="12">
        <v>110757</v>
      </c>
      <c r="E297" s="12">
        <v>257486</v>
      </c>
      <c r="G297" s="76">
        <v>9.9</v>
      </c>
      <c r="H297" s="76">
        <v>11</v>
      </c>
      <c r="I297" s="76">
        <v>14.2</v>
      </c>
      <c r="J297" s="76">
        <v>11.9</v>
      </c>
    </row>
    <row r="298" spans="1:16" ht="12.75" customHeight="1">
      <c r="A298" s="53" t="s">
        <v>6</v>
      </c>
      <c r="B298" s="54">
        <v>475762</v>
      </c>
      <c r="C298" s="54">
        <v>789235</v>
      </c>
      <c r="D298" s="54">
        <v>780968</v>
      </c>
      <c r="E298" s="54">
        <v>2166016</v>
      </c>
      <c r="F298" s="169"/>
      <c r="G298" s="83">
        <v>100</v>
      </c>
      <c r="H298" s="83">
        <v>100</v>
      </c>
      <c r="I298" s="83">
        <v>100</v>
      </c>
      <c r="J298" s="83">
        <v>100</v>
      </c>
    </row>
    <row r="299" spans="1:16" ht="12.75" customHeight="1">
      <c r="A299" s="170" t="s">
        <v>56</v>
      </c>
      <c r="B299" s="171"/>
      <c r="C299" s="171"/>
      <c r="D299" s="171"/>
      <c r="E299" s="171"/>
      <c r="F299" s="172"/>
      <c r="G299" s="173"/>
      <c r="H299" s="173"/>
      <c r="I299" s="173"/>
      <c r="J299" s="173"/>
    </row>
    <row r="300" spans="1:16" ht="12.75" customHeight="1">
      <c r="A300" s="6" t="s">
        <v>80</v>
      </c>
      <c r="B300" s="12">
        <v>83996</v>
      </c>
      <c r="C300" s="12">
        <v>70143</v>
      </c>
      <c r="D300" s="12">
        <v>299729</v>
      </c>
      <c r="E300" s="12">
        <v>2142329</v>
      </c>
      <c r="G300" s="76">
        <v>7.4</v>
      </c>
      <c r="H300" s="76">
        <v>6.9</v>
      </c>
      <c r="I300" s="76">
        <v>7.9</v>
      </c>
      <c r="J300" s="76">
        <v>9.1999999999999993</v>
      </c>
    </row>
    <row r="301" spans="1:16" ht="12.75" customHeight="1">
      <c r="A301" s="6" t="s">
        <v>81</v>
      </c>
      <c r="B301" s="12">
        <v>94074</v>
      </c>
      <c r="C301" s="12">
        <v>85237</v>
      </c>
      <c r="D301" s="12">
        <v>340188</v>
      </c>
      <c r="E301" s="12">
        <v>2232728</v>
      </c>
      <c r="G301" s="76">
        <v>8.3000000000000007</v>
      </c>
      <c r="H301" s="76">
        <v>8.4</v>
      </c>
      <c r="I301" s="76">
        <v>8.9</v>
      </c>
      <c r="J301" s="76">
        <v>9.5</v>
      </c>
    </row>
    <row r="302" spans="1:16" ht="12.75" customHeight="1">
      <c r="A302" s="6" t="s">
        <v>82</v>
      </c>
      <c r="B302" s="12">
        <v>87099</v>
      </c>
      <c r="C302" s="12">
        <v>84751</v>
      </c>
      <c r="D302" s="12">
        <v>337582</v>
      </c>
      <c r="E302" s="12">
        <v>2240635</v>
      </c>
      <c r="G302" s="76">
        <v>7.7</v>
      </c>
      <c r="H302" s="76">
        <v>8.4</v>
      </c>
      <c r="I302" s="76">
        <v>8.9</v>
      </c>
      <c r="J302" s="76">
        <v>9.6</v>
      </c>
      <c r="M302" s="175"/>
      <c r="N302" s="175"/>
      <c r="O302" s="175"/>
      <c r="P302" s="175"/>
    </row>
    <row r="303" spans="1:16" ht="12.75" customHeight="1">
      <c r="A303" s="6" t="s">
        <v>83</v>
      </c>
      <c r="B303" s="12">
        <v>94361</v>
      </c>
      <c r="C303" s="12">
        <v>91102</v>
      </c>
      <c r="D303" s="12">
        <v>346690</v>
      </c>
      <c r="E303" s="12">
        <v>2296080</v>
      </c>
      <c r="G303" s="76">
        <v>8.4</v>
      </c>
      <c r="H303" s="76">
        <v>9</v>
      </c>
      <c r="I303" s="76">
        <v>9.1</v>
      </c>
      <c r="J303" s="76">
        <v>9.8000000000000007</v>
      </c>
      <c r="M303" s="175"/>
      <c r="N303" s="175"/>
      <c r="O303" s="175"/>
      <c r="P303" s="175"/>
    </row>
    <row r="304" spans="1:16" ht="12.75" customHeight="1">
      <c r="A304" s="6" t="s">
        <v>84</v>
      </c>
      <c r="B304" s="12">
        <v>101571</v>
      </c>
      <c r="C304" s="12">
        <v>96909</v>
      </c>
      <c r="D304" s="12">
        <v>352169</v>
      </c>
      <c r="E304" s="12">
        <v>2312175</v>
      </c>
      <c r="G304" s="76">
        <v>9</v>
      </c>
      <c r="H304" s="76">
        <v>9.6</v>
      </c>
      <c r="I304" s="76">
        <v>9.1999999999999993</v>
      </c>
      <c r="J304" s="76">
        <v>9.9</v>
      </c>
      <c r="M304" s="175"/>
      <c r="N304" s="175"/>
      <c r="O304" s="175"/>
      <c r="P304" s="175"/>
    </row>
    <row r="305" spans="1:16" ht="12.75" customHeight="1">
      <c r="A305" s="6" t="s">
        <v>85</v>
      </c>
      <c r="B305" s="12">
        <v>114386</v>
      </c>
      <c r="C305" s="12">
        <v>107877</v>
      </c>
      <c r="D305" s="12">
        <v>378033</v>
      </c>
      <c r="E305" s="12">
        <v>2350170</v>
      </c>
      <c r="G305" s="76">
        <v>10.1</v>
      </c>
      <c r="H305" s="76">
        <v>10.7</v>
      </c>
      <c r="I305" s="76">
        <v>9.9</v>
      </c>
      <c r="J305" s="76">
        <v>10</v>
      </c>
      <c r="M305" s="175"/>
      <c r="N305" s="175"/>
      <c r="O305" s="175"/>
      <c r="P305" s="175"/>
    </row>
    <row r="306" spans="1:16" ht="12.75" customHeight="1">
      <c r="A306" s="6" t="s">
        <v>86</v>
      </c>
      <c r="B306" s="12">
        <v>127443</v>
      </c>
      <c r="C306" s="12">
        <v>115670</v>
      </c>
      <c r="D306" s="12">
        <v>395256</v>
      </c>
      <c r="E306" s="12">
        <v>2376238</v>
      </c>
      <c r="G306" s="76">
        <v>11.3</v>
      </c>
      <c r="H306" s="76">
        <v>11.4</v>
      </c>
      <c r="I306" s="76">
        <v>10.4</v>
      </c>
      <c r="J306" s="76">
        <v>10.199999999999999</v>
      </c>
      <c r="M306" s="175"/>
      <c r="N306" s="175"/>
      <c r="O306" s="175"/>
      <c r="P306" s="175"/>
    </row>
    <row r="307" spans="1:16" ht="12.75" customHeight="1">
      <c r="A307" s="6" t="s">
        <v>87</v>
      </c>
      <c r="B307" s="12">
        <v>136268</v>
      </c>
      <c r="C307" s="12">
        <v>120229</v>
      </c>
      <c r="D307" s="12">
        <v>420637</v>
      </c>
      <c r="E307" s="12">
        <v>2395418</v>
      </c>
      <c r="G307" s="76">
        <v>12.1</v>
      </c>
      <c r="H307" s="76">
        <v>11.9</v>
      </c>
      <c r="I307" s="76">
        <v>11</v>
      </c>
      <c r="J307" s="76">
        <v>10.199999999999999</v>
      </c>
      <c r="M307" s="175"/>
      <c r="N307" s="175"/>
      <c r="O307" s="175"/>
      <c r="P307" s="175"/>
    </row>
    <row r="308" spans="1:16" ht="12.75" customHeight="1">
      <c r="A308" s="6" t="s">
        <v>88</v>
      </c>
      <c r="B308" s="12">
        <v>141494</v>
      </c>
      <c r="C308" s="12">
        <v>121978</v>
      </c>
      <c r="D308" s="12">
        <v>455909</v>
      </c>
      <c r="E308" s="12">
        <v>2472342</v>
      </c>
      <c r="G308" s="76">
        <v>12.5</v>
      </c>
      <c r="H308" s="76">
        <v>12.1</v>
      </c>
      <c r="I308" s="76">
        <v>12</v>
      </c>
      <c r="J308" s="76">
        <v>10.6</v>
      </c>
      <c r="M308" s="175"/>
      <c r="N308" s="175"/>
      <c r="O308" s="175"/>
      <c r="P308" s="175"/>
    </row>
    <row r="309" spans="1:16" ht="12.75" customHeight="1">
      <c r="A309" s="6" t="s">
        <v>89</v>
      </c>
      <c r="B309" s="12">
        <v>130307</v>
      </c>
      <c r="C309" s="12">
        <v>112851</v>
      </c>
      <c r="D309" s="12">
        <v>471046</v>
      </c>
      <c r="E309" s="12">
        <v>2406900</v>
      </c>
      <c r="G309" s="76">
        <v>11.6</v>
      </c>
      <c r="H309" s="76">
        <v>11.2</v>
      </c>
      <c r="I309" s="76">
        <v>12.4</v>
      </c>
      <c r="J309" s="76">
        <v>10.3</v>
      </c>
      <c r="M309" s="175"/>
      <c r="N309" s="175"/>
      <c r="O309" s="175"/>
      <c r="P309" s="175"/>
    </row>
    <row r="310" spans="1:16" ht="12.75" customHeight="1">
      <c r="A310" s="6" t="s">
        <v>6</v>
      </c>
      <c r="B310" s="12">
        <v>1127993</v>
      </c>
      <c r="C310" s="12">
        <v>1011281</v>
      </c>
      <c r="D310" s="12">
        <v>3811630</v>
      </c>
      <c r="E310" s="12">
        <v>23401892</v>
      </c>
      <c r="G310" s="76">
        <v>100</v>
      </c>
      <c r="H310" s="76">
        <v>100</v>
      </c>
      <c r="I310" s="76">
        <v>100</v>
      </c>
      <c r="J310" s="76">
        <v>100</v>
      </c>
      <c r="M310" s="175"/>
      <c r="N310" s="175"/>
      <c r="O310" s="175"/>
      <c r="P310" s="175"/>
    </row>
    <row r="311" spans="1:16" ht="12.75" customHeight="1">
      <c r="A311" s="249" t="s">
        <v>51</v>
      </c>
      <c r="B311" s="249"/>
      <c r="C311" s="249"/>
      <c r="D311" s="249"/>
      <c r="E311" s="249"/>
      <c r="F311" s="249"/>
      <c r="G311" s="249"/>
      <c r="H311" s="249"/>
      <c r="I311" s="249"/>
      <c r="J311" s="249"/>
      <c r="M311" s="175"/>
      <c r="N311" s="175"/>
      <c r="O311" s="175"/>
      <c r="P311" s="175"/>
    </row>
    <row r="312" spans="1:16" ht="12.75" customHeight="1">
      <c r="M312" s="175"/>
      <c r="N312" s="175"/>
      <c r="O312" s="175"/>
      <c r="P312" s="175"/>
    </row>
  </sheetData>
  <mergeCells count="54">
    <mergeCell ref="A1:J1"/>
    <mergeCell ref="A2:J2"/>
    <mergeCell ref="E6:E7"/>
    <mergeCell ref="J6:J7"/>
    <mergeCell ref="B30:J30"/>
    <mergeCell ref="B8:E8"/>
    <mergeCell ref="G8:J8"/>
    <mergeCell ref="B9:J9"/>
    <mergeCell ref="B16:J16"/>
    <mergeCell ref="E54:E55"/>
    <mergeCell ref="J54:J55"/>
    <mergeCell ref="B56:E56"/>
    <mergeCell ref="G56:J56"/>
    <mergeCell ref="B23:J23"/>
    <mergeCell ref="A47:J47"/>
    <mergeCell ref="A48:J48"/>
    <mergeCell ref="A49:J49"/>
    <mergeCell ref="B37:J37"/>
    <mergeCell ref="A44:J44"/>
    <mergeCell ref="A45:J45"/>
    <mergeCell ref="A46:J46"/>
    <mergeCell ref="B57:J57"/>
    <mergeCell ref="B61:J61"/>
    <mergeCell ref="B65:J65"/>
    <mergeCell ref="B69:J69"/>
    <mergeCell ref="B73:J73"/>
    <mergeCell ref="A77:J77"/>
    <mergeCell ref="B150:J150"/>
    <mergeCell ref="A84:J84"/>
    <mergeCell ref="E87:E88"/>
    <mergeCell ref="J87:J88"/>
    <mergeCell ref="B89:E89"/>
    <mergeCell ref="G89:J89"/>
    <mergeCell ref="B90:J90"/>
    <mergeCell ref="B110:J110"/>
    <mergeCell ref="B130:J130"/>
    <mergeCell ref="A244:J244"/>
    <mergeCell ref="B170:J170"/>
    <mergeCell ref="A190:J190"/>
    <mergeCell ref="A204:J204"/>
    <mergeCell ref="E206:E207"/>
    <mergeCell ref="J206:J207"/>
    <mergeCell ref="B230:J230"/>
    <mergeCell ref="B237:J237"/>
    <mergeCell ref="B208:E208"/>
    <mergeCell ref="G208:J208"/>
    <mergeCell ref="B209:J209"/>
    <mergeCell ref="B216:J216"/>
    <mergeCell ref="B223:J223"/>
    <mergeCell ref="E248:E249"/>
    <mergeCell ref="J248:J249"/>
    <mergeCell ref="B250:E250"/>
    <mergeCell ref="G250:J250"/>
    <mergeCell ref="A311:J311"/>
  </mergeCells>
  <hyperlinks>
    <hyperlink ref="A77" r:id="rId1" location="copyright-and-creative-commons" xr:uid="{45B18F2C-0B2F-4FF3-B673-71551F5B4F71}"/>
    <hyperlink ref="A190" r:id="rId2" location="copyright-and-creative-commons" xr:uid="{4351AD5D-CDBA-43AC-889B-6616E6D83DB3}"/>
    <hyperlink ref="A244" r:id="rId3" location="copyright-and-creative-commons" xr:uid="{A2BA79CA-7253-4CD1-99A7-6BFCA5E8264F}"/>
    <hyperlink ref="A311" r:id="rId4" location="copyright-and-creative-commons" xr:uid="{40D1144F-5CE5-4CBB-B437-CF5821494FFC}"/>
  </hyperlinks>
  <pageMargins left="0.7" right="0.7" top="0.75" bottom="0.75" header="0.3" footer="0.3"/>
  <pageSetup paperSize="9" orientation="portrait"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333D-D41A-4389-92AD-E81023AEDFF6}">
  <dimension ref="A1:R311"/>
  <sheetViews>
    <sheetView workbookViewId="0">
      <selection sqref="A1:I1"/>
    </sheetView>
  </sheetViews>
  <sheetFormatPr defaultColWidth="9.140625" defaultRowHeight="15"/>
  <cols>
    <col min="1" max="1" width="84.28515625" style="66" bestFit="1" customWidth="1"/>
    <col min="2" max="3" width="12.85546875" style="66" customWidth="1"/>
    <col min="4" max="4" width="13.85546875" style="66" bestFit="1" customWidth="1"/>
    <col min="5" max="5" width="14.28515625" style="66" bestFit="1" customWidth="1"/>
    <col min="6" max="6" width="3.5703125" style="66" customWidth="1"/>
    <col min="7" max="10" width="13" style="66" customWidth="1"/>
    <col min="11" max="16" width="9.140625" customWidth="1"/>
  </cols>
  <sheetData>
    <row r="1" spans="1:11" s="1" customFormat="1" ht="59.25" customHeight="1">
      <c r="A1" s="232" t="s">
        <v>0</v>
      </c>
      <c r="B1" s="232"/>
      <c r="C1" s="232"/>
      <c r="D1" s="232"/>
      <c r="E1" s="232"/>
      <c r="F1" s="232"/>
      <c r="G1" s="232"/>
      <c r="H1" s="232"/>
      <c r="I1" s="232"/>
      <c r="J1" s="232"/>
    </row>
    <row r="2" spans="1:11" s="1" customFormat="1">
      <c r="A2" s="229" t="s">
        <v>71</v>
      </c>
      <c r="B2" s="229"/>
      <c r="C2" s="229"/>
      <c r="D2" s="229"/>
      <c r="E2" s="229"/>
      <c r="F2" s="229"/>
      <c r="G2" s="229"/>
      <c r="H2" s="229"/>
      <c r="I2" s="229"/>
      <c r="J2" s="229"/>
    </row>
    <row r="3" spans="1:11" s="1" customFormat="1" ht="14.25">
      <c r="A3" s="68"/>
      <c r="B3" s="68"/>
      <c r="C3" s="68"/>
      <c r="D3" s="68"/>
      <c r="E3" s="68"/>
      <c r="F3" s="68"/>
      <c r="G3" s="68"/>
      <c r="H3" s="68"/>
      <c r="I3" s="68"/>
      <c r="J3" s="68"/>
    </row>
    <row r="4" spans="1:11">
      <c r="A4" s="40"/>
      <c r="B4" s="40"/>
      <c r="C4" s="40"/>
      <c r="D4" s="40"/>
      <c r="E4" s="40"/>
      <c r="F4" s="40"/>
      <c r="G4" s="40"/>
      <c r="H4" s="40"/>
      <c r="I4" s="40"/>
      <c r="J4" s="40"/>
    </row>
    <row r="5" spans="1:11">
      <c r="A5" s="251" t="s">
        <v>99</v>
      </c>
      <c r="B5" s="251"/>
      <c r="C5" s="251"/>
      <c r="D5" s="251"/>
      <c r="E5" s="251"/>
      <c r="F5" s="251"/>
      <c r="G5" s="251"/>
      <c r="H5" s="251"/>
      <c r="I5" s="251"/>
      <c r="J5" s="251"/>
    </row>
    <row r="6" spans="1:11" ht="34.5">
      <c r="A6" s="41"/>
      <c r="B6" s="43" t="s">
        <v>16</v>
      </c>
      <c r="C6" s="43" t="s">
        <v>18</v>
      </c>
      <c r="D6" s="43" t="s">
        <v>17</v>
      </c>
      <c r="E6" s="246" t="s">
        <v>6</v>
      </c>
      <c r="F6" s="6"/>
      <c r="G6" s="43" t="s">
        <v>16</v>
      </c>
      <c r="H6" s="43" t="s">
        <v>18</v>
      </c>
      <c r="I6" s="43" t="s">
        <v>17</v>
      </c>
      <c r="J6" s="246" t="s">
        <v>6</v>
      </c>
    </row>
    <row r="7" spans="1:11">
      <c r="A7" s="51"/>
      <c r="B7" s="73"/>
      <c r="C7" s="73"/>
      <c r="D7" s="73"/>
      <c r="E7" s="247"/>
      <c r="F7" s="73"/>
      <c r="G7" s="73"/>
      <c r="H7" s="73"/>
      <c r="I7" s="73"/>
      <c r="J7" s="247"/>
    </row>
    <row r="8" spans="1:11">
      <c r="A8" s="99"/>
      <c r="B8" s="248" t="s">
        <v>3</v>
      </c>
      <c r="C8" s="248"/>
      <c r="D8" s="248"/>
      <c r="E8" s="248"/>
      <c r="F8" s="99"/>
      <c r="G8" s="267" t="s">
        <v>4</v>
      </c>
      <c r="H8" s="267"/>
      <c r="I8" s="267"/>
      <c r="J8" s="267"/>
    </row>
    <row r="9" spans="1:11">
      <c r="A9" s="74" t="s">
        <v>2</v>
      </c>
      <c r="B9" s="247" t="s">
        <v>67</v>
      </c>
      <c r="C9" s="247"/>
      <c r="D9" s="247"/>
      <c r="E9" s="247"/>
      <c r="F9" s="247"/>
      <c r="G9" s="247"/>
      <c r="H9" s="247"/>
      <c r="I9" s="247"/>
      <c r="J9" s="247"/>
    </row>
    <row r="10" spans="1:11">
      <c r="A10" s="6" t="s">
        <v>100</v>
      </c>
      <c r="B10" s="7">
        <v>219464</v>
      </c>
      <c r="C10" s="7">
        <v>501446</v>
      </c>
      <c r="D10" s="7">
        <v>857301</v>
      </c>
      <c r="E10" s="9">
        <v>1590874</v>
      </c>
      <c r="F10" s="8"/>
      <c r="G10" s="11">
        <v>80.900000000000006</v>
      </c>
      <c r="H10" s="11">
        <v>81.900000000000006</v>
      </c>
      <c r="I10" s="11">
        <v>80</v>
      </c>
      <c r="J10" s="11">
        <v>80.7</v>
      </c>
    </row>
    <row r="11" spans="1:11">
      <c r="A11" s="6" t="s">
        <v>101</v>
      </c>
      <c r="B11" s="7">
        <v>11663</v>
      </c>
      <c r="C11" s="7">
        <v>30829</v>
      </c>
      <c r="D11" s="7">
        <v>66338</v>
      </c>
      <c r="E11" s="9">
        <v>110101</v>
      </c>
      <c r="F11" s="8"/>
      <c r="G11" s="11">
        <v>4.3</v>
      </c>
      <c r="H11" s="11">
        <v>5</v>
      </c>
      <c r="I11" s="11">
        <v>6.2</v>
      </c>
      <c r="J11" s="11">
        <v>5.6</v>
      </c>
      <c r="K11" s="7"/>
    </row>
    <row r="12" spans="1:11">
      <c r="A12" s="6" t="s">
        <v>102</v>
      </c>
      <c r="B12" s="7">
        <v>113103</v>
      </c>
      <c r="C12" s="7">
        <v>281404</v>
      </c>
      <c r="D12" s="7">
        <v>546346</v>
      </c>
      <c r="E12" s="7">
        <v>949528</v>
      </c>
      <c r="F12" s="8"/>
      <c r="G12" s="11">
        <v>41.7</v>
      </c>
      <c r="H12" s="11">
        <v>46</v>
      </c>
      <c r="I12" s="11">
        <v>51</v>
      </c>
      <c r="J12" s="11">
        <v>48.2</v>
      </c>
      <c r="K12" s="7"/>
    </row>
    <row r="13" spans="1:11">
      <c r="A13" s="6" t="s">
        <v>103</v>
      </c>
      <c r="B13" s="7">
        <v>4428</v>
      </c>
      <c r="C13" s="7">
        <v>11632</v>
      </c>
      <c r="D13" s="7">
        <v>22978</v>
      </c>
      <c r="E13" s="7">
        <v>39485</v>
      </c>
      <c r="F13" s="8"/>
      <c r="G13" s="11">
        <v>1.6</v>
      </c>
      <c r="H13" s="11">
        <v>1.9</v>
      </c>
      <c r="I13" s="11">
        <v>2.1</v>
      </c>
      <c r="J13" s="11">
        <v>2</v>
      </c>
      <c r="K13" s="7"/>
    </row>
    <row r="14" spans="1:11">
      <c r="A14" s="6" t="s">
        <v>104</v>
      </c>
      <c r="B14" s="7">
        <v>101585</v>
      </c>
      <c r="C14" s="7">
        <v>254973</v>
      </c>
      <c r="D14" s="7">
        <v>501148</v>
      </c>
      <c r="E14" s="7">
        <v>865729</v>
      </c>
      <c r="F14" s="8"/>
      <c r="G14" s="11">
        <v>37.4</v>
      </c>
      <c r="H14" s="11">
        <v>41.7</v>
      </c>
      <c r="I14" s="11">
        <v>46.8</v>
      </c>
      <c r="J14" s="11">
        <v>43.9</v>
      </c>
      <c r="K14" s="7"/>
    </row>
    <row r="15" spans="1:11">
      <c r="A15" s="6" t="s">
        <v>6</v>
      </c>
      <c r="B15" s="7">
        <v>271330</v>
      </c>
      <c r="C15" s="7">
        <v>612071</v>
      </c>
      <c r="D15" s="7">
        <v>1071490</v>
      </c>
      <c r="E15" s="7">
        <v>1970893</v>
      </c>
      <c r="F15" s="8"/>
      <c r="G15" s="11">
        <v>100</v>
      </c>
      <c r="H15" s="11">
        <v>100</v>
      </c>
      <c r="I15" s="11">
        <v>100</v>
      </c>
      <c r="J15" s="11">
        <v>100</v>
      </c>
      <c r="K15" s="7"/>
    </row>
    <row r="16" spans="1:11">
      <c r="A16" s="74" t="s">
        <v>2</v>
      </c>
      <c r="B16" s="253" t="s">
        <v>68</v>
      </c>
      <c r="C16" s="253"/>
      <c r="D16" s="253"/>
      <c r="E16" s="253"/>
      <c r="F16" s="253"/>
      <c r="G16" s="253"/>
      <c r="H16" s="253"/>
      <c r="I16" s="253"/>
      <c r="J16" s="253"/>
      <c r="K16" s="7"/>
    </row>
    <row r="17" spans="1:11">
      <c r="A17" s="6" t="s">
        <v>100</v>
      </c>
      <c r="B17" s="7">
        <v>145920</v>
      </c>
      <c r="C17" s="7">
        <v>266752</v>
      </c>
      <c r="D17" s="7">
        <v>448081</v>
      </c>
      <c r="E17" s="9">
        <v>905104</v>
      </c>
      <c r="F17" s="6"/>
      <c r="G17" s="11">
        <v>84</v>
      </c>
      <c r="H17" s="11">
        <v>83.4</v>
      </c>
      <c r="I17" s="11">
        <v>82.6</v>
      </c>
      <c r="J17" s="11">
        <v>83.1</v>
      </c>
      <c r="K17" s="7"/>
    </row>
    <row r="18" spans="1:11">
      <c r="A18" s="6" t="s">
        <v>101</v>
      </c>
      <c r="B18" s="7">
        <v>7418</v>
      </c>
      <c r="C18" s="7">
        <v>16595</v>
      </c>
      <c r="D18" s="7">
        <v>31834</v>
      </c>
      <c r="E18" s="9">
        <v>59143</v>
      </c>
      <c r="F18" s="6"/>
      <c r="G18" s="11">
        <v>4.3</v>
      </c>
      <c r="H18" s="11">
        <v>5.2</v>
      </c>
      <c r="I18" s="11">
        <v>5.9</v>
      </c>
      <c r="J18" s="11">
        <v>5.4</v>
      </c>
      <c r="K18" s="7"/>
    </row>
    <row r="19" spans="1:11">
      <c r="A19" s="6" t="s">
        <v>102</v>
      </c>
      <c r="B19" s="7">
        <v>84974</v>
      </c>
      <c r="C19" s="7">
        <v>172225</v>
      </c>
      <c r="D19" s="7">
        <v>312174</v>
      </c>
      <c r="E19" s="7">
        <v>602587</v>
      </c>
      <c r="F19" s="6"/>
      <c r="G19" s="11">
        <v>48.9</v>
      </c>
      <c r="H19" s="11">
        <v>53.8</v>
      </c>
      <c r="I19" s="11">
        <v>57.5</v>
      </c>
      <c r="J19" s="11">
        <v>55.3</v>
      </c>
    </row>
    <row r="20" spans="1:11">
      <c r="A20" s="6" t="s">
        <v>103</v>
      </c>
      <c r="B20" s="7">
        <v>4210</v>
      </c>
      <c r="C20" s="7">
        <v>8794</v>
      </c>
      <c r="D20" s="7">
        <v>15499</v>
      </c>
      <c r="E20" s="7">
        <v>30079</v>
      </c>
      <c r="F20" s="6"/>
      <c r="G20" s="11">
        <v>2.4</v>
      </c>
      <c r="H20" s="11">
        <v>2.7</v>
      </c>
      <c r="I20" s="11">
        <v>2.9</v>
      </c>
      <c r="J20" s="11">
        <v>2.8</v>
      </c>
      <c r="K20" s="7"/>
    </row>
    <row r="21" spans="1:11">
      <c r="A21" s="6" t="s">
        <v>104</v>
      </c>
      <c r="B21" s="7">
        <v>77352</v>
      </c>
      <c r="C21" s="7">
        <v>158708</v>
      </c>
      <c r="D21" s="7">
        <v>290778</v>
      </c>
      <c r="E21" s="7">
        <v>558150</v>
      </c>
      <c r="F21" s="6"/>
      <c r="G21" s="11">
        <v>44.5</v>
      </c>
      <c r="H21" s="11">
        <v>49.6</v>
      </c>
      <c r="I21" s="11">
        <v>53.6</v>
      </c>
      <c r="J21" s="11">
        <v>51.2</v>
      </c>
      <c r="K21" s="7"/>
    </row>
    <row r="22" spans="1:11">
      <c r="A22" s="6" t="s">
        <v>6</v>
      </c>
      <c r="B22" s="7">
        <v>173752</v>
      </c>
      <c r="C22" s="7">
        <v>319844</v>
      </c>
      <c r="D22" s="7">
        <v>542794</v>
      </c>
      <c r="E22" s="9">
        <v>1089751</v>
      </c>
      <c r="F22" s="6"/>
      <c r="G22" s="11">
        <v>100</v>
      </c>
      <c r="H22" s="11">
        <v>100</v>
      </c>
      <c r="I22" s="11">
        <v>100</v>
      </c>
      <c r="J22" s="11">
        <v>100</v>
      </c>
    </row>
    <row r="23" spans="1:11">
      <c r="A23" s="74" t="s">
        <v>2</v>
      </c>
      <c r="B23" s="253" t="s">
        <v>69</v>
      </c>
      <c r="C23" s="253"/>
      <c r="D23" s="253"/>
      <c r="E23" s="253"/>
      <c r="F23" s="253"/>
      <c r="G23" s="253"/>
      <c r="H23" s="253"/>
      <c r="I23" s="253"/>
      <c r="J23" s="253"/>
      <c r="K23" s="7"/>
    </row>
    <row r="24" spans="1:11">
      <c r="A24" s="6" t="s">
        <v>100</v>
      </c>
      <c r="B24" s="7">
        <v>47012</v>
      </c>
      <c r="C24" s="7">
        <v>71403</v>
      </c>
      <c r="D24" s="7">
        <v>137690</v>
      </c>
      <c r="E24" s="9">
        <v>263104</v>
      </c>
      <c r="F24" s="6"/>
      <c r="G24" s="11">
        <v>92.2</v>
      </c>
      <c r="H24" s="11">
        <v>92.3</v>
      </c>
      <c r="I24" s="11">
        <v>90.4</v>
      </c>
      <c r="J24" s="11">
        <v>91.2</v>
      </c>
    </row>
    <row r="25" spans="1:11">
      <c r="A25" s="6" t="s">
        <v>101</v>
      </c>
      <c r="B25" s="7">
        <v>637</v>
      </c>
      <c r="C25" s="7">
        <v>1270</v>
      </c>
      <c r="D25" s="7">
        <v>3817</v>
      </c>
      <c r="E25" s="9">
        <v>6133</v>
      </c>
      <c r="F25" s="6"/>
      <c r="G25" s="11">
        <v>1.2</v>
      </c>
      <c r="H25" s="11">
        <v>1.6</v>
      </c>
      <c r="I25" s="11">
        <v>2.5</v>
      </c>
      <c r="J25" s="11">
        <v>2.1</v>
      </c>
    </row>
    <row r="26" spans="1:11">
      <c r="A26" s="6" t="s">
        <v>102</v>
      </c>
      <c r="B26" s="7">
        <v>29354</v>
      </c>
      <c r="C26" s="7">
        <v>47082</v>
      </c>
      <c r="D26" s="7">
        <v>96890</v>
      </c>
      <c r="E26" s="7">
        <v>178457</v>
      </c>
      <c r="F26" s="6"/>
      <c r="G26" s="11">
        <v>57.6</v>
      </c>
      <c r="H26" s="11">
        <v>60.8</v>
      </c>
      <c r="I26" s="11">
        <v>63.6</v>
      </c>
      <c r="J26" s="11">
        <v>61.9</v>
      </c>
    </row>
    <row r="27" spans="1:11">
      <c r="A27" s="6" t="s">
        <v>103</v>
      </c>
      <c r="B27" s="7">
        <v>1435</v>
      </c>
      <c r="C27" s="7">
        <v>2240</v>
      </c>
      <c r="D27" s="7">
        <v>5785</v>
      </c>
      <c r="E27" s="7">
        <v>9669</v>
      </c>
      <c r="F27" s="6"/>
      <c r="G27" s="11">
        <v>2.8</v>
      </c>
      <c r="H27" s="11">
        <v>2.9</v>
      </c>
      <c r="I27" s="11">
        <v>3.8</v>
      </c>
      <c r="J27" s="11">
        <v>3.4</v>
      </c>
      <c r="K27" s="7"/>
    </row>
    <row r="28" spans="1:11">
      <c r="A28" s="6" t="s">
        <v>104</v>
      </c>
      <c r="B28" s="7">
        <v>27675</v>
      </c>
      <c r="C28" s="7">
        <v>44507</v>
      </c>
      <c r="D28" s="7">
        <v>91272</v>
      </c>
      <c r="E28" s="7">
        <v>168284</v>
      </c>
      <c r="F28" s="6"/>
      <c r="G28" s="11">
        <v>54.3</v>
      </c>
      <c r="H28" s="11">
        <v>57.5</v>
      </c>
      <c r="I28" s="11">
        <v>59.9</v>
      </c>
      <c r="J28" s="11">
        <v>58.3</v>
      </c>
      <c r="K28" s="7"/>
    </row>
    <row r="29" spans="1:11">
      <c r="A29" s="6" t="s">
        <v>6</v>
      </c>
      <c r="B29" s="7">
        <v>50974</v>
      </c>
      <c r="C29" s="7">
        <v>77383</v>
      </c>
      <c r="D29" s="7">
        <v>152363</v>
      </c>
      <c r="E29" s="7">
        <v>288517</v>
      </c>
      <c r="F29" s="6"/>
      <c r="G29" s="11">
        <v>100</v>
      </c>
      <c r="H29" s="11">
        <v>100</v>
      </c>
      <c r="I29" s="11">
        <v>100</v>
      </c>
      <c r="J29" s="11">
        <v>100</v>
      </c>
    </row>
    <row r="30" spans="1:11">
      <c r="A30" s="74" t="s">
        <v>2</v>
      </c>
      <c r="B30" s="253" t="s">
        <v>70</v>
      </c>
      <c r="C30" s="253"/>
      <c r="D30" s="253"/>
      <c r="E30" s="253"/>
      <c r="F30" s="253"/>
      <c r="G30" s="253"/>
      <c r="H30" s="253"/>
      <c r="I30" s="253"/>
      <c r="J30" s="253"/>
      <c r="K30" s="7"/>
    </row>
    <row r="31" spans="1:11">
      <c r="A31" s="6" t="s">
        <v>100</v>
      </c>
      <c r="B31" s="10">
        <v>412396</v>
      </c>
      <c r="C31" s="10">
        <v>839654</v>
      </c>
      <c r="D31" s="10">
        <v>1446829</v>
      </c>
      <c r="E31" s="10">
        <v>3119144</v>
      </c>
      <c r="F31" s="6"/>
      <c r="G31" s="11">
        <v>83.1</v>
      </c>
      <c r="H31" s="11">
        <v>83.2</v>
      </c>
      <c r="I31" s="11">
        <v>81.7</v>
      </c>
      <c r="J31" s="11">
        <v>82.3</v>
      </c>
      <c r="K31" s="7"/>
    </row>
    <row r="32" spans="1:11">
      <c r="A32" s="6" t="s">
        <v>101</v>
      </c>
      <c r="B32" s="7">
        <v>19718</v>
      </c>
      <c r="C32" s="7">
        <v>48694</v>
      </c>
      <c r="D32" s="7">
        <v>102341</v>
      </c>
      <c r="E32" s="9">
        <v>225780</v>
      </c>
      <c r="F32" s="6"/>
      <c r="G32" s="11">
        <v>4</v>
      </c>
      <c r="H32" s="11">
        <v>4.8</v>
      </c>
      <c r="I32" s="11">
        <v>5.8</v>
      </c>
      <c r="J32" s="11">
        <v>6</v>
      </c>
      <c r="K32" s="7"/>
    </row>
    <row r="33" spans="1:11">
      <c r="A33" s="6" t="s">
        <v>102</v>
      </c>
      <c r="B33" s="7">
        <v>227431</v>
      </c>
      <c r="C33" s="7">
        <v>500741</v>
      </c>
      <c r="D33" s="7">
        <v>958082</v>
      </c>
      <c r="E33" s="7">
        <v>2017784</v>
      </c>
      <c r="F33" s="6"/>
      <c r="G33" s="11">
        <v>45.8</v>
      </c>
      <c r="H33" s="11">
        <v>49.6</v>
      </c>
      <c r="I33" s="11">
        <v>54.1</v>
      </c>
      <c r="J33" s="11">
        <v>53.3</v>
      </c>
      <c r="K33" s="7"/>
    </row>
    <row r="34" spans="1:11">
      <c r="A34" s="6" t="s">
        <v>103</v>
      </c>
      <c r="B34" s="7">
        <v>10073</v>
      </c>
      <c r="C34" s="7">
        <v>22666</v>
      </c>
      <c r="D34" s="7">
        <v>44382</v>
      </c>
      <c r="E34" s="7">
        <v>99537</v>
      </c>
      <c r="F34" s="6"/>
      <c r="G34" s="11">
        <v>2</v>
      </c>
      <c r="H34" s="11">
        <v>2.2000000000000002</v>
      </c>
      <c r="I34" s="11">
        <v>2.5</v>
      </c>
      <c r="J34" s="11">
        <v>2.6</v>
      </c>
      <c r="K34" s="7"/>
    </row>
    <row r="35" spans="1:11">
      <c r="A35" s="6" t="s">
        <v>104</v>
      </c>
      <c r="B35" s="7">
        <v>206612</v>
      </c>
      <c r="C35" s="7">
        <v>458216</v>
      </c>
      <c r="D35" s="7">
        <v>885684</v>
      </c>
      <c r="E35" s="7">
        <v>1864252</v>
      </c>
      <c r="F35" s="6"/>
      <c r="G35" s="11">
        <v>41.6</v>
      </c>
      <c r="H35" s="11">
        <v>45.4</v>
      </c>
      <c r="I35" s="11">
        <v>50</v>
      </c>
      <c r="J35" s="11">
        <v>49.2</v>
      </c>
      <c r="K35" s="7"/>
    </row>
    <row r="36" spans="1:11">
      <c r="A36" s="6" t="s">
        <v>6</v>
      </c>
      <c r="B36" s="7">
        <v>496068</v>
      </c>
      <c r="C36" s="7">
        <v>1009374</v>
      </c>
      <c r="D36" s="7">
        <v>1771490</v>
      </c>
      <c r="E36" s="7">
        <v>3788365</v>
      </c>
      <c r="F36" s="6"/>
      <c r="G36" s="11">
        <v>100</v>
      </c>
      <c r="H36" s="11">
        <v>100</v>
      </c>
      <c r="I36" s="11">
        <v>100</v>
      </c>
      <c r="J36" s="11">
        <v>100</v>
      </c>
      <c r="K36" s="7"/>
    </row>
    <row r="37" spans="1:11">
      <c r="A37" s="74" t="s">
        <v>2</v>
      </c>
      <c r="B37" s="253" t="s">
        <v>5</v>
      </c>
      <c r="C37" s="253"/>
      <c r="D37" s="253"/>
      <c r="E37" s="253"/>
      <c r="F37" s="253"/>
      <c r="G37" s="253"/>
      <c r="H37" s="253"/>
      <c r="I37" s="253"/>
      <c r="J37" s="253"/>
      <c r="K37" s="7"/>
    </row>
    <row r="38" spans="1:11">
      <c r="A38" s="6" t="s">
        <v>100</v>
      </c>
      <c r="B38" s="12" t="s">
        <v>7</v>
      </c>
      <c r="C38" s="12" t="s">
        <v>7</v>
      </c>
      <c r="D38" s="12" t="s">
        <v>7</v>
      </c>
      <c r="E38" s="10">
        <v>23483793</v>
      </c>
      <c r="F38" s="6"/>
      <c r="G38" s="12" t="s">
        <v>7</v>
      </c>
      <c r="H38" s="12" t="s">
        <v>7</v>
      </c>
      <c r="I38" s="12" t="s">
        <v>7</v>
      </c>
      <c r="J38" s="11">
        <v>91.1</v>
      </c>
      <c r="K38" s="38"/>
    </row>
    <row r="39" spans="1:11">
      <c r="A39" s="6" t="s">
        <v>101</v>
      </c>
      <c r="B39" s="12" t="s">
        <v>7</v>
      </c>
      <c r="C39" s="12" t="s">
        <v>7</v>
      </c>
      <c r="D39" s="12" t="s">
        <v>7</v>
      </c>
      <c r="E39" s="10">
        <v>2409845</v>
      </c>
      <c r="F39" s="6"/>
      <c r="G39" s="12" t="s">
        <v>7</v>
      </c>
      <c r="H39" s="12" t="s">
        <v>7</v>
      </c>
      <c r="I39" s="12" t="s">
        <v>7</v>
      </c>
      <c r="J39" s="11">
        <v>9.4</v>
      </c>
      <c r="K39" s="38"/>
    </row>
    <row r="40" spans="1:11">
      <c r="A40" s="6" t="s">
        <v>102</v>
      </c>
      <c r="B40" s="12" t="s">
        <v>7</v>
      </c>
      <c r="C40" s="12" t="s">
        <v>7</v>
      </c>
      <c r="D40" s="12" t="s">
        <v>7</v>
      </c>
      <c r="E40" s="7">
        <v>16882951</v>
      </c>
      <c r="F40" s="6"/>
      <c r="G40" s="12" t="s">
        <v>7</v>
      </c>
      <c r="H40" s="12" t="s">
        <v>7</v>
      </c>
      <c r="I40" s="12" t="s">
        <v>7</v>
      </c>
      <c r="J40" s="11">
        <v>65.5</v>
      </c>
      <c r="K40" s="38"/>
    </row>
    <row r="41" spans="1:11">
      <c r="A41" s="6" t="s">
        <v>103</v>
      </c>
      <c r="B41" s="12" t="s">
        <v>7</v>
      </c>
      <c r="C41" s="12" t="s">
        <v>7</v>
      </c>
      <c r="D41" s="12" t="s">
        <v>7</v>
      </c>
      <c r="E41" s="7">
        <v>1058583</v>
      </c>
      <c r="F41" s="6"/>
      <c r="G41" s="12" t="s">
        <v>7</v>
      </c>
      <c r="H41" s="12" t="s">
        <v>7</v>
      </c>
      <c r="I41" s="12" t="s">
        <v>7</v>
      </c>
      <c r="J41" s="11">
        <v>4.0999999999999996</v>
      </c>
      <c r="K41" s="38"/>
    </row>
    <row r="42" spans="1:11">
      <c r="A42" s="6" t="s">
        <v>104</v>
      </c>
      <c r="B42" s="12" t="s">
        <v>7</v>
      </c>
      <c r="C42" s="12" t="s">
        <v>7</v>
      </c>
      <c r="D42" s="12" t="s">
        <v>7</v>
      </c>
      <c r="E42" s="7">
        <v>15788749</v>
      </c>
      <c r="F42" s="6"/>
      <c r="G42" s="12" t="s">
        <v>7</v>
      </c>
      <c r="H42" s="12" t="s">
        <v>7</v>
      </c>
      <c r="I42" s="12" t="s">
        <v>7</v>
      </c>
      <c r="J42" s="11">
        <v>61.3</v>
      </c>
      <c r="K42" s="38"/>
    </row>
    <row r="43" spans="1:11">
      <c r="A43" s="53" t="s">
        <v>6</v>
      </c>
      <c r="B43" s="54" t="s">
        <v>7</v>
      </c>
      <c r="C43" s="54" t="s">
        <v>7</v>
      </c>
      <c r="D43" s="54" t="s">
        <v>7</v>
      </c>
      <c r="E43" s="100">
        <v>25771357</v>
      </c>
      <c r="F43" s="53"/>
      <c r="G43" s="54" t="s">
        <v>7</v>
      </c>
      <c r="H43" s="54" t="s">
        <v>7</v>
      </c>
      <c r="I43" s="54" t="s">
        <v>7</v>
      </c>
      <c r="J43" s="52">
        <v>100</v>
      </c>
      <c r="K43" s="7"/>
    </row>
    <row r="44" spans="1:11">
      <c r="A44" s="249" t="s">
        <v>51</v>
      </c>
      <c r="B44" s="249"/>
      <c r="C44" s="249"/>
      <c r="D44" s="249"/>
      <c r="E44" s="249"/>
      <c r="F44" s="249"/>
      <c r="G44" s="249"/>
      <c r="H44" s="249"/>
      <c r="I44" s="249"/>
      <c r="J44" s="249"/>
    </row>
    <row r="45" spans="1:11">
      <c r="A45" s="5"/>
      <c r="B45" s="5"/>
      <c r="C45" s="5"/>
      <c r="D45" s="5"/>
      <c r="E45" s="5"/>
      <c r="F45" s="5"/>
      <c r="G45" s="5"/>
      <c r="H45" s="5"/>
      <c r="I45" s="5"/>
      <c r="J45" s="5"/>
    </row>
    <row r="46" spans="1:11">
      <c r="A46" s="5"/>
      <c r="B46" s="5"/>
      <c r="C46" s="5"/>
      <c r="D46" s="5"/>
      <c r="E46" s="5"/>
      <c r="F46" s="5"/>
      <c r="G46" s="5"/>
      <c r="H46" s="5"/>
      <c r="I46" s="5"/>
      <c r="J46" s="5"/>
    </row>
    <row r="47" spans="1:11">
      <c r="A47" s="40"/>
      <c r="B47" s="40"/>
      <c r="C47" s="40"/>
      <c r="D47" s="40"/>
      <c r="E47" s="40"/>
      <c r="F47" s="40"/>
      <c r="G47" s="40"/>
      <c r="H47" s="40"/>
      <c r="I47" s="40"/>
      <c r="J47" s="40"/>
    </row>
    <row r="48" spans="1:11">
      <c r="A48" s="40"/>
      <c r="B48" s="40"/>
      <c r="C48" s="40"/>
      <c r="D48" s="40"/>
      <c r="E48" s="40"/>
      <c r="F48" s="40"/>
      <c r="G48" s="40"/>
      <c r="H48" s="40"/>
      <c r="I48" s="40"/>
      <c r="J48" s="40"/>
    </row>
    <row r="49" spans="1:16">
      <c r="A49" s="5"/>
      <c r="B49" s="5"/>
      <c r="C49" s="5"/>
      <c r="D49" s="5"/>
      <c r="E49" s="5"/>
      <c r="F49" s="5"/>
      <c r="G49" s="5"/>
      <c r="H49" s="5"/>
      <c r="I49" s="5"/>
      <c r="J49" s="5"/>
    </row>
    <row r="51" spans="1:16">
      <c r="A51" s="5"/>
      <c r="B51" s="5"/>
      <c r="C51" s="5"/>
      <c r="D51" s="5"/>
      <c r="E51" s="5"/>
      <c r="F51" s="5"/>
      <c r="G51" s="5"/>
      <c r="H51" s="5"/>
      <c r="I51" s="5"/>
      <c r="J51" s="5"/>
    </row>
    <row r="53" spans="1:16">
      <c r="A53" s="251" t="s">
        <v>11</v>
      </c>
      <c r="B53" s="251"/>
      <c r="C53" s="251"/>
      <c r="D53" s="251"/>
      <c r="E53" s="251"/>
      <c r="F53" s="251"/>
      <c r="G53" s="251"/>
      <c r="H53" s="251"/>
      <c r="I53" s="251"/>
      <c r="J53" s="251"/>
    </row>
    <row r="54" spans="1:16">
      <c r="A54" s="41"/>
      <c r="B54" s="72"/>
      <c r="C54" s="72"/>
      <c r="D54" s="72"/>
      <c r="E54" s="72"/>
      <c r="F54" s="72"/>
      <c r="G54" s="72"/>
      <c r="H54" s="72"/>
      <c r="I54" s="72"/>
      <c r="J54" s="72"/>
    </row>
    <row r="55" spans="1:16" ht="34.5">
      <c r="A55" s="6"/>
      <c r="B55" s="43" t="s">
        <v>16</v>
      </c>
      <c r="C55" s="43" t="s">
        <v>18</v>
      </c>
      <c r="D55" s="43" t="s">
        <v>17</v>
      </c>
      <c r="E55" s="246" t="s">
        <v>22</v>
      </c>
      <c r="F55" s="6"/>
      <c r="G55" s="43" t="s">
        <v>16</v>
      </c>
      <c r="H55" s="43" t="s">
        <v>18</v>
      </c>
      <c r="I55" s="43" t="s">
        <v>17</v>
      </c>
      <c r="J55" s="246" t="s">
        <v>22</v>
      </c>
    </row>
    <row r="56" spans="1:16">
      <c r="A56" s="51"/>
      <c r="B56" s="73"/>
      <c r="C56" s="73"/>
      <c r="D56" s="73"/>
      <c r="E56" s="247"/>
      <c r="F56" s="73"/>
      <c r="G56" s="73"/>
      <c r="H56" s="73"/>
      <c r="I56" s="73"/>
      <c r="J56" s="247"/>
    </row>
    <row r="57" spans="1:16">
      <c r="A57" s="74"/>
      <c r="B57" s="248" t="s">
        <v>3</v>
      </c>
      <c r="C57" s="248"/>
      <c r="D57" s="248"/>
      <c r="E57" s="248"/>
      <c r="F57" s="46"/>
      <c r="G57" s="248" t="s">
        <v>4</v>
      </c>
      <c r="H57" s="248"/>
      <c r="I57" s="248"/>
      <c r="J57" s="248"/>
    </row>
    <row r="58" spans="1:16">
      <c r="A58" s="74" t="s">
        <v>2</v>
      </c>
      <c r="B58" s="253" t="s">
        <v>67</v>
      </c>
      <c r="C58" s="253"/>
      <c r="D58" s="253"/>
      <c r="E58" s="253"/>
      <c r="F58" s="253"/>
      <c r="G58" s="253"/>
      <c r="H58" s="253"/>
      <c r="I58" s="253"/>
      <c r="J58" s="253"/>
    </row>
    <row r="59" spans="1:16">
      <c r="A59" s="6" t="s">
        <v>23</v>
      </c>
      <c r="B59" s="75">
        <v>7880</v>
      </c>
      <c r="C59" s="75">
        <v>230080</v>
      </c>
      <c r="D59" s="75">
        <v>836194</v>
      </c>
      <c r="E59" s="75">
        <v>1128549</v>
      </c>
      <c r="F59" s="6"/>
      <c r="G59" s="76">
        <v>4.0999999999999996</v>
      </c>
      <c r="H59" s="76">
        <v>52.8</v>
      </c>
      <c r="I59" s="76">
        <v>79.900000000000006</v>
      </c>
      <c r="J59" s="76">
        <v>64.3</v>
      </c>
      <c r="K59" s="37"/>
      <c r="L59" s="37"/>
      <c r="M59" s="37"/>
      <c r="N59" s="37"/>
      <c r="O59" s="35"/>
      <c r="P59" s="35"/>
    </row>
    <row r="60" spans="1:16">
      <c r="A60" s="6" t="s">
        <v>24</v>
      </c>
      <c r="B60" s="49">
        <v>183914</v>
      </c>
      <c r="C60" s="49">
        <v>205929</v>
      </c>
      <c r="D60" s="49">
        <v>210946</v>
      </c>
      <c r="E60" s="49">
        <v>627201</v>
      </c>
      <c r="F60" s="6"/>
      <c r="G60" s="76">
        <v>95.9</v>
      </c>
      <c r="H60" s="76">
        <v>47.2</v>
      </c>
      <c r="I60" s="76">
        <v>20.100000000000001</v>
      </c>
      <c r="J60" s="76">
        <v>35.700000000000003</v>
      </c>
      <c r="K60" s="35"/>
      <c r="L60" s="35"/>
      <c r="M60" s="35"/>
      <c r="N60" s="35"/>
    </row>
    <row r="61" spans="1:16">
      <c r="A61" s="6" t="s">
        <v>6</v>
      </c>
      <c r="B61" s="49">
        <v>191797</v>
      </c>
      <c r="C61" s="49">
        <v>436013</v>
      </c>
      <c r="D61" s="49">
        <v>1047136</v>
      </c>
      <c r="E61" s="49">
        <v>1755745</v>
      </c>
      <c r="F61" s="6"/>
      <c r="G61" s="76">
        <v>100</v>
      </c>
      <c r="H61" s="76">
        <v>100</v>
      </c>
      <c r="I61" s="76">
        <v>100</v>
      </c>
      <c r="J61" s="76">
        <v>100</v>
      </c>
      <c r="K61" s="36"/>
      <c r="L61" s="36"/>
      <c r="M61" s="36"/>
      <c r="N61" s="36"/>
    </row>
    <row r="62" spans="1:16">
      <c r="A62" s="74" t="s">
        <v>2</v>
      </c>
      <c r="B62" s="253" t="s">
        <v>68</v>
      </c>
      <c r="C62" s="253"/>
      <c r="D62" s="253"/>
      <c r="E62" s="253"/>
      <c r="F62" s="253"/>
      <c r="G62" s="253"/>
      <c r="H62" s="253"/>
      <c r="I62" s="253"/>
      <c r="J62" s="253"/>
      <c r="K62" s="35"/>
      <c r="L62" s="35"/>
      <c r="M62" s="35"/>
      <c r="N62" s="35"/>
    </row>
    <row r="63" spans="1:16">
      <c r="A63" s="6" t="s">
        <v>23</v>
      </c>
      <c r="B63" s="75">
        <v>6218</v>
      </c>
      <c r="C63" s="75">
        <v>89272</v>
      </c>
      <c r="D63" s="75">
        <v>347950</v>
      </c>
      <c r="E63" s="75">
        <v>456970</v>
      </c>
      <c r="F63" s="6"/>
      <c r="G63" s="76">
        <v>4.2</v>
      </c>
      <c r="H63" s="76">
        <v>34</v>
      </c>
      <c r="I63" s="76">
        <v>66.400000000000006</v>
      </c>
      <c r="J63" s="76">
        <v>47.7</v>
      </c>
      <c r="K63" s="37"/>
      <c r="L63" s="37"/>
      <c r="M63" s="37"/>
      <c r="N63" s="37"/>
    </row>
    <row r="64" spans="1:16">
      <c r="A64" s="6" t="s">
        <v>24</v>
      </c>
      <c r="B64" s="49">
        <v>141532</v>
      </c>
      <c r="C64" s="49">
        <v>173011</v>
      </c>
      <c r="D64" s="49">
        <v>175779</v>
      </c>
      <c r="E64" s="49">
        <v>500309</v>
      </c>
      <c r="F64" s="6"/>
      <c r="G64" s="76">
        <v>95.8</v>
      </c>
      <c r="H64" s="76">
        <v>66</v>
      </c>
      <c r="I64" s="76">
        <v>33.6</v>
      </c>
      <c r="J64" s="76">
        <v>52.3</v>
      </c>
      <c r="K64" s="35"/>
      <c r="L64" s="35"/>
      <c r="M64" s="35"/>
      <c r="N64" s="35"/>
    </row>
    <row r="65" spans="1:14">
      <c r="A65" s="6" t="s">
        <v>6</v>
      </c>
      <c r="B65" s="12">
        <v>147751</v>
      </c>
      <c r="C65" s="12">
        <v>262278</v>
      </c>
      <c r="D65" s="12">
        <v>523733</v>
      </c>
      <c r="E65" s="95">
        <v>957287</v>
      </c>
      <c r="F65" s="6"/>
      <c r="G65" s="76">
        <v>100</v>
      </c>
      <c r="H65" s="76">
        <v>100</v>
      </c>
      <c r="I65" s="76">
        <v>100</v>
      </c>
      <c r="J65" s="76">
        <v>100</v>
      </c>
      <c r="K65" s="36"/>
      <c r="L65" s="36"/>
      <c r="M65" s="36"/>
      <c r="N65" s="36"/>
    </row>
    <row r="66" spans="1:14">
      <c r="A66" s="74" t="s">
        <v>2</v>
      </c>
      <c r="B66" s="254" t="s">
        <v>69</v>
      </c>
      <c r="C66" s="254"/>
      <c r="D66" s="254"/>
      <c r="E66" s="254"/>
      <c r="F66" s="254"/>
      <c r="G66" s="254"/>
      <c r="H66" s="254"/>
      <c r="I66" s="254"/>
      <c r="J66" s="254"/>
      <c r="K66" s="35"/>
      <c r="L66" s="35"/>
      <c r="M66" s="35"/>
      <c r="N66" s="35"/>
    </row>
    <row r="67" spans="1:14">
      <c r="A67" s="6" t="s">
        <v>23</v>
      </c>
      <c r="B67" s="75">
        <v>2264</v>
      </c>
      <c r="C67" s="75">
        <v>31594</v>
      </c>
      <c r="D67" s="75">
        <v>130046</v>
      </c>
      <c r="E67" s="75">
        <v>172329</v>
      </c>
      <c r="F67" s="6"/>
      <c r="G67" s="76">
        <v>4.5</v>
      </c>
      <c r="H67" s="76">
        <v>42.4</v>
      </c>
      <c r="I67" s="76">
        <v>89.3</v>
      </c>
      <c r="J67" s="76">
        <v>61.3</v>
      </c>
      <c r="K67" s="37"/>
      <c r="L67" s="37"/>
      <c r="M67" s="37"/>
      <c r="N67" s="37"/>
    </row>
    <row r="68" spans="1:14">
      <c r="A68" s="6" t="s">
        <v>24</v>
      </c>
      <c r="B68" s="49">
        <v>47803</v>
      </c>
      <c r="C68" s="49">
        <v>42931</v>
      </c>
      <c r="D68" s="49">
        <v>15613</v>
      </c>
      <c r="E68" s="49">
        <v>108970</v>
      </c>
      <c r="F68" s="6"/>
      <c r="G68" s="76">
        <v>95.5</v>
      </c>
      <c r="H68" s="76">
        <v>57.6</v>
      </c>
      <c r="I68" s="76">
        <v>10.7</v>
      </c>
      <c r="J68" s="76">
        <v>38.700000000000003</v>
      </c>
      <c r="K68" s="35"/>
      <c r="L68" s="35"/>
      <c r="M68" s="35"/>
      <c r="N68" s="35"/>
    </row>
    <row r="69" spans="1:14">
      <c r="A69" s="6" t="s">
        <v>6</v>
      </c>
      <c r="B69" s="12">
        <v>50065</v>
      </c>
      <c r="C69" s="12">
        <v>74534</v>
      </c>
      <c r="D69" s="12">
        <v>145662</v>
      </c>
      <c r="E69" s="95">
        <v>281295</v>
      </c>
      <c r="F69" s="6"/>
      <c r="G69" s="76">
        <v>100</v>
      </c>
      <c r="H69" s="76">
        <v>100</v>
      </c>
      <c r="I69" s="76">
        <v>100</v>
      </c>
      <c r="J69" s="76">
        <v>100</v>
      </c>
      <c r="K69" s="36"/>
      <c r="L69" s="36"/>
      <c r="M69" s="36"/>
      <c r="N69" s="36"/>
    </row>
    <row r="70" spans="1:14">
      <c r="A70" s="74" t="s">
        <v>2</v>
      </c>
      <c r="B70" s="254" t="s">
        <v>70</v>
      </c>
      <c r="C70" s="254"/>
      <c r="D70" s="254"/>
      <c r="E70" s="254"/>
      <c r="F70" s="254"/>
      <c r="G70" s="254"/>
      <c r="H70" s="254"/>
      <c r="I70" s="254"/>
      <c r="J70" s="254"/>
      <c r="K70" s="35"/>
      <c r="L70" s="35"/>
      <c r="M70" s="35"/>
      <c r="N70" s="35"/>
    </row>
    <row r="71" spans="1:14">
      <c r="A71" s="6" t="s">
        <v>23</v>
      </c>
      <c r="B71" s="75">
        <v>16362</v>
      </c>
      <c r="C71" s="75">
        <v>350973</v>
      </c>
      <c r="D71" s="75">
        <v>1315102</v>
      </c>
      <c r="E71" s="75">
        <v>1758827</v>
      </c>
      <c r="F71" s="6"/>
      <c r="G71" s="76">
        <v>4.2</v>
      </c>
      <c r="H71" s="76">
        <v>45.4</v>
      </c>
      <c r="I71" s="76">
        <v>76.599999999999994</v>
      </c>
      <c r="J71" s="76">
        <v>58.7</v>
      </c>
      <c r="K71" s="37"/>
      <c r="L71" s="37"/>
      <c r="M71" s="37"/>
      <c r="N71" s="37"/>
    </row>
    <row r="72" spans="1:14">
      <c r="A72" s="6" t="s">
        <v>24</v>
      </c>
      <c r="B72" s="49">
        <v>373246</v>
      </c>
      <c r="C72" s="49">
        <v>421882</v>
      </c>
      <c r="D72" s="49">
        <v>402563</v>
      </c>
      <c r="E72" s="49">
        <v>1236727</v>
      </c>
      <c r="F72" s="6"/>
      <c r="G72" s="76">
        <v>95.8</v>
      </c>
      <c r="H72" s="76">
        <v>54.6</v>
      </c>
      <c r="I72" s="76">
        <v>23.4</v>
      </c>
      <c r="J72" s="76">
        <v>41.3</v>
      </c>
      <c r="K72" s="37"/>
      <c r="L72" s="37"/>
      <c r="M72" s="37"/>
      <c r="N72" s="37"/>
    </row>
    <row r="73" spans="1:14">
      <c r="A73" s="6" t="s">
        <v>6</v>
      </c>
      <c r="B73" s="101">
        <v>389611</v>
      </c>
      <c r="C73" s="101">
        <v>772857</v>
      </c>
      <c r="D73" s="101">
        <v>1717667</v>
      </c>
      <c r="E73" s="101">
        <v>2995557</v>
      </c>
      <c r="F73" s="6"/>
      <c r="G73" s="76">
        <v>100</v>
      </c>
      <c r="H73" s="76">
        <v>100</v>
      </c>
      <c r="I73" s="76">
        <v>100</v>
      </c>
      <c r="J73" s="76">
        <v>100</v>
      </c>
      <c r="K73" s="36"/>
      <c r="L73" s="36"/>
      <c r="M73" s="36"/>
      <c r="N73" s="36"/>
    </row>
    <row r="74" spans="1:14">
      <c r="A74" s="74" t="s">
        <v>2</v>
      </c>
      <c r="B74" s="253" t="s">
        <v>5</v>
      </c>
      <c r="C74" s="253"/>
      <c r="D74" s="253"/>
      <c r="E74" s="253"/>
      <c r="F74" s="253"/>
      <c r="G74" s="253"/>
      <c r="H74" s="253"/>
      <c r="I74" s="253"/>
      <c r="J74" s="253"/>
      <c r="K74" s="35"/>
      <c r="L74" s="35"/>
      <c r="M74" s="35"/>
      <c r="N74" s="35"/>
    </row>
    <row r="75" spans="1:14">
      <c r="A75" s="6" t="s">
        <v>23</v>
      </c>
      <c r="B75" s="49">
        <v>58790</v>
      </c>
      <c r="C75" s="49">
        <v>387430</v>
      </c>
      <c r="D75" s="49">
        <v>3814460</v>
      </c>
      <c r="E75" s="49">
        <v>21306662</v>
      </c>
      <c r="F75" s="6"/>
      <c r="G75" s="76">
        <v>5.8</v>
      </c>
      <c r="H75" s="76">
        <v>35.9</v>
      </c>
      <c r="I75" s="76">
        <v>80.3</v>
      </c>
      <c r="J75" s="76">
        <v>88.4</v>
      </c>
      <c r="K75" s="37"/>
      <c r="L75" s="37"/>
      <c r="M75" s="37"/>
      <c r="N75" s="37"/>
    </row>
    <row r="76" spans="1:14">
      <c r="A76" s="6" t="s">
        <v>24</v>
      </c>
      <c r="B76" s="49">
        <v>958538</v>
      </c>
      <c r="C76" s="49">
        <v>690871</v>
      </c>
      <c r="D76" s="49">
        <v>937530</v>
      </c>
      <c r="E76" s="49">
        <v>2808214</v>
      </c>
      <c r="F76" s="6"/>
      <c r="G76" s="76">
        <v>94.2</v>
      </c>
      <c r="H76" s="76">
        <v>64.099999999999994</v>
      </c>
      <c r="I76" s="76">
        <v>19.7</v>
      </c>
      <c r="J76" s="76">
        <v>11.6</v>
      </c>
      <c r="K76" s="35"/>
      <c r="L76" s="35"/>
      <c r="M76" s="35"/>
      <c r="N76" s="35"/>
    </row>
    <row r="77" spans="1:14">
      <c r="A77" s="53" t="s">
        <v>6</v>
      </c>
      <c r="B77" s="82">
        <v>1017330</v>
      </c>
      <c r="C77" s="82">
        <v>1078300</v>
      </c>
      <c r="D77" s="82">
        <v>4751989</v>
      </c>
      <c r="E77" s="82">
        <v>24114874</v>
      </c>
      <c r="F77" s="53"/>
      <c r="G77" s="83">
        <v>100</v>
      </c>
      <c r="H77" s="83">
        <v>100</v>
      </c>
      <c r="I77" s="83">
        <v>100</v>
      </c>
      <c r="J77" s="83">
        <v>100</v>
      </c>
      <c r="K77" s="36"/>
      <c r="L77" s="36"/>
      <c r="M77" s="36"/>
      <c r="N77" s="36"/>
    </row>
    <row r="78" spans="1:14">
      <c r="A78" s="249" t="s">
        <v>51</v>
      </c>
      <c r="B78" s="249"/>
      <c r="C78" s="249"/>
      <c r="D78" s="249"/>
      <c r="E78" s="249"/>
      <c r="F78" s="249"/>
      <c r="G78" s="249"/>
      <c r="H78" s="249"/>
      <c r="I78" s="249"/>
      <c r="J78" s="249"/>
      <c r="K78" s="35"/>
      <c r="L78" s="35"/>
      <c r="M78" s="35"/>
      <c r="N78" s="35"/>
    </row>
    <row r="79" spans="1:14">
      <c r="A79" s="266"/>
      <c r="B79" s="266"/>
      <c r="C79" s="266"/>
      <c r="D79" s="266"/>
      <c r="E79" s="266"/>
      <c r="F79" s="266"/>
      <c r="G79" s="266"/>
      <c r="H79" s="266"/>
      <c r="I79" s="266"/>
      <c r="J79" s="266"/>
      <c r="K79" s="35"/>
      <c r="L79" s="35"/>
      <c r="M79" s="35"/>
      <c r="N79" s="35"/>
    </row>
    <row r="80" spans="1:14">
      <c r="A80" s="266"/>
      <c r="B80" s="266"/>
      <c r="C80" s="266"/>
      <c r="D80" s="266"/>
      <c r="E80" s="266"/>
      <c r="F80" s="266"/>
      <c r="G80" s="266"/>
      <c r="H80" s="266"/>
      <c r="I80" s="266"/>
      <c r="J80" s="266"/>
      <c r="K80" s="35"/>
      <c r="L80" s="35"/>
      <c r="M80" s="35"/>
      <c r="N80" s="35"/>
    </row>
    <row r="81" spans="1:14">
      <c r="A81" s="266"/>
      <c r="B81" s="266"/>
      <c r="C81" s="266"/>
      <c r="D81" s="266"/>
      <c r="E81" s="266"/>
      <c r="F81" s="266"/>
      <c r="G81" s="266"/>
      <c r="H81" s="266"/>
      <c r="I81" s="266"/>
      <c r="J81" s="266"/>
      <c r="K81" s="35"/>
      <c r="L81" s="35"/>
      <c r="M81" s="35"/>
      <c r="N81" s="35"/>
    </row>
    <row r="82" spans="1:14">
      <c r="A82" s="266"/>
      <c r="B82" s="266"/>
      <c r="C82" s="266"/>
      <c r="D82" s="266"/>
      <c r="E82" s="266"/>
      <c r="F82" s="266"/>
      <c r="G82" s="266"/>
      <c r="H82" s="266"/>
      <c r="I82" s="266"/>
      <c r="J82" s="266"/>
      <c r="K82" s="35"/>
      <c r="L82" s="35"/>
      <c r="M82" s="35"/>
      <c r="N82" s="35"/>
    </row>
    <row r="83" spans="1:14">
      <c r="A83" s="259"/>
      <c r="B83" s="259"/>
      <c r="C83" s="259"/>
      <c r="D83" s="259"/>
      <c r="E83" s="259"/>
      <c r="F83" s="259"/>
      <c r="G83" s="259"/>
      <c r="H83" s="259"/>
      <c r="I83" s="259"/>
      <c r="J83" s="259"/>
      <c r="K83" s="35"/>
      <c r="L83" s="35"/>
      <c r="M83" s="35"/>
      <c r="N83" s="35"/>
    </row>
    <row r="84" spans="1:14">
      <c r="A84" s="251"/>
      <c r="B84" s="251"/>
      <c r="C84" s="251"/>
      <c r="D84" s="251"/>
      <c r="E84" s="6"/>
      <c r="F84" s="6"/>
      <c r="G84" s="6"/>
      <c r="H84" s="6"/>
      <c r="I84" s="6"/>
      <c r="J84" s="6"/>
      <c r="K84" s="35"/>
      <c r="L84" s="35"/>
      <c r="M84" s="35"/>
      <c r="N84" s="35"/>
    </row>
    <row r="85" spans="1:14">
      <c r="A85" s="255" t="s">
        <v>32</v>
      </c>
      <c r="B85" s="255"/>
      <c r="C85" s="255"/>
      <c r="D85" s="255"/>
      <c r="E85" s="255"/>
      <c r="F85" s="255"/>
      <c r="G85" s="255"/>
      <c r="H85" s="255"/>
      <c r="I85" s="255"/>
      <c r="J85" s="255"/>
      <c r="K85" s="35"/>
      <c r="L85" s="35"/>
      <c r="M85" s="35"/>
      <c r="N85" s="35"/>
    </row>
    <row r="86" spans="1:14">
      <c r="A86" s="84"/>
      <c r="B86" s="84"/>
      <c r="C86" s="84"/>
      <c r="D86" s="84"/>
      <c r="E86" s="84"/>
      <c r="F86" s="84"/>
      <c r="G86" s="85"/>
      <c r="H86" s="85"/>
      <c r="I86" s="85"/>
      <c r="J86" s="85"/>
      <c r="K86" s="35"/>
      <c r="L86" s="35"/>
      <c r="M86" s="35"/>
      <c r="N86" s="35"/>
    </row>
    <row r="87" spans="1:14">
      <c r="A87" s="84"/>
      <c r="B87" s="84"/>
      <c r="C87" s="84"/>
      <c r="D87" s="84"/>
      <c r="E87" s="84"/>
      <c r="F87" s="84"/>
      <c r="G87" s="85"/>
      <c r="H87" s="85"/>
      <c r="I87" s="85"/>
      <c r="J87" s="85"/>
      <c r="K87" s="35"/>
      <c r="L87" s="35"/>
      <c r="M87" s="35"/>
      <c r="N87" s="35"/>
    </row>
    <row r="88" spans="1:14" ht="34.5">
      <c r="A88" s="48"/>
      <c r="B88" s="43" t="s">
        <v>16</v>
      </c>
      <c r="C88" s="43" t="s">
        <v>18</v>
      </c>
      <c r="D88" s="43" t="s">
        <v>17</v>
      </c>
      <c r="E88" s="246" t="s">
        <v>6</v>
      </c>
      <c r="F88" s="6"/>
      <c r="G88" s="43" t="s">
        <v>16</v>
      </c>
      <c r="H88" s="43" t="s">
        <v>18</v>
      </c>
      <c r="I88" s="43" t="s">
        <v>17</v>
      </c>
      <c r="J88" s="246" t="s">
        <v>6</v>
      </c>
      <c r="K88" s="35"/>
      <c r="L88" s="35"/>
      <c r="M88" s="35"/>
      <c r="N88" s="35"/>
    </row>
    <row r="89" spans="1:14">
      <c r="A89" s="48"/>
      <c r="B89" s="73"/>
      <c r="C89" s="73"/>
      <c r="D89" s="73"/>
      <c r="E89" s="247"/>
      <c r="F89" s="73"/>
      <c r="G89" s="73"/>
      <c r="H89" s="73"/>
      <c r="I89" s="73"/>
      <c r="J89" s="247"/>
      <c r="K89" s="35"/>
      <c r="L89" s="35"/>
      <c r="M89" s="35"/>
      <c r="N89" s="35"/>
    </row>
    <row r="90" spans="1:14">
      <c r="A90" s="74"/>
      <c r="B90" s="256" t="s">
        <v>3</v>
      </c>
      <c r="C90" s="256"/>
      <c r="D90" s="256"/>
      <c r="E90" s="256"/>
      <c r="F90" s="86"/>
      <c r="G90" s="256" t="s">
        <v>4</v>
      </c>
      <c r="H90" s="256"/>
      <c r="I90" s="256"/>
      <c r="J90" s="256"/>
      <c r="K90" s="35"/>
      <c r="L90" s="35"/>
      <c r="M90" s="35"/>
      <c r="N90" s="35"/>
    </row>
    <row r="91" spans="1:14">
      <c r="A91" s="87" t="s">
        <v>2</v>
      </c>
      <c r="B91" s="257" t="s">
        <v>67</v>
      </c>
      <c r="C91" s="257"/>
      <c r="D91" s="257"/>
      <c r="E91" s="257"/>
      <c r="F91" s="257"/>
      <c r="G91" s="257"/>
      <c r="H91" s="257"/>
      <c r="I91" s="257"/>
      <c r="J91" s="257"/>
      <c r="K91" s="35"/>
      <c r="L91" s="35"/>
      <c r="M91" s="35"/>
      <c r="N91" s="35"/>
    </row>
    <row r="92" spans="1:14">
      <c r="A92" s="55" t="s">
        <v>59</v>
      </c>
      <c r="B92" s="56"/>
      <c r="C92" s="56"/>
      <c r="D92" s="56"/>
      <c r="E92" s="56"/>
      <c r="F92" s="56"/>
      <c r="G92" s="56"/>
      <c r="H92" s="56"/>
      <c r="I92" s="56"/>
      <c r="J92" s="56"/>
      <c r="K92" s="35"/>
      <c r="L92" s="35"/>
      <c r="M92" s="35"/>
      <c r="N92" s="35"/>
    </row>
    <row r="93" spans="1:14">
      <c r="A93" s="32" t="s">
        <v>20</v>
      </c>
      <c r="B93" s="57"/>
      <c r="C93" s="57"/>
      <c r="D93" s="57"/>
      <c r="E93" s="57"/>
      <c r="F93" s="57"/>
      <c r="G93" s="57"/>
      <c r="H93" s="57"/>
      <c r="I93" s="57"/>
      <c r="J93" s="57"/>
      <c r="K93" s="35"/>
      <c r="L93" s="35"/>
      <c r="M93" s="35"/>
      <c r="N93" s="35"/>
    </row>
    <row r="94" spans="1:14">
      <c r="A94" s="33" t="s">
        <v>25</v>
      </c>
      <c r="B94" s="64">
        <v>67706</v>
      </c>
      <c r="C94" s="64">
        <v>246713</v>
      </c>
      <c r="D94" s="64">
        <v>761271</v>
      </c>
      <c r="E94" s="64">
        <v>1123374</v>
      </c>
      <c r="F94" s="64"/>
      <c r="G94" s="50">
        <v>35.9</v>
      </c>
      <c r="H94" s="50">
        <v>57.6</v>
      </c>
      <c r="I94" s="50">
        <v>74.2</v>
      </c>
      <c r="J94" s="50">
        <v>65.3</v>
      </c>
      <c r="K94" s="35"/>
      <c r="L94" s="35"/>
      <c r="M94" s="35"/>
      <c r="N94" s="35"/>
    </row>
    <row r="95" spans="1:14">
      <c r="A95" s="58" t="s">
        <v>21</v>
      </c>
      <c r="B95" s="64">
        <v>11388</v>
      </c>
      <c r="C95" s="64">
        <v>21901</v>
      </c>
      <c r="D95" s="64">
        <v>110554</v>
      </c>
      <c r="E95" s="64">
        <v>149407</v>
      </c>
      <c r="F95" s="88"/>
      <c r="G95" s="50">
        <v>6</v>
      </c>
      <c r="H95" s="50">
        <v>5.0999999999999996</v>
      </c>
      <c r="I95" s="50">
        <v>10.8</v>
      </c>
      <c r="J95" s="50">
        <v>8.6999999999999993</v>
      </c>
      <c r="K95" s="35"/>
      <c r="L95" s="35"/>
      <c r="M95" s="35"/>
      <c r="N95" s="35"/>
    </row>
    <row r="96" spans="1:14">
      <c r="A96" s="58" t="s">
        <v>61</v>
      </c>
      <c r="B96" s="64">
        <v>56319</v>
      </c>
      <c r="C96" s="64">
        <v>224813</v>
      </c>
      <c r="D96" s="64">
        <v>650718</v>
      </c>
      <c r="E96" s="64">
        <v>973968</v>
      </c>
      <c r="F96" s="88"/>
      <c r="G96" s="50">
        <v>29.9</v>
      </c>
      <c r="H96" s="50">
        <v>52.5</v>
      </c>
      <c r="I96" s="50">
        <v>63.5</v>
      </c>
      <c r="J96" s="50">
        <v>56.6</v>
      </c>
      <c r="K96" s="35"/>
      <c r="L96" s="35"/>
      <c r="M96" s="35"/>
      <c r="N96" s="35"/>
    </row>
    <row r="97" spans="1:14">
      <c r="A97" s="33" t="s">
        <v>62</v>
      </c>
      <c r="B97" s="64">
        <v>119735</v>
      </c>
      <c r="C97" s="64">
        <v>179056</v>
      </c>
      <c r="D97" s="64">
        <v>257325</v>
      </c>
      <c r="E97" s="64">
        <v>586476</v>
      </c>
      <c r="F97" s="88"/>
      <c r="G97" s="50">
        <v>63.5</v>
      </c>
      <c r="H97" s="50">
        <v>41.8</v>
      </c>
      <c r="I97" s="50">
        <v>25.1</v>
      </c>
      <c r="J97" s="50">
        <v>34.1</v>
      </c>
      <c r="K97" s="35"/>
      <c r="L97" s="35"/>
      <c r="M97" s="35"/>
      <c r="N97" s="35"/>
    </row>
    <row r="98" spans="1:14">
      <c r="A98" s="59" t="s">
        <v>31</v>
      </c>
      <c r="B98" s="64">
        <v>188529</v>
      </c>
      <c r="C98" s="64">
        <v>428528</v>
      </c>
      <c r="D98" s="64">
        <v>1025457</v>
      </c>
      <c r="E98" s="64">
        <v>1721142</v>
      </c>
      <c r="F98" s="88"/>
      <c r="G98" s="89">
        <v>100</v>
      </c>
      <c r="H98" s="89">
        <v>100</v>
      </c>
      <c r="I98" s="89">
        <v>100</v>
      </c>
      <c r="J98" s="89">
        <v>100</v>
      </c>
      <c r="K98" s="35"/>
      <c r="L98" s="35"/>
      <c r="M98" s="35"/>
      <c r="N98" s="35"/>
    </row>
    <row r="99" spans="1:14">
      <c r="A99" s="60" t="s">
        <v>28</v>
      </c>
      <c r="B99" s="64"/>
      <c r="C99" s="64"/>
      <c r="D99" s="64"/>
      <c r="E99" s="64"/>
      <c r="F99" s="88"/>
      <c r="G99" s="89"/>
      <c r="H99" s="89"/>
      <c r="I99" s="89"/>
      <c r="J99" s="89"/>
      <c r="K99" s="35"/>
      <c r="L99" s="35"/>
      <c r="M99" s="35"/>
      <c r="N99" s="35"/>
    </row>
    <row r="100" spans="1:14">
      <c r="A100" s="61" t="s">
        <v>38</v>
      </c>
      <c r="B100" s="64">
        <v>17533</v>
      </c>
      <c r="C100" s="64">
        <v>25601</v>
      </c>
      <c r="D100" s="64">
        <v>54779</v>
      </c>
      <c r="E100" s="64">
        <v>104753</v>
      </c>
      <c r="F100" s="88"/>
      <c r="G100" s="50">
        <v>15.4</v>
      </c>
      <c r="H100" s="50">
        <v>15.2</v>
      </c>
      <c r="I100" s="50">
        <v>22.8</v>
      </c>
      <c r="J100" s="50">
        <v>19.100000000000001</v>
      </c>
      <c r="K100" s="35"/>
      <c r="L100" s="35"/>
      <c r="M100" s="35"/>
      <c r="N100" s="35"/>
    </row>
    <row r="101" spans="1:14">
      <c r="A101" s="59" t="s">
        <v>26</v>
      </c>
      <c r="B101" s="95">
        <v>96303</v>
      </c>
      <c r="C101" s="95">
        <v>143174</v>
      </c>
      <c r="D101" s="95">
        <v>185246</v>
      </c>
      <c r="E101" s="95">
        <v>445045</v>
      </c>
      <c r="F101" s="88"/>
      <c r="G101" s="50">
        <v>84.6</v>
      </c>
      <c r="H101" s="50">
        <v>84.8</v>
      </c>
      <c r="I101" s="50">
        <v>77.2</v>
      </c>
      <c r="J101" s="50">
        <v>80.900000000000006</v>
      </c>
      <c r="K101" s="35"/>
      <c r="L101" s="35"/>
      <c r="M101" s="35"/>
      <c r="N101" s="35"/>
    </row>
    <row r="102" spans="1:14">
      <c r="A102" s="59" t="s">
        <v>30</v>
      </c>
      <c r="B102" s="64">
        <v>113838</v>
      </c>
      <c r="C102" s="64">
        <v>168770</v>
      </c>
      <c r="D102" s="64">
        <v>240028</v>
      </c>
      <c r="E102" s="64">
        <v>549795</v>
      </c>
      <c r="F102" s="88"/>
      <c r="G102" s="89">
        <v>100</v>
      </c>
      <c r="H102" s="89">
        <v>100</v>
      </c>
      <c r="I102" s="89">
        <v>100</v>
      </c>
      <c r="J102" s="89">
        <v>100</v>
      </c>
      <c r="K102" s="35"/>
      <c r="L102" s="35"/>
      <c r="M102" s="35"/>
      <c r="N102" s="35"/>
    </row>
    <row r="103" spans="1:14">
      <c r="A103" s="61" t="s">
        <v>39</v>
      </c>
      <c r="B103" s="64">
        <v>8285</v>
      </c>
      <c r="C103" s="64">
        <v>33335</v>
      </c>
      <c r="D103" s="64">
        <v>104874</v>
      </c>
      <c r="E103" s="64">
        <v>155136</v>
      </c>
      <c r="F103" s="88"/>
      <c r="G103" s="50">
        <v>16</v>
      </c>
      <c r="H103" s="50">
        <v>16.3</v>
      </c>
      <c r="I103" s="50">
        <v>18</v>
      </c>
      <c r="J103" s="50">
        <v>17.7</v>
      </c>
      <c r="K103" s="35"/>
      <c r="L103" s="35"/>
      <c r="M103" s="35"/>
      <c r="N103" s="35"/>
    </row>
    <row r="104" spans="1:14">
      <c r="A104" s="59" t="s">
        <v>27</v>
      </c>
      <c r="B104" s="64">
        <v>43637</v>
      </c>
      <c r="C104" s="64">
        <v>171648</v>
      </c>
      <c r="D104" s="64">
        <v>478368</v>
      </c>
      <c r="E104" s="64">
        <v>721251</v>
      </c>
      <c r="F104" s="88"/>
      <c r="G104" s="50">
        <v>84</v>
      </c>
      <c r="H104" s="50">
        <v>83.7</v>
      </c>
      <c r="I104" s="50">
        <v>82</v>
      </c>
      <c r="J104" s="50">
        <v>82.3</v>
      </c>
      <c r="K104" s="35"/>
      <c r="L104" s="35"/>
      <c r="M104" s="35"/>
      <c r="N104" s="35"/>
    </row>
    <row r="105" spans="1:14">
      <c r="A105" s="59" t="s">
        <v>29</v>
      </c>
      <c r="B105" s="64">
        <v>51924</v>
      </c>
      <c r="C105" s="64">
        <v>204978</v>
      </c>
      <c r="D105" s="64">
        <v>583244</v>
      </c>
      <c r="E105" s="64">
        <v>876385</v>
      </c>
      <c r="F105" s="88"/>
      <c r="G105" s="89">
        <v>100</v>
      </c>
      <c r="H105" s="89">
        <v>100</v>
      </c>
      <c r="I105" s="89">
        <v>100</v>
      </c>
      <c r="J105" s="89">
        <v>100</v>
      </c>
      <c r="K105" s="35"/>
      <c r="L105" s="35"/>
      <c r="M105" s="35"/>
      <c r="N105" s="35"/>
    </row>
    <row r="106" spans="1:14">
      <c r="A106" s="60" t="s">
        <v>19</v>
      </c>
      <c r="B106" s="64"/>
      <c r="C106" s="64"/>
      <c r="D106" s="64"/>
      <c r="E106" s="64"/>
      <c r="F106" s="88"/>
      <c r="G106" s="89"/>
      <c r="H106" s="89"/>
      <c r="I106" s="89"/>
      <c r="J106" s="89"/>
      <c r="K106" s="35"/>
      <c r="L106" s="35"/>
      <c r="M106" s="35"/>
      <c r="N106" s="35"/>
    </row>
    <row r="107" spans="1:14">
      <c r="A107" s="62" t="s">
        <v>65</v>
      </c>
      <c r="B107" s="64">
        <v>21654</v>
      </c>
      <c r="C107" s="64">
        <v>34997</v>
      </c>
      <c r="D107" s="64">
        <v>61200</v>
      </c>
      <c r="E107" s="64">
        <v>127340</v>
      </c>
      <c r="F107" s="88"/>
      <c r="G107" s="50">
        <v>11.6</v>
      </c>
      <c r="H107" s="50">
        <v>8.3000000000000007</v>
      </c>
      <c r="I107" s="50">
        <v>6.1</v>
      </c>
      <c r="J107" s="50">
        <v>7.6</v>
      </c>
      <c r="K107" s="35"/>
      <c r="L107" s="35"/>
      <c r="M107" s="35"/>
      <c r="N107" s="35"/>
    </row>
    <row r="108" spans="1:14">
      <c r="A108" s="62" t="s">
        <v>66</v>
      </c>
      <c r="B108" s="64">
        <v>146</v>
      </c>
      <c r="C108" s="64">
        <v>357</v>
      </c>
      <c r="D108" s="64">
        <v>692</v>
      </c>
      <c r="E108" s="64">
        <v>1296</v>
      </c>
      <c r="F108" s="88"/>
      <c r="G108" s="50">
        <v>0.1</v>
      </c>
      <c r="H108" s="50">
        <v>0.1</v>
      </c>
      <c r="I108" s="50">
        <v>0.1</v>
      </c>
      <c r="J108" s="50">
        <v>0.1</v>
      </c>
      <c r="K108" s="35"/>
      <c r="L108" s="35"/>
      <c r="M108" s="35"/>
      <c r="N108" s="35"/>
    </row>
    <row r="109" spans="1:14">
      <c r="A109" s="59" t="s">
        <v>37</v>
      </c>
      <c r="B109" s="64">
        <v>186603</v>
      </c>
      <c r="C109" s="64">
        <v>421751</v>
      </c>
      <c r="D109" s="64">
        <v>999114</v>
      </c>
      <c r="E109" s="64">
        <v>1685029</v>
      </c>
      <c r="F109" s="88"/>
      <c r="G109" s="89">
        <v>100</v>
      </c>
      <c r="H109" s="89">
        <v>100</v>
      </c>
      <c r="I109" s="89">
        <v>100</v>
      </c>
      <c r="J109" s="89">
        <v>100</v>
      </c>
      <c r="K109" s="35"/>
      <c r="L109" s="35"/>
      <c r="M109" s="35"/>
      <c r="N109" s="35"/>
    </row>
    <row r="110" spans="1:14">
      <c r="A110" s="55" t="s">
        <v>60</v>
      </c>
      <c r="B110" s="64">
        <v>189473</v>
      </c>
      <c r="C110" s="64">
        <v>431309</v>
      </c>
      <c r="D110" s="64">
        <v>1032376</v>
      </c>
      <c r="E110" s="64">
        <v>1735048</v>
      </c>
      <c r="F110" s="48"/>
      <c r="G110" s="89">
        <v>100</v>
      </c>
      <c r="H110" s="89">
        <v>100</v>
      </c>
      <c r="I110" s="89">
        <v>100</v>
      </c>
      <c r="J110" s="89">
        <v>100</v>
      </c>
      <c r="K110" s="35"/>
      <c r="L110" s="35"/>
      <c r="M110" s="35"/>
      <c r="N110" s="35"/>
    </row>
    <row r="111" spans="1:14">
      <c r="A111" s="87" t="s">
        <v>2</v>
      </c>
      <c r="B111" s="257" t="s">
        <v>68</v>
      </c>
      <c r="C111" s="257"/>
      <c r="D111" s="257"/>
      <c r="E111" s="257"/>
      <c r="F111" s="257"/>
      <c r="G111" s="257"/>
      <c r="H111" s="257"/>
      <c r="I111" s="257"/>
      <c r="J111" s="257"/>
      <c r="K111" s="35"/>
      <c r="L111" s="35"/>
      <c r="M111" s="35"/>
      <c r="N111" s="35"/>
    </row>
    <row r="112" spans="1:14">
      <c r="A112" s="55" t="s">
        <v>59</v>
      </c>
      <c r="B112" s="56"/>
      <c r="C112" s="56"/>
      <c r="D112" s="56"/>
      <c r="E112" s="56"/>
      <c r="F112" s="56"/>
      <c r="G112" s="56"/>
      <c r="H112" s="56"/>
      <c r="I112" s="56"/>
      <c r="J112" s="56"/>
      <c r="K112" s="35"/>
      <c r="L112" s="35"/>
      <c r="M112" s="35"/>
      <c r="N112" s="35"/>
    </row>
    <row r="113" spans="1:14">
      <c r="A113" s="32" t="s">
        <v>20</v>
      </c>
      <c r="B113" s="56"/>
      <c r="C113" s="56"/>
      <c r="D113" s="56"/>
      <c r="E113" s="56"/>
      <c r="F113" s="56"/>
      <c r="G113" s="56"/>
      <c r="H113" s="56"/>
      <c r="I113" s="56"/>
      <c r="J113" s="56"/>
      <c r="K113" s="35"/>
      <c r="L113" s="35"/>
      <c r="M113" s="35"/>
      <c r="N113" s="35"/>
    </row>
    <row r="114" spans="1:14">
      <c r="A114" s="33" t="s">
        <v>25</v>
      </c>
      <c r="B114" s="64">
        <v>73816</v>
      </c>
      <c r="C114" s="64">
        <v>153104</v>
      </c>
      <c r="D114" s="64">
        <v>352801</v>
      </c>
      <c r="E114" s="64">
        <v>592410</v>
      </c>
      <c r="F114" s="88"/>
      <c r="G114" s="50">
        <v>51</v>
      </c>
      <c r="H114" s="50">
        <v>59.5</v>
      </c>
      <c r="I114" s="50">
        <v>68.7</v>
      </c>
      <c r="J114" s="50">
        <v>63.2</v>
      </c>
      <c r="K114" s="35"/>
      <c r="L114" s="35"/>
      <c r="M114" s="35"/>
      <c r="N114" s="35"/>
    </row>
    <row r="115" spans="1:14">
      <c r="A115" s="58" t="s">
        <v>21</v>
      </c>
      <c r="B115" s="64">
        <v>18414</v>
      </c>
      <c r="C115" s="64">
        <v>30531</v>
      </c>
      <c r="D115" s="64">
        <v>86257</v>
      </c>
      <c r="E115" s="64">
        <v>139049</v>
      </c>
      <c r="F115" s="48"/>
      <c r="G115" s="50">
        <v>12.7</v>
      </c>
      <c r="H115" s="50">
        <v>11.9</v>
      </c>
      <c r="I115" s="50">
        <v>16.8</v>
      </c>
      <c r="J115" s="50">
        <v>14.8</v>
      </c>
      <c r="K115" s="35"/>
      <c r="L115" s="35"/>
      <c r="M115" s="35"/>
      <c r="N115" s="35"/>
    </row>
    <row r="116" spans="1:14">
      <c r="A116" s="58" t="s">
        <v>61</v>
      </c>
      <c r="B116" s="64">
        <v>55405</v>
      </c>
      <c r="C116" s="64">
        <v>122577</v>
      </c>
      <c r="D116" s="64">
        <v>266548</v>
      </c>
      <c r="E116" s="64">
        <v>453361</v>
      </c>
      <c r="F116" s="48"/>
      <c r="G116" s="50">
        <v>38.299999999999997</v>
      </c>
      <c r="H116" s="50">
        <v>47.6</v>
      </c>
      <c r="I116" s="50">
        <v>51.9</v>
      </c>
      <c r="J116" s="50">
        <v>48.4</v>
      </c>
      <c r="K116" s="35"/>
      <c r="L116" s="35"/>
      <c r="M116" s="35"/>
      <c r="N116" s="35"/>
    </row>
    <row r="117" spans="1:14">
      <c r="A117" s="33" t="s">
        <v>62</v>
      </c>
      <c r="B117" s="64">
        <v>68758</v>
      </c>
      <c r="C117" s="64">
        <v>100553</v>
      </c>
      <c r="D117" s="64">
        <v>153540</v>
      </c>
      <c r="E117" s="64">
        <v>331284</v>
      </c>
      <c r="F117" s="48"/>
      <c r="G117" s="50">
        <v>47.5</v>
      </c>
      <c r="H117" s="50">
        <v>39</v>
      </c>
      <c r="I117" s="50">
        <v>29.9</v>
      </c>
      <c r="J117" s="50">
        <v>35.4</v>
      </c>
      <c r="K117" s="35"/>
      <c r="L117" s="35"/>
      <c r="M117" s="35"/>
      <c r="N117" s="35"/>
    </row>
    <row r="118" spans="1:14">
      <c r="A118" s="59" t="s">
        <v>31</v>
      </c>
      <c r="B118" s="64">
        <v>144791</v>
      </c>
      <c r="C118" s="64">
        <v>257522</v>
      </c>
      <c r="D118" s="64">
        <v>513238</v>
      </c>
      <c r="E118" s="64">
        <v>937094</v>
      </c>
      <c r="F118" s="48"/>
      <c r="G118" s="89">
        <v>100</v>
      </c>
      <c r="H118" s="89">
        <v>100</v>
      </c>
      <c r="I118" s="89">
        <v>100</v>
      </c>
      <c r="J118" s="89">
        <v>100</v>
      </c>
      <c r="K118" s="35"/>
      <c r="L118" s="35"/>
      <c r="M118" s="35"/>
      <c r="N118" s="35"/>
    </row>
    <row r="119" spans="1:14">
      <c r="A119" s="60" t="s">
        <v>28</v>
      </c>
      <c r="B119" s="64"/>
      <c r="C119" s="64"/>
      <c r="D119" s="64"/>
      <c r="E119" s="64"/>
      <c r="F119" s="48"/>
      <c r="G119" s="89"/>
      <c r="H119" s="89"/>
      <c r="I119" s="89"/>
      <c r="J119" s="89"/>
      <c r="K119" s="35"/>
      <c r="L119" s="35"/>
      <c r="M119" s="35"/>
      <c r="N119" s="35"/>
    </row>
    <row r="120" spans="1:14">
      <c r="A120" s="61" t="s">
        <v>38</v>
      </c>
      <c r="B120" s="64">
        <v>18588</v>
      </c>
      <c r="C120" s="64">
        <v>29432</v>
      </c>
      <c r="D120" s="64">
        <v>53348</v>
      </c>
      <c r="E120" s="64">
        <v>104024</v>
      </c>
      <c r="F120" s="48"/>
      <c r="G120" s="50">
        <v>29.1</v>
      </c>
      <c r="H120" s="50">
        <v>31.5</v>
      </c>
      <c r="I120" s="50">
        <v>37.5</v>
      </c>
      <c r="J120" s="50">
        <v>34</v>
      </c>
      <c r="K120" s="35"/>
      <c r="L120" s="35"/>
      <c r="M120" s="35"/>
      <c r="N120" s="35"/>
    </row>
    <row r="121" spans="1:14">
      <c r="A121" s="59" t="s">
        <v>26</v>
      </c>
      <c r="B121" s="64">
        <v>45381</v>
      </c>
      <c r="C121" s="64">
        <v>64139</v>
      </c>
      <c r="D121" s="64">
        <v>88904</v>
      </c>
      <c r="E121" s="64">
        <v>202237</v>
      </c>
      <c r="F121" s="48"/>
      <c r="G121" s="50">
        <v>70.900000000000006</v>
      </c>
      <c r="H121" s="50">
        <v>68.5</v>
      </c>
      <c r="I121" s="50">
        <v>62.5</v>
      </c>
      <c r="J121" s="50">
        <v>66</v>
      </c>
      <c r="K121" s="35"/>
      <c r="L121" s="35"/>
      <c r="M121" s="35"/>
      <c r="N121" s="35"/>
    </row>
    <row r="122" spans="1:14">
      <c r="A122" s="59" t="s">
        <v>30</v>
      </c>
      <c r="B122" s="64">
        <v>63969</v>
      </c>
      <c r="C122" s="64">
        <v>93572</v>
      </c>
      <c r="D122" s="64">
        <v>142252</v>
      </c>
      <c r="E122" s="64">
        <v>306256</v>
      </c>
      <c r="F122" s="48"/>
      <c r="G122" s="89">
        <v>100</v>
      </c>
      <c r="H122" s="89">
        <v>100</v>
      </c>
      <c r="I122" s="89">
        <v>100</v>
      </c>
      <c r="J122" s="89">
        <v>100</v>
      </c>
      <c r="K122" s="35"/>
      <c r="L122" s="35"/>
      <c r="M122" s="35"/>
      <c r="N122" s="35"/>
    </row>
    <row r="123" spans="1:14">
      <c r="A123" s="61" t="s">
        <v>39</v>
      </c>
      <c r="B123" s="64">
        <v>12224</v>
      </c>
      <c r="C123" s="64">
        <v>27514</v>
      </c>
      <c r="D123" s="64">
        <v>56846</v>
      </c>
      <c r="E123" s="64">
        <v>98430</v>
      </c>
      <c r="F123" s="48"/>
      <c r="G123" s="50">
        <v>24.5</v>
      </c>
      <c r="H123" s="50">
        <v>24.8</v>
      </c>
      <c r="I123" s="50">
        <v>23.6</v>
      </c>
      <c r="J123" s="50">
        <v>24.1</v>
      </c>
      <c r="K123" s="35"/>
      <c r="L123" s="35"/>
      <c r="M123" s="35"/>
      <c r="N123" s="35"/>
    </row>
    <row r="124" spans="1:14">
      <c r="A124" s="59" t="s">
        <v>27</v>
      </c>
      <c r="B124" s="64">
        <v>37607</v>
      </c>
      <c r="C124" s="64">
        <v>83566</v>
      </c>
      <c r="D124" s="64">
        <v>183903</v>
      </c>
      <c r="E124" s="64">
        <v>309474</v>
      </c>
      <c r="F124" s="48"/>
      <c r="G124" s="50">
        <v>75.5</v>
      </c>
      <c r="H124" s="50">
        <v>75.2</v>
      </c>
      <c r="I124" s="50">
        <v>76.400000000000006</v>
      </c>
      <c r="J124" s="50">
        <v>75.900000000000006</v>
      </c>
      <c r="K124" s="35"/>
      <c r="L124" s="35"/>
      <c r="M124" s="35"/>
      <c r="N124" s="35"/>
    </row>
    <row r="125" spans="1:14">
      <c r="A125" s="59" t="s">
        <v>29</v>
      </c>
      <c r="B125" s="64">
        <v>49833</v>
      </c>
      <c r="C125" s="64">
        <v>111076</v>
      </c>
      <c r="D125" s="64">
        <v>240748</v>
      </c>
      <c r="E125" s="64">
        <v>407907</v>
      </c>
      <c r="F125" s="90"/>
      <c r="G125" s="89">
        <v>100</v>
      </c>
      <c r="H125" s="89">
        <v>100</v>
      </c>
      <c r="I125" s="89">
        <v>100</v>
      </c>
      <c r="J125" s="89">
        <v>100</v>
      </c>
      <c r="K125" s="35"/>
      <c r="L125" s="35"/>
      <c r="M125" s="35"/>
      <c r="N125" s="35"/>
    </row>
    <row r="126" spans="1:14">
      <c r="A126" s="60" t="s">
        <v>19</v>
      </c>
      <c r="B126" s="64"/>
      <c r="C126" s="64"/>
      <c r="D126" s="64"/>
      <c r="E126" s="64"/>
      <c r="F126" s="90"/>
      <c r="G126" s="89"/>
      <c r="H126" s="89"/>
      <c r="I126" s="89"/>
      <c r="J126" s="89"/>
      <c r="K126" s="35"/>
      <c r="L126" s="35"/>
      <c r="M126" s="35"/>
      <c r="N126" s="35"/>
    </row>
    <row r="127" spans="1:14">
      <c r="A127" s="62" t="s">
        <v>65</v>
      </c>
      <c r="B127" s="64">
        <v>19480</v>
      </c>
      <c r="C127" s="64">
        <v>28205</v>
      </c>
      <c r="D127" s="64">
        <v>46705</v>
      </c>
      <c r="E127" s="64">
        <v>97657</v>
      </c>
      <c r="F127" s="48"/>
      <c r="G127" s="50">
        <v>13.7</v>
      </c>
      <c r="H127" s="50">
        <v>11.1</v>
      </c>
      <c r="I127" s="50">
        <v>9.3000000000000007</v>
      </c>
      <c r="J127" s="50">
        <v>10.6</v>
      </c>
      <c r="K127" s="35"/>
      <c r="L127" s="35"/>
      <c r="M127" s="35"/>
      <c r="N127" s="35"/>
    </row>
    <row r="128" spans="1:14">
      <c r="A128" s="62" t="s">
        <v>66</v>
      </c>
      <c r="B128" s="64">
        <v>793</v>
      </c>
      <c r="C128" s="64">
        <v>745</v>
      </c>
      <c r="D128" s="64">
        <v>952</v>
      </c>
      <c r="E128" s="64">
        <v>2570</v>
      </c>
      <c r="F128" s="48"/>
      <c r="G128" s="50">
        <v>0.6</v>
      </c>
      <c r="H128" s="50">
        <v>0.3</v>
      </c>
      <c r="I128" s="50">
        <v>0.2</v>
      </c>
      <c r="J128" s="50">
        <v>0.3</v>
      </c>
      <c r="K128" s="35"/>
      <c r="L128" s="35"/>
      <c r="M128" s="35"/>
      <c r="N128" s="35"/>
    </row>
    <row r="129" spans="1:14">
      <c r="A129" s="59" t="s">
        <v>37</v>
      </c>
      <c r="B129" s="64">
        <v>142310</v>
      </c>
      <c r="C129" s="64">
        <v>253436</v>
      </c>
      <c r="D129" s="64">
        <v>502152</v>
      </c>
      <c r="E129" s="64">
        <v>919229</v>
      </c>
      <c r="F129" s="91"/>
      <c r="G129" s="89">
        <v>100</v>
      </c>
      <c r="H129" s="89">
        <v>100</v>
      </c>
      <c r="I129" s="89">
        <v>100</v>
      </c>
      <c r="J129" s="89">
        <v>100</v>
      </c>
      <c r="K129" s="35"/>
      <c r="L129" s="35"/>
      <c r="M129" s="35"/>
      <c r="N129" s="35"/>
    </row>
    <row r="130" spans="1:14">
      <c r="A130" s="55" t="s">
        <v>60</v>
      </c>
      <c r="B130" s="64">
        <v>146040</v>
      </c>
      <c r="C130" s="64">
        <v>259951</v>
      </c>
      <c r="D130" s="64">
        <v>517814</v>
      </c>
      <c r="E130" s="64">
        <v>948447</v>
      </c>
      <c r="F130" s="48"/>
      <c r="G130" s="89">
        <v>100</v>
      </c>
      <c r="H130" s="89">
        <v>100</v>
      </c>
      <c r="I130" s="89">
        <v>100</v>
      </c>
      <c r="J130" s="89">
        <v>100</v>
      </c>
      <c r="K130" s="35"/>
      <c r="L130" s="35"/>
      <c r="M130" s="35"/>
      <c r="N130" s="35"/>
    </row>
    <row r="131" spans="1:14">
      <c r="A131" s="87" t="s">
        <v>2</v>
      </c>
      <c r="B131" s="254" t="s">
        <v>69</v>
      </c>
      <c r="C131" s="254"/>
      <c r="D131" s="254"/>
      <c r="E131" s="254"/>
      <c r="F131" s="254"/>
      <c r="G131" s="254"/>
      <c r="H131" s="254"/>
      <c r="I131" s="254"/>
      <c r="J131" s="254"/>
      <c r="K131" s="35"/>
      <c r="L131" s="35"/>
      <c r="M131" s="35"/>
      <c r="N131" s="35"/>
    </row>
    <row r="132" spans="1:14">
      <c r="A132" s="55" t="s">
        <v>59</v>
      </c>
      <c r="B132" s="63"/>
      <c r="C132" s="63"/>
      <c r="D132" s="63"/>
      <c r="E132" s="63"/>
      <c r="F132" s="63"/>
      <c r="G132" s="63"/>
      <c r="H132" s="63"/>
      <c r="I132" s="63"/>
      <c r="J132" s="63"/>
      <c r="K132" s="35"/>
      <c r="L132" s="35"/>
      <c r="M132" s="35"/>
      <c r="N132" s="35"/>
    </row>
    <row r="133" spans="1:14">
      <c r="A133" s="32" t="s">
        <v>20</v>
      </c>
      <c r="B133" s="63"/>
      <c r="C133" s="63"/>
      <c r="D133" s="63"/>
      <c r="E133" s="63"/>
      <c r="F133" s="63"/>
      <c r="G133" s="63"/>
      <c r="H133" s="63"/>
      <c r="I133" s="63"/>
      <c r="J133" s="63"/>
      <c r="K133" s="35"/>
      <c r="L133" s="35"/>
      <c r="M133" s="35"/>
      <c r="N133" s="35"/>
    </row>
    <row r="134" spans="1:14">
      <c r="A134" s="33" t="s">
        <v>25</v>
      </c>
      <c r="B134" s="64">
        <v>4961</v>
      </c>
      <c r="C134" s="64">
        <v>22096</v>
      </c>
      <c r="D134" s="64">
        <v>72155</v>
      </c>
      <c r="E134" s="64">
        <v>103004</v>
      </c>
      <c r="F134" s="64"/>
      <c r="G134" s="89">
        <v>10</v>
      </c>
      <c r="H134" s="89">
        <v>30.1</v>
      </c>
      <c r="I134" s="89">
        <v>50.9</v>
      </c>
      <c r="J134" s="89">
        <v>37.5</v>
      </c>
      <c r="K134" s="35"/>
      <c r="L134" s="35"/>
      <c r="M134" s="35"/>
      <c r="N134" s="35"/>
    </row>
    <row r="135" spans="1:14">
      <c r="A135" s="58" t="s">
        <v>21</v>
      </c>
      <c r="B135" s="64">
        <v>968</v>
      </c>
      <c r="C135" s="64">
        <v>3248</v>
      </c>
      <c r="D135" s="64">
        <v>9696</v>
      </c>
      <c r="E135" s="64">
        <v>14558</v>
      </c>
      <c r="F135" s="48"/>
      <c r="G135" s="89">
        <v>2</v>
      </c>
      <c r="H135" s="89">
        <v>4.4000000000000004</v>
      </c>
      <c r="I135" s="89">
        <v>6.8</v>
      </c>
      <c r="J135" s="89">
        <v>5.3</v>
      </c>
      <c r="K135" s="35"/>
      <c r="L135" s="35"/>
      <c r="M135" s="35"/>
      <c r="N135" s="35"/>
    </row>
    <row r="136" spans="1:14">
      <c r="A136" s="58" t="s">
        <v>61</v>
      </c>
      <c r="B136" s="64">
        <v>3996</v>
      </c>
      <c r="C136" s="64">
        <v>18848</v>
      </c>
      <c r="D136" s="64">
        <v>62464</v>
      </c>
      <c r="E136" s="64">
        <v>88448</v>
      </c>
      <c r="F136" s="48"/>
      <c r="G136" s="89">
        <v>8.1</v>
      </c>
      <c r="H136" s="89">
        <v>25.7</v>
      </c>
      <c r="I136" s="89">
        <v>44.1</v>
      </c>
      <c r="J136" s="89">
        <v>32.200000000000003</v>
      </c>
      <c r="K136" s="35"/>
      <c r="L136" s="35"/>
      <c r="M136" s="35"/>
      <c r="N136" s="35"/>
    </row>
    <row r="137" spans="1:14">
      <c r="A137" s="33" t="s">
        <v>62</v>
      </c>
      <c r="B137" s="64">
        <v>44155</v>
      </c>
      <c r="C137" s="64">
        <v>50702</v>
      </c>
      <c r="D137" s="64">
        <v>68308</v>
      </c>
      <c r="E137" s="64">
        <v>169445</v>
      </c>
      <c r="F137" s="48"/>
      <c r="G137" s="89">
        <v>89.4</v>
      </c>
      <c r="H137" s="89">
        <v>69.099999999999994</v>
      </c>
      <c r="I137" s="89">
        <v>48.2</v>
      </c>
      <c r="J137" s="89">
        <v>61.7</v>
      </c>
      <c r="K137" s="35"/>
      <c r="L137" s="35"/>
      <c r="M137" s="35"/>
      <c r="N137" s="35"/>
    </row>
    <row r="138" spans="1:14">
      <c r="A138" s="59" t="s">
        <v>31</v>
      </c>
      <c r="B138" s="64">
        <v>49371</v>
      </c>
      <c r="C138" s="64">
        <v>73345</v>
      </c>
      <c r="D138" s="64">
        <v>141668</v>
      </c>
      <c r="E138" s="64">
        <v>274606</v>
      </c>
      <c r="F138" s="91"/>
      <c r="G138" s="89">
        <v>100</v>
      </c>
      <c r="H138" s="89">
        <v>100</v>
      </c>
      <c r="I138" s="89">
        <v>100</v>
      </c>
      <c r="J138" s="89">
        <v>100</v>
      </c>
      <c r="K138" s="35"/>
      <c r="L138" s="35"/>
      <c r="M138" s="35"/>
      <c r="N138" s="35"/>
    </row>
    <row r="139" spans="1:14">
      <c r="A139" s="60" t="s">
        <v>28</v>
      </c>
      <c r="B139" s="64"/>
      <c r="C139" s="64"/>
      <c r="D139" s="64"/>
      <c r="E139" s="64"/>
      <c r="F139" s="91"/>
      <c r="G139" s="89"/>
      <c r="H139" s="89"/>
      <c r="I139" s="89"/>
      <c r="J139" s="89"/>
      <c r="K139" s="35"/>
      <c r="L139" s="35"/>
      <c r="M139" s="35"/>
      <c r="N139" s="35"/>
    </row>
    <row r="140" spans="1:14">
      <c r="A140" s="61" t="s">
        <v>38</v>
      </c>
      <c r="B140" s="65">
        <v>23066</v>
      </c>
      <c r="C140" s="64">
        <v>21544</v>
      </c>
      <c r="D140" s="64">
        <v>24214</v>
      </c>
      <c r="E140" s="64">
        <v>71458</v>
      </c>
      <c r="F140" s="48"/>
      <c r="G140" s="89">
        <v>55.4</v>
      </c>
      <c r="H140" s="89">
        <v>45.9</v>
      </c>
      <c r="I140" s="89">
        <v>39.799999999999997</v>
      </c>
      <c r="J140" s="89">
        <v>46.3</v>
      </c>
      <c r="K140" s="35"/>
      <c r="L140" s="35"/>
      <c r="M140" s="35"/>
      <c r="N140" s="35"/>
    </row>
    <row r="141" spans="1:14">
      <c r="A141" s="59" t="s">
        <v>26</v>
      </c>
      <c r="B141" s="65">
        <v>18535</v>
      </c>
      <c r="C141" s="64">
        <v>25414</v>
      </c>
      <c r="D141" s="64">
        <v>36612</v>
      </c>
      <c r="E141" s="64">
        <v>82908</v>
      </c>
      <c r="F141" s="48"/>
      <c r="G141" s="89">
        <v>44.6</v>
      </c>
      <c r="H141" s="89">
        <v>54.1</v>
      </c>
      <c r="I141" s="89">
        <v>60.2</v>
      </c>
      <c r="J141" s="89">
        <v>53.7</v>
      </c>
      <c r="K141" s="35"/>
      <c r="L141" s="35"/>
      <c r="M141" s="35"/>
      <c r="N141" s="35"/>
    </row>
    <row r="142" spans="1:14">
      <c r="A142" s="59" t="s">
        <v>30</v>
      </c>
      <c r="B142" s="64">
        <v>41601</v>
      </c>
      <c r="C142" s="64">
        <v>46956</v>
      </c>
      <c r="D142" s="64">
        <v>60822</v>
      </c>
      <c r="E142" s="64">
        <v>154371</v>
      </c>
      <c r="F142" s="90"/>
      <c r="G142" s="89">
        <v>100</v>
      </c>
      <c r="H142" s="89">
        <v>100</v>
      </c>
      <c r="I142" s="89">
        <v>100</v>
      </c>
      <c r="J142" s="89">
        <v>100</v>
      </c>
      <c r="K142" s="35"/>
      <c r="L142" s="35"/>
      <c r="M142" s="35"/>
      <c r="N142" s="35"/>
    </row>
    <row r="143" spans="1:14">
      <c r="A143" s="61" t="s">
        <v>39</v>
      </c>
      <c r="B143" s="65">
        <v>1149</v>
      </c>
      <c r="C143" s="64">
        <v>5929</v>
      </c>
      <c r="D143" s="64">
        <v>17105</v>
      </c>
      <c r="E143" s="64">
        <v>25128</v>
      </c>
      <c r="F143" s="48"/>
      <c r="G143" s="89">
        <v>31.4</v>
      </c>
      <c r="H143" s="89">
        <v>34.799999999999997</v>
      </c>
      <c r="I143" s="89">
        <v>31.6</v>
      </c>
      <c r="J143" s="89">
        <v>32.5</v>
      </c>
      <c r="K143" s="35"/>
      <c r="L143" s="35"/>
      <c r="M143" s="35"/>
      <c r="N143" s="35"/>
    </row>
    <row r="144" spans="1:14">
      <c r="A144" s="59" t="s">
        <v>27</v>
      </c>
      <c r="B144" s="65">
        <v>2515</v>
      </c>
      <c r="C144" s="64">
        <v>11125</v>
      </c>
      <c r="D144" s="64">
        <v>36991</v>
      </c>
      <c r="E144" s="64">
        <v>52111</v>
      </c>
      <c r="F144" s="48"/>
      <c r="G144" s="89">
        <v>68.7</v>
      </c>
      <c r="H144" s="89">
        <v>65.2</v>
      </c>
      <c r="I144" s="89">
        <v>68.400000000000006</v>
      </c>
      <c r="J144" s="89">
        <v>67.5</v>
      </c>
      <c r="K144" s="35"/>
      <c r="L144" s="35"/>
      <c r="M144" s="35"/>
      <c r="N144" s="35"/>
    </row>
    <row r="145" spans="1:14">
      <c r="A145" s="59" t="s">
        <v>29</v>
      </c>
      <c r="B145" s="64">
        <v>3663</v>
      </c>
      <c r="C145" s="64">
        <v>17059</v>
      </c>
      <c r="D145" s="64">
        <v>54097</v>
      </c>
      <c r="E145" s="64">
        <v>77245</v>
      </c>
      <c r="F145" s="90"/>
      <c r="G145" s="89">
        <v>100</v>
      </c>
      <c r="H145" s="89">
        <v>100</v>
      </c>
      <c r="I145" s="89">
        <v>100</v>
      </c>
      <c r="J145" s="89">
        <v>100</v>
      </c>
      <c r="K145" s="35"/>
      <c r="L145" s="35"/>
      <c r="M145" s="35"/>
      <c r="N145" s="35"/>
    </row>
    <row r="146" spans="1:14">
      <c r="A146" s="60" t="s">
        <v>19</v>
      </c>
      <c r="B146" s="64"/>
      <c r="C146" s="64"/>
      <c r="D146" s="64"/>
      <c r="E146" s="64"/>
      <c r="F146" s="90"/>
      <c r="G146" s="89"/>
      <c r="H146" s="89"/>
      <c r="I146" s="89"/>
      <c r="J146" s="89"/>
      <c r="K146" s="35"/>
      <c r="L146" s="35"/>
      <c r="M146" s="35"/>
      <c r="N146" s="35"/>
    </row>
    <row r="147" spans="1:14">
      <c r="A147" s="62" t="s">
        <v>65</v>
      </c>
      <c r="B147" s="65">
        <v>21380</v>
      </c>
      <c r="C147" s="64">
        <v>28037</v>
      </c>
      <c r="D147" s="64">
        <v>37840</v>
      </c>
      <c r="E147" s="64">
        <v>90225</v>
      </c>
      <c r="F147" s="48"/>
      <c r="G147" s="89">
        <v>43.9</v>
      </c>
      <c r="H147" s="89">
        <v>39.1</v>
      </c>
      <c r="I147" s="89">
        <v>27.6</v>
      </c>
      <c r="J147" s="89">
        <v>33.700000000000003</v>
      </c>
      <c r="K147" s="35"/>
      <c r="L147" s="35"/>
      <c r="M147" s="35"/>
      <c r="N147" s="35"/>
    </row>
    <row r="148" spans="1:14">
      <c r="A148" s="62" t="s">
        <v>66</v>
      </c>
      <c r="B148" s="65">
        <v>815</v>
      </c>
      <c r="C148" s="64">
        <v>1049</v>
      </c>
      <c r="D148" s="64">
        <v>1787</v>
      </c>
      <c r="E148" s="64">
        <v>3758</v>
      </c>
      <c r="F148" s="48"/>
      <c r="G148" s="89">
        <v>1.7</v>
      </c>
      <c r="H148" s="89">
        <v>1.5</v>
      </c>
      <c r="I148" s="89">
        <v>1.3</v>
      </c>
      <c r="J148" s="89">
        <v>1.4</v>
      </c>
      <c r="K148" s="35"/>
      <c r="L148" s="35"/>
      <c r="M148" s="35"/>
      <c r="N148" s="35"/>
    </row>
    <row r="149" spans="1:14">
      <c r="A149" s="59" t="s">
        <v>37</v>
      </c>
      <c r="B149" s="64">
        <v>48714</v>
      </c>
      <c r="C149" s="64">
        <v>71712</v>
      </c>
      <c r="D149" s="64">
        <v>136953</v>
      </c>
      <c r="E149" s="64">
        <v>267339</v>
      </c>
      <c r="F149" s="91"/>
      <c r="G149" s="89">
        <v>100</v>
      </c>
      <c r="H149" s="89">
        <v>100</v>
      </c>
      <c r="I149" s="89">
        <v>100</v>
      </c>
      <c r="J149" s="89">
        <v>100</v>
      </c>
      <c r="K149" s="35"/>
      <c r="L149" s="35"/>
      <c r="M149" s="35"/>
      <c r="N149" s="35"/>
    </row>
    <row r="150" spans="1:14">
      <c r="A150" s="55" t="s">
        <v>60</v>
      </c>
      <c r="B150" s="64">
        <v>49941</v>
      </c>
      <c r="C150" s="64">
        <v>74350</v>
      </c>
      <c r="D150" s="64">
        <v>144481</v>
      </c>
      <c r="E150" s="64">
        <v>280393</v>
      </c>
      <c r="F150" s="48"/>
      <c r="G150" s="89">
        <v>100</v>
      </c>
      <c r="H150" s="89">
        <v>100</v>
      </c>
      <c r="I150" s="89">
        <v>100</v>
      </c>
      <c r="J150" s="89">
        <v>100</v>
      </c>
      <c r="K150" s="35"/>
      <c r="L150" s="35"/>
      <c r="M150" s="35"/>
      <c r="N150" s="35"/>
    </row>
    <row r="151" spans="1:14">
      <c r="A151" s="87" t="s">
        <v>2</v>
      </c>
      <c r="B151" s="254" t="s">
        <v>70</v>
      </c>
      <c r="C151" s="254"/>
      <c r="D151" s="254"/>
      <c r="E151" s="254"/>
      <c r="F151" s="254"/>
      <c r="G151" s="254"/>
      <c r="H151" s="254"/>
      <c r="I151" s="254"/>
      <c r="J151" s="254"/>
      <c r="K151" s="35"/>
      <c r="L151" s="35"/>
      <c r="M151" s="35"/>
      <c r="N151" s="35"/>
    </row>
    <row r="152" spans="1:14">
      <c r="A152" s="55" t="s">
        <v>59</v>
      </c>
      <c r="B152" s="63"/>
      <c r="C152" s="63"/>
      <c r="D152" s="63"/>
      <c r="E152" s="63"/>
      <c r="F152" s="63"/>
      <c r="G152" s="63"/>
      <c r="H152" s="63"/>
      <c r="I152" s="63"/>
      <c r="J152" s="63"/>
      <c r="K152" s="35"/>
      <c r="L152" s="35"/>
      <c r="M152" s="35"/>
      <c r="N152" s="35"/>
    </row>
    <row r="153" spans="1:14">
      <c r="A153" s="32" t="s">
        <v>20</v>
      </c>
      <c r="B153" s="63"/>
      <c r="C153" s="63"/>
      <c r="D153" s="63"/>
      <c r="E153" s="63"/>
      <c r="F153" s="63"/>
      <c r="G153" s="63"/>
      <c r="H153" s="63"/>
      <c r="I153" s="63"/>
      <c r="J153" s="63"/>
      <c r="K153" s="35"/>
      <c r="L153" s="35"/>
      <c r="M153" s="35"/>
      <c r="N153" s="35"/>
    </row>
    <row r="154" spans="1:14">
      <c r="A154" s="33" t="s">
        <v>25</v>
      </c>
      <c r="B154" s="64">
        <v>146484</v>
      </c>
      <c r="C154" s="64">
        <v>421929</v>
      </c>
      <c r="D154" s="64">
        <v>1186959</v>
      </c>
      <c r="E154" s="64">
        <v>1819588</v>
      </c>
      <c r="F154" s="48"/>
      <c r="G154" s="89">
        <v>38.299999999999997</v>
      </c>
      <c r="H154" s="89">
        <v>55.6</v>
      </c>
      <c r="I154" s="89">
        <v>70.599999999999994</v>
      </c>
      <c r="J154" s="89">
        <v>62</v>
      </c>
      <c r="K154" s="35"/>
      <c r="L154" s="35"/>
      <c r="M154" s="35"/>
      <c r="N154" s="35"/>
    </row>
    <row r="155" spans="1:14">
      <c r="A155" s="58" t="s">
        <v>21</v>
      </c>
      <c r="B155" s="64">
        <v>30765</v>
      </c>
      <c r="C155" s="64">
        <v>55684</v>
      </c>
      <c r="D155" s="64">
        <v>206690</v>
      </c>
      <c r="E155" s="64">
        <v>303212</v>
      </c>
      <c r="F155" s="48"/>
      <c r="G155" s="89">
        <v>8</v>
      </c>
      <c r="H155" s="89">
        <v>7.3</v>
      </c>
      <c r="I155" s="89">
        <v>12.3</v>
      </c>
      <c r="J155" s="89">
        <v>10.3</v>
      </c>
      <c r="K155" s="35"/>
      <c r="L155" s="35"/>
      <c r="M155" s="35"/>
      <c r="N155" s="35"/>
    </row>
    <row r="156" spans="1:14">
      <c r="A156" s="58" t="s">
        <v>61</v>
      </c>
      <c r="B156" s="64">
        <v>115722</v>
      </c>
      <c r="C156" s="64">
        <v>366252</v>
      </c>
      <c r="D156" s="64">
        <v>980271</v>
      </c>
      <c r="E156" s="64">
        <v>1516370</v>
      </c>
      <c r="F156" s="48"/>
      <c r="G156" s="89">
        <v>30.2</v>
      </c>
      <c r="H156" s="89">
        <v>48.2</v>
      </c>
      <c r="I156" s="89">
        <v>58.3</v>
      </c>
      <c r="J156" s="89">
        <v>51.7</v>
      </c>
      <c r="K156" s="35"/>
      <c r="L156" s="35"/>
      <c r="M156" s="35"/>
      <c r="N156" s="35"/>
    </row>
    <row r="157" spans="1:14">
      <c r="A157" s="33" t="s">
        <v>62</v>
      </c>
      <c r="B157" s="64">
        <v>232649</v>
      </c>
      <c r="C157" s="64">
        <v>330341</v>
      </c>
      <c r="D157" s="64">
        <v>479540</v>
      </c>
      <c r="E157" s="64">
        <v>1087613</v>
      </c>
      <c r="F157" s="48"/>
      <c r="G157" s="89">
        <v>60.8</v>
      </c>
      <c r="H157" s="89">
        <v>43.5</v>
      </c>
      <c r="I157" s="89">
        <v>28.5</v>
      </c>
      <c r="J157" s="89">
        <v>37.1</v>
      </c>
      <c r="K157" s="35"/>
      <c r="L157" s="35"/>
      <c r="M157" s="35"/>
      <c r="N157" s="35"/>
    </row>
    <row r="158" spans="1:14">
      <c r="A158" s="59" t="s">
        <v>31</v>
      </c>
      <c r="B158" s="64">
        <v>382691</v>
      </c>
      <c r="C158" s="64">
        <v>759436</v>
      </c>
      <c r="D158" s="64">
        <v>1681473</v>
      </c>
      <c r="E158" s="64">
        <v>2934049</v>
      </c>
      <c r="F158" s="91"/>
      <c r="G158" s="89">
        <v>100</v>
      </c>
      <c r="H158" s="89">
        <v>100</v>
      </c>
      <c r="I158" s="89">
        <v>100</v>
      </c>
      <c r="J158" s="89">
        <v>100</v>
      </c>
      <c r="K158" s="35"/>
      <c r="L158" s="35"/>
      <c r="M158" s="35"/>
      <c r="N158" s="35"/>
    </row>
    <row r="159" spans="1:14">
      <c r="A159" s="60" t="s">
        <v>28</v>
      </c>
      <c r="B159" s="64"/>
      <c r="C159" s="64"/>
      <c r="D159" s="64"/>
      <c r="E159" s="64"/>
      <c r="F159" s="91"/>
      <c r="G159" s="89"/>
      <c r="H159" s="89"/>
      <c r="I159" s="89"/>
      <c r="J159" s="89"/>
      <c r="K159" s="35"/>
      <c r="L159" s="35"/>
      <c r="M159" s="35"/>
      <c r="N159" s="35"/>
    </row>
    <row r="160" spans="1:14">
      <c r="A160" s="61" t="s">
        <v>38</v>
      </c>
      <c r="B160" s="64">
        <v>59186</v>
      </c>
      <c r="C160" s="64">
        <v>76586</v>
      </c>
      <c r="D160" s="64">
        <v>132481</v>
      </c>
      <c r="E160" s="64">
        <v>280387</v>
      </c>
      <c r="F160" s="48"/>
      <c r="G160" s="89">
        <v>27</v>
      </c>
      <c r="H160" s="89">
        <v>24.8</v>
      </c>
      <c r="I160" s="89">
        <v>29.9</v>
      </c>
      <c r="J160" s="89">
        <v>27.7</v>
      </c>
      <c r="K160" s="35"/>
      <c r="L160" s="35"/>
      <c r="M160" s="35"/>
      <c r="N160" s="35"/>
    </row>
    <row r="161" spans="1:14">
      <c r="A161" s="59" t="s">
        <v>26</v>
      </c>
      <c r="B161" s="64">
        <v>160212</v>
      </c>
      <c r="C161" s="64">
        <v>232737</v>
      </c>
      <c r="D161" s="64">
        <v>310976</v>
      </c>
      <c r="E161" s="64">
        <v>730426</v>
      </c>
      <c r="F161" s="48"/>
      <c r="G161" s="89">
        <v>73</v>
      </c>
      <c r="H161" s="89">
        <v>75.2</v>
      </c>
      <c r="I161" s="89">
        <v>70.099999999999994</v>
      </c>
      <c r="J161" s="89">
        <v>72.3</v>
      </c>
      <c r="K161" s="35"/>
      <c r="L161" s="35"/>
      <c r="M161" s="35"/>
      <c r="N161" s="35"/>
    </row>
    <row r="162" spans="1:14">
      <c r="A162" s="59" t="s">
        <v>30</v>
      </c>
      <c r="B162" s="64">
        <v>219406</v>
      </c>
      <c r="C162" s="64">
        <v>309320</v>
      </c>
      <c r="D162" s="64">
        <v>443455</v>
      </c>
      <c r="E162" s="64">
        <v>1010811</v>
      </c>
      <c r="F162" s="90"/>
      <c r="G162" s="89">
        <v>100</v>
      </c>
      <c r="H162" s="89">
        <v>100</v>
      </c>
      <c r="I162" s="89">
        <v>100</v>
      </c>
      <c r="J162" s="89">
        <v>100</v>
      </c>
      <c r="K162" s="35"/>
      <c r="L162" s="35"/>
      <c r="M162" s="35"/>
      <c r="N162" s="35"/>
    </row>
    <row r="163" spans="1:14">
      <c r="A163" s="61" t="s">
        <v>39</v>
      </c>
      <c r="B163" s="64">
        <v>21666</v>
      </c>
      <c r="C163" s="64">
        <v>66777</v>
      </c>
      <c r="D163" s="64">
        <v>178926</v>
      </c>
      <c r="E163" s="64">
        <v>278810</v>
      </c>
      <c r="F163" s="48"/>
      <c r="G163" s="89">
        <v>20.6</v>
      </c>
      <c r="H163" s="89">
        <v>20</v>
      </c>
      <c r="I163" s="89">
        <v>20.399999999999999</v>
      </c>
      <c r="J163" s="89">
        <v>20.5</v>
      </c>
      <c r="K163" s="35"/>
      <c r="L163" s="35"/>
      <c r="M163" s="35"/>
      <c r="N163" s="35"/>
    </row>
    <row r="164" spans="1:14">
      <c r="A164" s="59" t="s">
        <v>27</v>
      </c>
      <c r="B164" s="64">
        <v>83758</v>
      </c>
      <c r="C164" s="64">
        <v>266347</v>
      </c>
      <c r="D164" s="64">
        <v>699645</v>
      </c>
      <c r="E164" s="64">
        <v>1083250</v>
      </c>
      <c r="F164" s="48"/>
      <c r="G164" s="89">
        <v>79.400000000000006</v>
      </c>
      <c r="H164" s="89">
        <v>80</v>
      </c>
      <c r="I164" s="89">
        <v>79.599999999999994</v>
      </c>
      <c r="J164" s="89">
        <v>79.5</v>
      </c>
      <c r="K164" s="35"/>
      <c r="L164" s="35"/>
      <c r="M164" s="35"/>
      <c r="N164" s="35"/>
    </row>
    <row r="165" spans="1:14">
      <c r="A165" s="59" t="s">
        <v>29</v>
      </c>
      <c r="B165" s="64">
        <v>105425</v>
      </c>
      <c r="C165" s="64">
        <v>333122</v>
      </c>
      <c r="D165" s="64">
        <v>878567</v>
      </c>
      <c r="E165" s="64">
        <v>1362054</v>
      </c>
      <c r="F165" s="90"/>
      <c r="G165" s="89">
        <v>100</v>
      </c>
      <c r="H165" s="89">
        <v>100</v>
      </c>
      <c r="I165" s="89">
        <v>100</v>
      </c>
      <c r="J165" s="89">
        <v>100</v>
      </c>
      <c r="K165" s="35"/>
      <c r="L165" s="35"/>
      <c r="M165" s="35"/>
      <c r="N165" s="35"/>
    </row>
    <row r="166" spans="1:14">
      <c r="A166" s="60" t="s">
        <v>19</v>
      </c>
      <c r="B166" s="64"/>
      <c r="C166" s="64"/>
      <c r="D166" s="64"/>
      <c r="E166" s="64"/>
      <c r="F166" s="90"/>
      <c r="G166" s="89"/>
      <c r="H166" s="89"/>
      <c r="I166" s="89"/>
      <c r="J166" s="89"/>
      <c r="K166" s="35"/>
      <c r="L166" s="35"/>
      <c r="M166" s="35"/>
      <c r="N166" s="35"/>
    </row>
    <row r="167" spans="1:14">
      <c r="A167" s="62" t="s">
        <v>65</v>
      </c>
      <c r="B167" s="64">
        <v>62514</v>
      </c>
      <c r="C167" s="64">
        <v>91250</v>
      </c>
      <c r="D167" s="64">
        <v>145817</v>
      </c>
      <c r="E167" s="64">
        <v>315308</v>
      </c>
      <c r="F167" s="48"/>
      <c r="G167" s="89">
        <v>16.600000000000001</v>
      </c>
      <c r="H167" s="89">
        <v>12.2</v>
      </c>
      <c r="I167" s="89">
        <v>8.9</v>
      </c>
      <c r="J167" s="89">
        <v>11</v>
      </c>
      <c r="K167" s="35"/>
      <c r="L167" s="35"/>
      <c r="M167" s="35"/>
      <c r="N167" s="35"/>
    </row>
    <row r="168" spans="1:14">
      <c r="A168" s="62" t="s">
        <v>66</v>
      </c>
      <c r="B168" s="64">
        <v>1748</v>
      </c>
      <c r="C168" s="64">
        <v>2158</v>
      </c>
      <c r="D168" s="64">
        <v>3431</v>
      </c>
      <c r="E168" s="64">
        <v>7631</v>
      </c>
      <c r="F168" s="48"/>
      <c r="G168" s="89">
        <v>0.5</v>
      </c>
      <c r="H168" s="89">
        <v>0.3</v>
      </c>
      <c r="I168" s="89">
        <v>0.2</v>
      </c>
      <c r="J168" s="89">
        <v>0.3</v>
      </c>
      <c r="K168" s="35"/>
      <c r="L168" s="35"/>
      <c r="M168" s="35"/>
      <c r="N168" s="35"/>
    </row>
    <row r="169" spans="1:14">
      <c r="A169" s="59" t="s">
        <v>37</v>
      </c>
      <c r="B169" s="64">
        <v>377625</v>
      </c>
      <c r="C169" s="64">
        <v>746932</v>
      </c>
      <c r="D169" s="64">
        <v>1639293</v>
      </c>
      <c r="E169" s="64">
        <v>2872771</v>
      </c>
      <c r="F169" s="91"/>
      <c r="G169" s="89">
        <v>100</v>
      </c>
      <c r="H169" s="89">
        <v>100</v>
      </c>
      <c r="I169" s="89">
        <v>100</v>
      </c>
      <c r="J169" s="89">
        <v>100</v>
      </c>
      <c r="K169" s="35"/>
      <c r="L169" s="35"/>
      <c r="M169" s="35"/>
      <c r="N169" s="35"/>
    </row>
    <row r="170" spans="1:14">
      <c r="A170" s="55" t="s">
        <v>60</v>
      </c>
      <c r="B170" s="64">
        <v>385453</v>
      </c>
      <c r="C170" s="64">
        <v>765651</v>
      </c>
      <c r="D170" s="64">
        <v>1695789</v>
      </c>
      <c r="E170" s="64">
        <v>2965114</v>
      </c>
      <c r="F170" s="48"/>
      <c r="G170" s="89">
        <v>100</v>
      </c>
      <c r="H170" s="89">
        <v>100</v>
      </c>
      <c r="I170" s="89">
        <v>100</v>
      </c>
      <c r="J170" s="89">
        <v>100</v>
      </c>
      <c r="K170" s="35"/>
      <c r="L170" s="35"/>
      <c r="M170" s="35"/>
      <c r="N170" s="35"/>
    </row>
    <row r="171" spans="1:14">
      <c r="A171" s="74" t="s">
        <v>2</v>
      </c>
      <c r="B171" s="250" t="s">
        <v>5</v>
      </c>
      <c r="C171" s="250"/>
      <c r="D171" s="250"/>
      <c r="E171" s="250"/>
      <c r="F171" s="250"/>
      <c r="G171" s="250"/>
      <c r="H171" s="250"/>
      <c r="I171" s="250"/>
      <c r="J171" s="250"/>
      <c r="K171" s="35"/>
      <c r="L171" s="35"/>
      <c r="M171" s="35"/>
      <c r="N171" s="35"/>
    </row>
    <row r="172" spans="1:14">
      <c r="A172" s="55" t="s">
        <v>59</v>
      </c>
      <c r="B172" s="56"/>
      <c r="C172" s="56"/>
      <c r="D172" s="56"/>
      <c r="E172" s="56"/>
      <c r="F172" s="56"/>
      <c r="G172" s="56"/>
      <c r="H172" s="56"/>
      <c r="I172" s="56"/>
      <c r="J172" s="56"/>
      <c r="K172" s="35"/>
      <c r="L172" s="35"/>
      <c r="M172" s="35"/>
      <c r="N172" s="35"/>
    </row>
    <row r="173" spans="1:14">
      <c r="A173" s="32" t="s">
        <v>20</v>
      </c>
      <c r="B173" s="56"/>
      <c r="C173" s="56"/>
      <c r="D173" s="56"/>
      <c r="E173" s="56"/>
      <c r="F173" s="56"/>
      <c r="G173" s="56"/>
      <c r="H173" s="56"/>
      <c r="I173" s="56"/>
      <c r="J173" s="56"/>
      <c r="K173" s="35"/>
      <c r="L173" s="35"/>
      <c r="M173" s="35"/>
      <c r="N173" s="35"/>
    </row>
    <row r="174" spans="1:14">
      <c r="A174" s="33" t="s">
        <v>25</v>
      </c>
      <c r="B174" s="64">
        <v>269797</v>
      </c>
      <c r="C174" s="64">
        <v>499188</v>
      </c>
      <c r="D174" s="64">
        <v>3439172</v>
      </c>
      <c r="E174" s="64">
        <v>15959528</v>
      </c>
      <c r="F174" s="64"/>
      <c r="G174" s="89">
        <v>27.9</v>
      </c>
      <c r="H174" s="89">
        <v>47.4</v>
      </c>
      <c r="I174" s="89">
        <v>74.7</v>
      </c>
      <c r="J174" s="89">
        <v>68.599999999999994</v>
      </c>
      <c r="K174" s="35"/>
      <c r="L174" s="35"/>
      <c r="M174" s="35"/>
      <c r="N174" s="35"/>
    </row>
    <row r="175" spans="1:14">
      <c r="A175" s="58" t="s">
        <v>21</v>
      </c>
      <c r="B175" s="64">
        <v>66123</v>
      </c>
      <c r="C175" s="64">
        <v>76009</v>
      </c>
      <c r="D175" s="64">
        <v>1535074</v>
      </c>
      <c r="E175" s="64">
        <v>6113566</v>
      </c>
      <c r="F175" s="92"/>
      <c r="G175" s="89">
        <v>6.8</v>
      </c>
      <c r="H175" s="89">
        <v>7.2</v>
      </c>
      <c r="I175" s="89">
        <v>33.4</v>
      </c>
      <c r="J175" s="89">
        <v>26.3</v>
      </c>
      <c r="K175" s="35"/>
      <c r="L175" s="35"/>
      <c r="M175" s="35"/>
      <c r="N175" s="35"/>
    </row>
    <row r="176" spans="1:14">
      <c r="A176" s="58" t="s">
        <v>61</v>
      </c>
      <c r="B176" s="64">
        <v>203674</v>
      </c>
      <c r="C176" s="64">
        <v>423184</v>
      </c>
      <c r="D176" s="64">
        <v>1904099</v>
      </c>
      <c r="E176" s="64">
        <v>9845963</v>
      </c>
      <c r="F176" s="92"/>
      <c r="G176" s="89">
        <v>21</v>
      </c>
      <c r="H176" s="89">
        <v>40.200000000000003</v>
      </c>
      <c r="I176" s="89">
        <v>41.4</v>
      </c>
      <c r="J176" s="89">
        <v>42.3</v>
      </c>
      <c r="K176" s="35"/>
      <c r="L176" s="35"/>
      <c r="M176" s="35"/>
      <c r="N176" s="35"/>
    </row>
    <row r="177" spans="1:14">
      <c r="A177" s="33" t="s">
        <v>62</v>
      </c>
      <c r="B177" s="64">
        <v>687154</v>
      </c>
      <c r="C177" s="64">
        <v>542121</v>
      </c>
      <c r="D177" s="64">
        <v>1095901</v>
      </c>
      <c r="E177" s="64">
        <v>6942563</v>
      </c>
      <c r="F177" s="92"/>
      <c r="G177" s="89">
        <v>71</v>
      </c>
      <c r="H177" s="89">
        <v>51.5</v>
      </c>
      <c r="I177" s="89">
        <v>23.8</v>
      </c>
      <c r="J177" s="89">
        <v>29.9</v>
      </c>
      <c r="K177" s="35"/>
      <c r="L177" s="35"/>
      <c r="M177" s="35"/>
      <c r="N177" s="35"/>
    </row>
    <row r="178" spans="1:14">
      <c r="A178" s="59" t="s">
        <v>31</v>
      </c>
      <c r="B178" s="64">
        <v>968318</v>
      </c>
      <c r="C178" s="64">
        <v>1052335</v>
      </c>
      <c r="D178" s="64">
        <v>4601465</v>
      </c>
      <c r="E178" s="64">
        <v>23249668</v>
      </c>
      <c r="F178" s="48"/>
      <c r="G178" s="89">
        <v>100</v>
      </c>
      <c r="H178" s="89">
        <v>100</v>
      </c>
      <c r="I178" s="89">
        <v>100</v>
      </c>
      <c r="J178" s="89">
        <v>100</v>
      </c>
      <c r="K178" s="35"/>
      <c r="L178" s="35"/>
      <c r="M178" s="35"/>
      <c r="N178" s="35"/>
    </row>
    <row r="179" spans="1:14">
      <c r="A179" s="60" t="s">
        <v>28</v>
      </c>
      <c r="B179" s="64"/>
      <c r="C179" s="64"/>
      <c r="D179" s="64"/>
      <c r="E179" s="64"/>
      <c r="F179" s="48"/>
      <c r="G179" s="89"/>
      <c r="H179" s="89"/>
      <c r="I179" s="89"/>
      <c r="J179" s="89"/>
      <c r="K179" s="35"/>
      <c r="L179" s="35"/>
      <c r="M179" s="35"/>
      <c r="N179" s="35"/>
    </row>
    <row r="180" spans="1:14">
      <c r="A180" s="61" t="s">
        <v>38</v>
      </c>
      <c r="B180" s="64">
        <v>159399</v>
      </c>
      <c r="C180" s="64">
        <v>129039</v>
      </c>
      <c r="D180" s="64">
        <v>338339</v>
      </c>
      <c r="E180" s="64">
        <v>1921033</v>
      </c>
      <c r="F180" s="48"/>
      <c r="G180" s="89">
        <v>25.1</v>
      </c>
      <c r="H180" s="89">
        <v>25.7</v>
      </c>
      <c r="I180" s="89">
        <v>33.700000000000003</v>
      </c>
      <c r="J180" s="89">
        <v>30.4</v>
      </c>
      <c r="K180" s="35"/>
      <c r="L180" s="35"/>
      <c r="M180" s="35"/>
      <c r="N180" s="35"/>
    </row>
    <row r="181" spans="1:14">
      <c r="A181" s="59" t="s">
        <v>26</v>
      </c>
      <c r="B181" s="64">
        <v>475724</v>
      </c>
      <c r="C181" s="64">
        <v>373024</v>
      </c>
      <c r="D181" s="64">
        <v>665833</v>
      </c>
      <c r="E181" s="64">
        <v>4391674</v>
      </c>
      <c r="F181" s="48"/>
      <c r="G181" s="89">
        <v>74.900000000000006</v>
      </c>
      <c r="H181" s="89">
        <v>74.3</v>
      </c>
      <c r="I181" s="89">
        <v>66.3</v>
      </c>
      <c r="J181" s="89">
        <v>69.599999999999994</v>
      </c>
      <c r="K181" s="35"/>
      <c r="L181" s="35"/>
      <c r="M181" s="35"/>
      <c r="N181" s="35"/>
    </row>
    <row r="182" spans="1:14">
      <c r="A182" s="59" t="s">
        <v>30</v>
      </c>
      <c r="B182" s="64">
        <v>635124</v>
      </c>
      <c r="C182" s="64">
        <v>502067</v>
      </c>
      <c r="D182" s="64">
        <v>1004175</v>
      </c>
      <c r="E182" s="64">
        <v>6312707</v>
      </c>
      <c r="F182" s="48"/>
      <c r="G182" s="89">
        <v>100</v>
      </c>
      <c r="H182" s="89">
        <v>100</v>
      </c>
      <c r="I182" s="89">
        <v>100</v>
      </c>
      <c r="J182" s="89">
        <v>100</v>
      </c>
      <c r="K182" s="35"/>
      <c r="L182" s="35"/>
      <c r="M182" s="35"/>
      <c r="N182" s="35"/>
    </row>
    <row r="183" spans="1:14">
      <c r="A183" s="61" t="s">
        <v>39</v>
      </c>
      <c r="B183" s="64">
        <v>37049</v>
      </c>
      <c r="C183" s="64">
        <v>75754</v>
      </c>
      <c r="D183" s="64">
        <v>315358</v>
      </c>
      <c r="E183" s="64">
        <v>1265516</v>
      </c>
      <c r="F183" s="48"/>
      <c r="G183" s="89">
        <v>20.2</v>
      </c>
      <c r="H183" s="89">
        <v>19.8</v>
      </c>
      <c r="I183" s="89">
        <v>18.600000000000001</v>
      </c>
      <c r="J183" s="89">
        <v>14.4</v>
      </c>
      <c r="K183" s="35"/>
      <c r="L183" s="35"/>
      <c r="M183" s="35"/>
      <c r="N183" s="35"/>
    </row>
    <row r="184" spans="1:14">
      <c r="A184" s="59" t="s">
        <v>27</v>
      </c>
      <c r="B184" s="64">
        <v>145922</v>
      </c>
      <c r="C184" s="64">
        <v>307224</v>
      </c>
      <c r="D184" s="64">
        <v>1378059</v>
      </c>
      <c r="E184" s="64">
        <v>7510736</v>
      </c>
      <c r="F184" s="48"/>
      <c r="G184" s="89">
        <v>79.8</v>
      </c>
      <c r="H184" s="89">
        <v>80.2</v>
      </c>
      <c r="I184" s="89">
        <v>81.400000000000006</v>
      </c>
      <c r="J184" s="89">
        <v>85.6</v>
      </c>
      <c r="K184" s="35"/>
      <c r="L184" s="35"/>
      <c r="M184" s="35"/>
      <c r="N184" s="35"/>
    </row>
    <row r="185" spans="1:14">
      <c r="A185" s="59" t="s">
        <v>29</v>
      </c>
      <c r="B185" s="64">
        <v>182971</v>
      </c>
      <c r="C185" s="64">
        <v>382976</v>
      </c>
      <c r="D185" s="64">
        <v>1693412</v>
      </c>
      <c r="E185" s="64">
        <v>8776258</v>
      </c>
      <c r="F185" s="48"/>
      <c r="G185" s="89">
        <v>100</v>
      </c>
      <c r="H185" s="89">
        <v>100</v>
      </c>
      <c r="I185" s="89">
        <v>100</v>
      </c>
      <c r="J185" s="89">
        <v>100</v>
      </c>
      <c r="K185" s="35"/>
      <c r="L185" s="35"/>
      <c r="M185" s="35"/>
      <c r="N185" s="35"/>
    </row>
    <row r="186" spans="1:14">
      <c r="A186" s="60" t="s">
        <v>19</v>
      </c>
      <c r="B186" s="64"/>
      <c r="C186" s="64"/>
      <c r="D186" s="64"/>
      <c r="E186" s="64"/>
      <c r="F186" s="48"/>
      <c r="G186" s="89"/>
      <c r="H186" s="89"/>
      <c r="I186" s="89"/>
      <c r="J186" s="89"/>
      <c r="K186" s="35"/>
      <c r="L186" s="35"/>
      <c r="M186" s="35"/>
      <c r="N186" s="35"/>
    </row>
    <row r="187" spans="1:14">
      <c r="A187" s="62" t="s">
        <v>65</v>
      </c>
      <c r="B187" s="64">
        <v>209610</v>
      </c>
      <c r="C187" s="64">
        <v>147486</v>
      </c>
      <c r="D187" s="64">
        <v>275800</v>
      </c>
      <c r="E187" s="64">
        <v>1543629</v>
      </c>
      <c r="F187" s="48"/>
      <c r="G187" s="89">
        <v>22</v>
      </c>
      <c r="H187" s="89">
        <v>14.3</v>
      </c>
      <c r="I187" s="89">
        <v>6.1</v>
      </c>
      <c r="J187" s="89">
        <v>6.8</v>
      </c>
      <c r="K187" s="35"/>
      <c r="L187" s="35"/>
      <c r="M187" s="35"/>
      <c r="N187" s="35"/>
    </row>
    <row r="188" spans="1:14">
      <c r="A188" s="62" t="s">
        <v>66</v>
      </c>
      <c r="B188" s="64">
        <v>7258</v>
      </c>
      <c r="C188" s="64">
        <v>4266</v>
      </c>
      <c r="D188" s="64">
        <v>6849</v>
      </c>
      <c r="E188" s="64">
        <v>47970</v>
      </c>
      <c r="F188" s="48"/>
      <c r="G188" s="89">
        <v>0.8</v>
      </c>
      <c r="H188" s="89">
        <v>0.4</v>
      </c>
      <c r="I188" s="89">
        <v>0.2</v>
      </c>
      <c r="J188" s="89">
        <v>0.2</v>
      </c>
      <c r="K188" s="35"/>
      <c r="L188" s="35"/>
      <c r="M188" s="35"/>
      <c r="N188" s="35"/>
    </row>
    <row r="189" spans="1:14">
      <c r="A189" s="59" t="s">
        <v>37</v>
      </c>
      <c r="B189" s="64">
        <v>952048</v>
      </c>
      <c r="C189" s="64">
        <v>1033289</v>
      </c>
      <c r="D189" s="64">
        <v>4492962</v>
      </c>
      <c r="E189" s="64">
        <v>22640522</v>
      </c>
      <c r="F189" s="48"/>
      <c r="G189" s="89">
        <v>100</v>
      </c>
      <c r="H189" s="89">
        <v>100</v>
      </c>
      <c r="I189" s="89">
        <v>100</v>
      </c>
      <c r="J189" s="89">
        <v>100</v>
      </c>
      <c r="K189" s="35"/>
      <c r="L189" s="35"/>
      <c r="M189" s="35"/>
      <c r="N189" s="35"/>
    </row>
    <row r="190" spans="1:14">
      <c r="A190" s="55" t="s">
        <v>60</v>
      </c>
      <c r="B190" s="64">
        <v>981365</v>
      </c>
      <c r="C190" s="64">
        <v>1063509</v>
      </c>
      <c r="D190" s="64">
        <v>4650030</v>
      </c>
      <c r="E190" s="64">
        <v>23535143</v>
      </c>
      <c r="F190" s="93"/>
      <c r="G190" s="89">
        <v>100</v>
      </c>
      <c r="H190" s="89">
        <v>100</v>
      </c>
      <c r="I190" s="89">
        <v>100</v>
      </c>
      <c r="J190" s="89">
        <v>100</v>
      </c>
      <c r="K190" s="35"/>
      <c r="L190" s="35"/>
      <c r="M190" s="35"/>
      <c r="N190" s="35"/>
    </row>
    <row r="191" spans="1:14">
      <c r="A191" s="249" t="s">
        <v>51</v>
      </c>
      <c r="B191" s="249"/>
      <c r="C191" s="249"/>
      <c r="D191" s="249"/>
      <c r="E191" s="249"/>
      <c r="F191" s="249"/>
      <c r="G191" s="249"/>
      <c r="H191" s="249"/>
      <c r="I191" s="249"/>
      <c r="J191" s="249"/>
      <c r="K191" s="35"/>
      <c r="L191" s="35"/>
      <c r="M191" s="35"/>
      <c r="N191" s="35"/>
    </row>
    <row r="192" spans="1:14">
      <c r="A192" s="94"/>
      <c r="B192" s="94"/>
      <c r="C192" s="94"/>
      <c r="D192" s="94"/>
      <c r="E192" s="94"/>
      <c r="F192" s="94"/>
      <c r="G192" s="90"/>
      <c r="H192" s="90"/>
      <c r="I192" s="90"/>
      <c r="J192" s="90"/>
      <c r="K192" s="35"/>
      <c r="L192" s="35"/>
      <c r="M192" s="35"/>
      <c r="N192" s="35"/>
    </row>
    <row r="193" spans="1:14">
      <c r="A193" s="94"/>
      <c r="B193" s="94"/>
      <c r="C193" s="94"/>
      <c r="D193" s="94"/>
      <c r="E193" s="94"/>
      <c r="F193" s="94"/>
      <c r="G193" s="90"/>
      <c r="H193" s="90"/>
      <c r="I193" s="90"/>
      <c r="J193" s="90"/>
      <c r="K193" s="35"/>
      <c r="L193" s="35"/>
      <c r="M193" s="35"/>
      <c r="N193" s="35"/>
    </row>
    <row r="194" spans="1:14">
      <c r="A194" s="94"/>
      <c r="B194" s="94"/>
      <c r="C194" s="94"/>
      <c r="D194" s="94"/>
      <c r="E194" s="94"/>
      <c r="F194" s="94"/>
      <c r="G194" s="90"/>
      <c r="H194" s="90"/>
      <c r="I194" s="90"/>
      <c r="J194" s="90"/>
      <c r="K194" s="35"/>
      <c r="L194" s="35"/>
      <c r="M194" s="35"/>
      <c r="N194" s="35"/>
    </row>
    <row r="195" spans="1:14">
      <c r="A195" s="94"/>
      <c r="B195" s="94"/>
      <c r="C195" s="94"/>
      <c r="D195" s="94"/>
      <c r="E195" s="94"/>
      <c r="F195" s="94"/>
      <c r="G195" s="90"/>
      <c r="H195" s="90"/>
      <c r="I195" s="90"/>
      <c r="J195" s="90"/>
      <c r="K195" s="35"/>
      <c r="L195" s="35"/>
      <c r="M195" s="35"/>
      <c r="N195" s="35"/>
    </row>
    <row r="196" spans="1:14">
      <c r="A196" s="94"/>
      <c r="B196" s="94"/>
      <c r="C196" s="94"/>
      <c r="D196" s="94"/>
      <c r="E196" s="94"/>
      <c r="F196" s="94"/>
      <c r="G196" s="90"/>
      <c r="H196" s="90"/>
      <c r="I196" s="90"/>
      <c r="J196" s="90"/>
      <c r="K196" s="35"/>
      <c r="L196" s="35"/>
      <c r="M196" s="35"/>
      <c r="N196" s="35"/>
    </row>
    <row r="197" spans="1:14">
      <c r="A197" s="94"/>
      <c r="B197" s="94"/>
      <c r="C197" s="94"/>
      <c r="D197" s="94"/>
      <c r="E197" s="94"/>
      <c r="F197" s="94"/>
      <c r="G197" s="90"/>
      <c r="H197" s="90"/>
      <c r="I197" s="90"/>
      <c r="J197" s="90"/>
      <c r="K197" s="35"/>
      <c r="L197" s="35"/>
      <c r="M197" s="35"/>
      <c r="N197" s="35"/>
    </row>
    <row r="198" spans="1:14">
      <c r="A198" s="94"/>
      <c r="B198" s="94"/>
      <c r="C198" s="94"/>
      <c r="D198" s="94"/>
      <c r="E198" s="94"/>
      <c r="F198" s="94"/>
      <c r="G198" s="90"/>
      <c r="H198" s="90"/>
      <c r="I198" s="90"/>
      <c r="J198" s="90"/>
      <c r="K198" s="35"/>
      <c r="L198" s="35"/>
      <c r="M198" s="35"/>
      <c r="N198" s="35"/>
    </row>
    <row r="199" spans="1:14">
      <c r="A199" s="94"/>
      <c r="B199" s="94"/>
      <c r="C199" s="94"/>
      <c r="D199" s="94"/>
      <c r="E199" s="94"/>
      <c r="F199" s="94"/>
      <c r="G199" s="90"/>
      <c r="H199" s="90"/>
      <c r="I199" s="90"/>
      <c r="J199" s="90"/>
      <c r="K199" s="35"/>
      <c r="L199" s="35"/>
      <c r="M199" s="35"/>
      <c r="N199" s="35"/>
    </row>
    <row r="200" spans="1:14">
      <c r="A200" s="94"/>
      <c r="B200" s="94"/>
      <c r="C200" s="94"/>
      <c r="D200" s="94"/>
      <c r="E200" s="94"/>
      <c r="F200" s="94"/>
      <c r="G200" s="90"/>
      <c r="H200" s="90"/>
      <c r="I200" s="90"/>
      <c r="J200" s="90"/>
      <c r="K200" s="35"/>
      <c r="L200" s="35"/>
      <c r="M200" s="35"/>
      <c r="N200" s="35"/>
    </row>
    <row r="201" spans="1:14">
      <c r="A201" s="92"/>
      <c r="B201" s="92"/>
      <c r="C201" s="92"/>
      <c r="D201" s="92"/>
      <c r="E201" s="92"/>
      <c r="F201" s="92"/>
      <c r="G201" s="90"/>
      <c r="H201" s="90"/>
      <c r="I201" s="90"/>
      <c r="J201" s="90"/>
      <c r="K201" s="35"/>
      <c r="L201" s="35"/>
      <c r="M201" s="35"/>
      <c r="N201" s="35"/>
    </row>
    <row r="202" spans="1:14">
      <c r="A202" s="92"/>
      <c r="B202" s="92"/>
      <c r="C202" s="92"/>
      <c r="D202" s="92"/>
      <c r="E202" s="92"/>
      <c r="F202" s="92"/>
      <c r="G202" s="90"/>
      <c r="H202" s="90"/>
      <c r="I202" s="90"/>
      <c r="J202" s="90"/>
      <c r="K202" s="35"/>
      <c r="L202" s="35"/>
      <c r="M202" s="35"/>
      <c r="N202" s="35"/>
    </row>
    <row r="203" spans="1:14">
      <c r="A203" s="92"/>
      <c r="B203" s="92"/>
      <c r="C203" s="92"/>
      <c r="D203" s="92"/>
      <c r="E203" s="92"/>
      <c r="F203" s="92"/>
      <c r="G203" s="90"/>
      <c r="H203" s="90"/>
      <c r="I203" s="90"/>
      <c r="J203" s="90"/>
      <c r="K203" s="35"/>
      <c r="L203" s="35"/>
      <c r="M203" s="35"/>
      <c r="N203" s="35"/>
    </row>
    <row r="204" spans="1:14">
      <c r="K204" s="35"/>
      <c r="L204" s="35"/>
      <c r="M204" s="35"/>
      <c r="N204" s="35"/>
    </row>
    <row r="205" spans="1:14">
      <c r="A205" s="251" t="s">
        <v>33</v>
      </c>
      <c r="B205" s="251"/>
      <c r="C205" s="251"/>
      <c r="D205" s="251"/>
      <c r="E205" s="251"/>
      <c r="F205" s="251"/>
      <c r="G205" s="251"/>
      <c r="H205" s="251"/>
      <c r="I205" s="251"/>
      <c r="J205" s="251"/>
      <c r="K205" s="35"/>
      <c r="L205" s="35"/>
      <c r="M205" s="35"/>
      <c r="N205" s="35"/>
    </row>
    <row r="206" spans="1:14">
      <c r="A206" s="41"/>
      <c r="B206" s="6"/>
      <c r="C206" s="6"/>
      <c r="D206" s="6"/>
      <c r="E206" s="6"/>
      <c r="F206" s="6"/>
      <c r="G206" s="6"/>
      <c r="H206" s="6"/>
      <c r="I206" s="6"/>
      <c r="J206" s="44"/>
      <c r="K206" s="35"/>
      <c r="L206" s="35"/>
      <c r="M206" s="35"/>
      <c r="N206" s="35"/>
    </row>
    <row r="207" spans="1:14" ht="34.5">
      <c r="A207" s="41"/>
      <c r="B207" s="43" t="s">
        <v>16</v>
      </c>
      <c r="C207" s="43" t="s">
        <v>18</v>
      </c>
      <c r="D207" s="43" t="s">
        <v>17</v>
      </c>
      <c r="E207" s="246" t="s">
        <v>22</v>
      </c>
      <c r="F207" s="6"/>
      <c r="G207" s="43" t="s">
        <v>16</v>
      </c>
      <c r="H207" s="43" t="s">
        <v>18</v>
      </c>
      <c r="I207" s="43" t="s">
        <v>17</v>
      </c>
      <c r="J207" s="246" t="s">
        <v>22</v>
      </c>
      <c r="K207" s="35"/>
      <c r="L207" s="35"/>
      <c r="M207" s="35"/>
      <c r="N207" s="35"/>
    </row>
    <row r="208" spans="1:14">
      <c r="A208" s="51"/>
      <c r="B208" s="73"/>
      <c r="C208" s="73"/>
      <c r="D208" s="73"/>
      <c r="E208" s="247"/>
      <c r="F208" s="73"/>
      <c r="G208" s="73"/>
      <c r="H208" s="73"/>
      <c r="I208" s="73"/>
      <c r="J208" s="247"/>
      <c r="K208" s="35"/>
      <c r="L208" s="35"/>
      <c r="M208" s="35"/>
      <c r="N208" s="35"/>
    </row>
    <row r="209" spans="1:14">
      <c r="A209" s="87"/>
      <c r="B209" s="248" t="s">
        <v>3</v>
      </c>
      <c r="C209" s="248"/>
      <c r="D209" s="248"/>
      <c r="E209" s="248"/>
      <c r="F209" s="46"/>
      <c r="G209" s="248" t="s">
        <v>4</v>
      </c>
      <c r="H209" s="248"/>
      <c r="I209" s="248"/>
      <c r="J209" s="248"/>
      <c r="K209" s="35"/>
      <c r="L209" s="35"/>
      <c r="M209" s="35"/>
      <c r="N209" s="35"/>
    </row>
    <row r="210" spans="1:14">
      <c r="A210" s="87" t="s">
        <v>2</v>
      </c>
      <c r="B210" s="253" t="s">
        <v>67</v>
      </c>
      <c r="C210" s="253"/>
      <c r="D210" s="253"/>
      <c r="E210" s="253"/>
      <c r="F210" s="253"/>
      <c r="G210" s="253"/>
      <c r="H210" s="253"/>
      <c r="I210" s="253"/>
      <c r="J210" s="253"/>
      <c r="K210" s="35"/>
      <c r="L210" s="35"/>
      <c r="M210" s="35"/>
      <c r="N210" s="35"/>
    </row>
    <row r="211" spans="1:14">
      <c r="A211" s="6" t="s">
        <v>8</v>
      </c>
      <c r="B211" s="12">
        <v>38300</v>
      </c>
      <c r="C211" s="12">
        <v>114819</v>
      </c>
      <c r="D211" s="12">
        <v>344440</v>
      </c>
      <c r="E211" s="12">
        <v>524894</v>
      </c>
      <c r="F211" s="44"/>
      <c r="G211" s="76">
        <v>20</v>
      </c>
      <c r="H211" s="76">
        <v>26.3</v>
      </c>
      <c r="I211" s="76">
        <v>32.9</v>
      </c>
      <c r="J211" s="76">
        <v>29.9</v>
      </c>
      <c r="K211" s="35"/>
      <c r="L211" s="35"/>
      <c r="M211" s="35"/>
      <c r="N211" s="35"/>
    </row>
    <row r="212" spans="1:14">
      <c r="A212" s="6" t="s">
        <v>9</v>
      </c>
      <c r="B212" s="12">
        <v>101271</v>
      </c>
      <c r="C212" s="12">
        <v>229537</v>
      </c>
      <c r="D212" s="12">
        <v>488396</v>
      </c>
      <c r="E212" s="12">
        <v>857364</v>
      </c>
      <c r="F212" s="44"/>
      <c r="G212" s="76">
        <v>52.9</v>
      </c>
      <c r="H212" s="76">
        <v>52.6</v>
      </c>
      <c r="I212" s="76">
        <v>46.6</v>
      </c>
      <c r="J212" s="76">
        <v>48.9</v>
      </c>
      <c r="K212" s="35"/>
      <c r="L212" s="35"/>
      <c r="M212" s="35"/>
      <c r="N212" s="35"/>
    </row>
    <row r="213" spans="1:14">
      <c r="A213" s="6" t="s">
        <v>10</v>
      </c>
      <c r="B213" s="12">
        <v>40435</v>
      </c>
      <c r="C213" s="12">
        <v>77850</v>
      </c>
      <c r="D213" s="12">
        <v>179735</v>
      </c>
      <c r="E213" s="12">
        <v>306539</v>
      </c>
      <c r="F213" s="44"/>
      <c r="G213" s="76">
        <v>21.1</v>
      </c>
      <c r="H213" s="76">
        <v>17.8</v>
      </c>
      <c r="I213" s="76">
        <v>17.2</v>
      </c>
      <c r="J213" s="76">
        <v>17.5</v>
      </c>
      <c r="K213" s="35"/>
      <c r="L213" s="35"/>
      <c r="M213" s="35"/>
      <c r="N213" s="35"/>
    </row>
    <row r="214" spans="1:14">
      <c r="A214" s="6" t="s">
        <v>58</v>
      </c>
      <c r="B214" s="12">
        <v>180005</v>
      </c>
      <c r="C214" s="12">
        <v>422206</v>
      </c>
      <c r="D214" s="12">
        <v>1012579</v>
      </c>
      <c r="E214" s="12">
        <v>1688790</v>
      </c>
      <c r="F214" s="6"/>
      <c r="G214" s="76">
        <v>94</v>
      </c>
      <c r="H214" s="76">
        <v>96.8</v>
      </c>
      <c r="I214" s="76">
        <v>96.6</v>
      </c>
      <c r="J214" s="76">
        <v>96.2</v>
      </c>
      <c r="K214" s="35"/>
      <c r="L214" s="35"/>
      <c r="M214" s="35"/>
      <c r="N214" s="35"/>
    </row>
    <row r="215" spans="1:14">
      <c r="A215" s="6" t="s">
        <v>57</v>
      </c>
      <c r="B215" s="12">
        <v>11518</v>
      </c>
      <c r="C215" s="12">
        <v>14088</v>
      </c>
      <c r="D215" s="12">
        <v>35437</v>
      </c>
      <c r="E215" s="12">
        <v>65873</v>
      </c>
      <c r="F215" s="6"/>
      <c r="G215" s="76">
        <v>6</v>
      </c>
      <c r="H215" s="76">
        <v>3.2</v>
      </c>
      <c r="I215" s="76">
        <v>3.4</v>
      </c>
      <c r="J215" s="76">
        <v>3.8</v>
      </c>
      <c r="K215" s="35"/>
      <c r="L215" s="35"/>
      <c r="M215" s="35"/>
      <c r="N215" s="35"/>
    </row>
    <row r="216" spans="1:14">
      <c r="A216" s="53" t="s">
        <v>6</v>
      </c>
      <c r="B216" s="12">
        <v>191531</v>
      </c>
      <c r="C216" s="12">
        <v>436298</v>
      </c>
      <c r="D216" s="12">
        <v>1048007</v>
      </c>
      <c r="E216" s="95">
        <v>1754665</v>
      </c>
      <c r="F216" s="6"/>
      <c r="G216" s="76">
        <v>100</v>
      </c>
      <c r="H216" s="76">
        <v>100</v>
      </c>
      <c r="I216" s="76">
        <v>100</v>
      </c>
      <c r="J216" s="76">
        <v>100</v>
      </c>
      <c r="K216" s="35"/>
      <c r="L216" s="35"/>
      <c r="M216" s="35"/>
      <c r="N216" s="35"/>
    </row>
    <row r="217" spans="1:14">
      <c r="A217" s="87" t="s">
        <v>2</v>
      </c>
      <c r="B217" s="253" t="s">
        <v>68</v>
      </c>
      <c r="C217" s="253"/>
      <c r="D217" s="253"/>
      <c r="E217" s="253"/>
      <c r="F217" s="253"/>
      <c r="G217" s="253"/>
      <c r="H217" s="253"/>
      <c r="I217" s="253"/>
      <c r="J217" s="253"/>
      <c r="K217" s="35"/>
      <c r="L217" s="35"/>
      <c r="M217" s="35"/>
      <c r="N217" s="35"/>
    </row>
    <row r="218" spans="1:14">
      <c r="A218" s="6" t="s">
        <v>8</v>
      </c>
      <c r="B218" s="12">
        <v>32431</v>
      </c>
      <c r="C218" s="12">
        <v>62132</v>
      </c>
      <c r="D218" s="12">
        <v>164996</v>
      </c>
      <c r="E218" s="12">
        <v>267118</v>
      </c>
      <c r="F218" s="6"/>
      <c r="G218" s="76">
        <v>22</v>
      </c>
      <c r="H218" s="76">
        <v>23.7</v>
      </c>
      <c r="I218" s="76">
        <v>31.5</v>
      </c>
      <c r="J218" s="76">
        <v>27.9</v>
      </c>
      <c r="K218" s="35"/>
      <c r="L218" s="35"/>
      <c r="M218" s="35"/>
      <c r="N218" s="35"/>
    </row>
    <row r="219" spans="1:14">
      <c r="A219" s="6" t="s">
        <v>9</v>
      </c>
      <c r="B219" s="12">
        <v>41304</v>
      </c>
      <c r="C219" s="12">
        <v>86204</v>
      </c>
      <c r="D219" s="12">
        <v>163911</v>
      </c>
      <c r="E219" s="12">
        <v>297539</v>
      </c>
      <c r="F219" s="6"/>
      <c r="G219" s="76">
        <v>28</v>
      </c>
      <c r="H219" s="76">
        <v>32.799999999999997</v>
      </c>
      <c r="I219" s="76">
        <v>31.3</v>
      </c>
      <c r="J219" s="76">
        <v>31.1</v>
      </c>
      <c r="K219" s="35"/>
      <c r="L219" s="35"/>
      <c r="M219" s="35"/>
      <c r="N219" s="35"/>
    </row>
    <row r="220" spans="1:14">
      <c r="A220" s="6" t="s">
        <v>10</v>
      </c>
      <c r="B220" s="12">
        <v>38769</v>
      </c>
      <c r="C220" s="12">
        <v>65007</v>
      </c>
      <c r="D220" s="12">
        <v>115428</v>
      </c>
      <c r="E220" s="12">
        <v>223658</v>
      </c>
      <c r="F220" s="6"/>
      <c r="G220" s="76">
        <v>26.3</v>
      </c>
      <c r="H220" s="76">
        <v>24.8</v>
      </c>
      <c r="I220" s="76">
        <v>22</v>
      </c>
      <c r="J220" s="76">
        <v>23.4</v>
      </c>
      <c r="K220" s="35"/>
      <c r="L220" s="35"/>
      <c r="M220" s="35"/>
      <c r="N220" s="35"/>
    </row>
    <row r="221" spans="1:14">
      <c r="A221" s="6" t="s">
        <v>58</v>
      </c>
      <c r="B221" s="12">
        <v>112505</v>
      </c>
      <c r="C221" s="12">
        <v>213352</v>
      </c>
      <c r="D221" s="12">
        <v>444335</v>
      </c>
      <c r="E221" s="12">
        <v>788308</v>
      </c>
      <c r="F221" s="6"/>
      <c r="G221" s="76">
        <v>76.2</v>
      </c>
      <c r="H221" s="76">
        <v>81.3</v>
      </c>
      <c r="I221" s="76">
        <v>84.8</v>
      </c>
      <c r="J221" s="76">
        <v>82.4</v>
      </c>
      <c r="K221" s="35"/>
      <c r="L221" s="35"/>
      <c r="M221" s="35"/>
      <c r="N221" s="35"/>
    </row>
    <row r="222" spans="1:14">
      <c r="A222" s="6" t="s">
        <v>57</v>
      </c>
      <c r="B222" s="12">
        <v>35076</v>
      </c>
      <c r="C222" s="12">
        <v>49153</v>
      </c>
      <c r="D222" s="12">
        <v>79917</v>
      </c>
      <c r="E222" s="12">
        <v>168705</v>
      </c>
      <c r="F222" s="6"/>
      <c r="G222" s="76">
        <v>23.8</v>
      </c>
      <c r="H222" s="76">
        <v>18.7</v>
      </c>
      <c r="I222" s="76">
        <v>15.2</v>
      </c>
      <c r="J222" s="76">
        <v>17.600000000000001</v>
      </c>
      <c r="K222" s="35"/>
      <c r="L222" s="35"/>
      <c r="M222" s="35"/>
      <c r="N222" s="35"/>
    </row>
    <row r="223" spans="1:14">
      <c r="A223" s="53" t="s">
        <v>6</v>
      </c>
      <c r="B223" s="95">
        <v>147583</v>
      </c>
      <c r="C223" s="95">
        <v>262497</v>
      </c>
      <c r="D223" s="95">
        <v>524248</v>
      </c>
      <c r="E223" s="95">
        <v>957018</v>
      </c>
      <c r="F223" s="6"/>
      <c r="G223" s="76">
        <v>100</v>
      </c>
      <c r="H223" s="76">
        <v>100</v>
      </c>
      <c r="I223" s="76">
        <v>100</v>
      </c>
      <c r="J223" s="76">
        <v>100</v>
      </c>
      <c r="K223" s="35"/>
      <c r="L223" s="35"/>
      <c r="M223" s="35"/>
      <c r="N223" s="35"/>
    </row>
    <row r="224" spans="1:14">
      <c r="A224" s="87" t="s">
        <v>2</v>
      </c>
      <c r="B224" s="252" t="s">
        <v>69</v>
      </c>
      <c r="C224" s="252"/>
      <c r="D224" s="252"/>
      <c r="E224" s="252"/>
      <c r="F224" s="252"/>
      <c r="G224" s="252"/>
      <c r="H224" s="252"/>
      <c r="I224" s="252"/>
      <c r="J224" s="252"/>
      <c r="K224" s="35"/>
      <c r="L224" s="35"/>
      <c r="M224" s="35"/>
      <c r="N224" s="35"/>
    </row>
    <row r="225" spans="1:14">
      <c r="A225" s="6" t="s">
        <v>8</v>
      </c>
      <c r="B225" s="12">
        <v>751</v>
      </c>
      <c r="C225" s="12">
        <v>2069</v>
      </c>
      <c r="D225" s="12">
        <v>11313</v>
      </c>
      <c r="E225" s="12">
        <v>16158</v>
      </c>
      <c r="F225" s="6"/>
      <c r="G225" s="76">
        <v>1.5</v>
      </c>
      <c r="H225" s="76">
        <v>2.8</v>
      </c>
      <c r="I225" s="76">
        <v>7.8</v>
      </c>
      <c r="J225" s="76">
        <v>5.8</v>
      </c>
      <c r="K225" s="35"/>
      <c r="L225" s="35"/>
      <c r="M225" s="35"/>
      <c r="N225" s="35"/>
    </row>
    <row r="226" spans="1:14">
      <c r="A226" s="6" t="s">
        <v>9</v>
      </c>
      <c r="B226" s="12">
        <v>10316</v>
      </c>
      <c r="C226" s="12">
        <v>24850</v>
      </c>
      <c r="D226" s="12">
        <v>60035</v>
      </c>
      <c r="E226" s="12">
        <v>99639</v>
      </c>
      <c r="F226" s="6"/>
      <c r="G226" s="76">
        <v>20.6</v>
      </c>
      <c r="H226" s="76">
        <v>33.299999999999997</v>
      </c>
      <c r="I226" s="76">
        <v>41.2</v>
      </c>
      <c r="J226" s="76">
        <v>35.5</v>
      </c>
      <c r="K226" s="35"/>
      <c r="L226" s="35"/>
      <c r="M226" s="35"/>
      <c r="N226" s="35"/>
    </row>
    <row r="227" spans="1:14">
      <c r="A227" s="6" t="s">
        <v>10</v>
      </c>
      <c r="B227" s="12">
        <v>16841</v>
      </c>
      <c r="C227" s="12">
        <v>22986</v>
      </c>
      <c r="D227" s="12">
        <v>41219</v>
      </c>
      <c r="E227" s="12">
        <v>83270</v>
      </c>
      <c r="F227" s="6"/>
      <c r="G227" s="76">
        <v>33.700000000000003</v>
      </c>
      <c r="H227" s="76">
        <v>30.8</v>
      </c>
      <c r="I227" s="76">
        <v>28.3</v>
      </c>
      <c r="J227" s="76">
        <v>29.6</v>
      </c>
      <c r="K227" s="35"/>
      <c r="L227" s="35"/>
      <c r="M227" s="35"/>
      <c r="N227" s="35"/>
    </row>
    <row r="228" spans="1:14">
      <c r="A228" s="6" t="s">
        <v>58</v>
      </c>
      <c r="B228" s="12">
        <v>27903</v>
      </c>
      <c r="C228" s="12">
        <v>49903</v>
      </c>
      <c r="D228" s="12">
        <v>112559</v>
      </c>
      <c r="E228" s="12">
        <v>199070</v>
      </c>
      <c r="F228" s="6"/>
      <c r="G228" s="76">
        <v>55.8</v>
      </c>
      <c r="H228" s="76">
        <v>66.900000000000006</v>
      </c>
      <c r="I228" s="76">
        <v>77.2</v>
      </c>
      <c r="J228" s="76">
        <v>70.8</v>
      </c>
      <c r="K228" s="35"/>
      <c r="L228" s="35"/>
      <c r="M228" s="35"/>
      <c r="N228" s="35"/>
    </row>
    <row r="229" spans="1:14">
      <c r="A229" s="6" t="s">
        <v>57</v>
      </c>
      <c r="B229" s="12">
        <v>22137</v>
      </c>
      <c r="C229" s="12">
        <v>24703</v>
      </c>
      <c r="D229" s="12">
        <v>33169</v>
      </c>
      <c r="E229" s="12">
        <v>81932</v>
      </c>
      <c r="F229" s="6"/>
      <c r="G229" s="76">
        <v>44.2</v>
      </c>
      <c r="H229" s="76">
        <v>33.1</v>
      </c>
      <c r="I229" s="76">
        <v>22.8</v>
      </c>
      <c r="J229" s="76">
        <v>29.2</v>
      </c>
      <c r="K229" s="35"/>
      <c r="L229" s="35"/>
      <c r="M229" s="35"/>
      <c r="N229" s="35"/>
    </row>
    <row r="230" spans="1:14">
      <c r="A230" s="53" t="s">
        <v>6</v>
      </c>
      <c r="B230" s="95">
        <v>50040</v>
      </c>
      <c r="C230" s="95">
        <v>74615</v>
      </c>
      <c r="D230" s="95">
        <v>145718</v>
      </c>
      <c r="E230" s="95">
        <v>281005</v>
      </c>
      <c r="F230" s="6"/>
      <c r="G230" s="76">
        <v>100</v>
      </c>
      <c r="H230" s="76">
        <v>100</v>
      </c>
      <c r="I230" s="76">
        <v>100</v>
      </c>
      <c r="J230" s="76">
        <v>100</v>
      </c>
      <c r="K230" s="35"/>
      <c r="L230" s="35"/>
      <c r="M230" s="35"/>
      <c r="N230" s="35"/>
    </row>
    <row r="231" spans="1:14">
      <c r="A231" s="87" t="s">
        <v>2</v>
      </c>
      <c r="B231" s="265" t="s">
        <v>70</v>
      </c>
      <c r="C231" s="265"/>
      <c r="D231" s="265"/>
      <c r="E231" s="265"/>
      <c r="F231" s="252"/>
      <c r="G231" s="252"/>
      <c r="H231" s="252"/>
      <c r="I231" s="252"/>
      <c r="J231" s="252"/>
      <c r="K231" s="35"/>
      <c r="L231" s="35"/>
      <c r="M231" s="35"/>
      <c r="N231" s="35"/>
    </row>
    <row r="232" spans="1:14">
      <c r="A232" s="6" t="s">
        <v>8</v>
      </c>
      <c r="B232" s="96">
        <v>71482</v>
      </c>
      <c r="C232" s="96">
        <v>179028</v>
      </c>
      <c r="D232" s="96">
        <v>521398</v>
      </c>
      <c r="E232" s="96">
        <v>808869</v>
      </c>
      <c r="F232" s="6"/>
      <c r="G232" s="76">
        <v>18.399999999999999</v>
      </c>
      <c r="H232" s="76">
        <v>23.1</v>
      </c>
      <c r="I232" s="76">
        <v>30.3</v>
      </c>
      <c r="J232" s="76">
        <v>27</v>
      </c>
      <c r="K232" s="35"/>
      <c r="L232" s="35"/>
      <c r="M232" s="35"/>
      <c r="N232" s="35"/>
    </row>
    <row r="233" spans="1:14">
      <c r="A233" s="6" t="s">
        <v>9</v>
      </c>
      <c r="B233" s="9">
        <v>152890</v>
      </c>
      <c r="C233" s="9">
        <v>340605</v>
      </c>
      <c r="D233" s="9">
        <v>712625</v>
      </c>
      <c r="E233" s="9">
        <v>1254853</v>
      </c>
      <c r="F233" s="6"/>
      <c r="G233" s="76">
        <v>39.299999999999997</v>
      </c>
      <c r="H233" s="76">
        <v>44</v>
      </c>
      <c r="I233" s="76">
        <v>41.5</v>
      </c>
      <c r="J233" s="76">
        <v>41.9</v>
      </c>
      <c r="K233" s="35"/>
      <c r="L233" s="35"/>
      <c r="M233" s="35"/>
      <c r="N233" s="35"/>
    </row>
    <row r="234" spans="1:14">
      <c r="A234" s="6" t="s">
        <v>10</v>
      </c>
      <c r="B234" s="9">
        <v>96043</v>
      </c>
      <c r="C234" s="9">
        <v>165849</v>
      </c>
      <c r="D234" s="9">
        <v>336495</v>
      </c>
      <c r="E234" s="9">
        <v>613589</v>
      </c>
      <c r="F234" s="6"/>
      <c r="G234" s="76">
        <v>24.7</v>
      </c>
      <c r="H234" s="76">
        <v>21.4</v>
      </c>
      <c r="I234" s="76">
        <v>19.600000000000001</v>
      </c>
      <c r="J234" s="76">
        <v>20.5</v>
      </c>
      <c r="K234" s="35"/>
      <c r="L234" s="35"/>
      <c r="M234" s="35"/>
      <c r="N234" s="35"/>
    </row>
    <row r="235" spans="1:14">
      <c r="A235" s="6" t="s">
        <v>58</v>
      </c>
      <c r="B235" s="12">
        <v>320417</v>
      </c>
      <c r="C235" s="12">
        <v>685489</v>
      </c>
      <c r="D235" s="12">
        <v>1570517</v>
      </c>
      <c r="E235" s="12">
        <v>2677316</v>
      </c>
      <c r="F235" s="6"/>
      <c r="G235" s="76">
        <v>82.3</v>
      </c>
      <c r="H235" s="76">
        <v>88.6</v>
      </c>
      <c r="I235" s="76">
        <v>91.4</v>
      </c>
      <c r="J235" s="76">
        <v>89.4</v>
      </c>
      <c r="K235" s="35"/>
      <c r="L235" s="35"/>
      <c r="M235" s="35"/>
      <c r="N235" s="35"/>
    </row>
    <row r="236" spans="1:14">
      <c r="A236" s="6" t="s">
        <v>57</v>
      </c>
      <c r="B236" s="9">
        <v>68737</v>
      </c>
      <c r="C236" s="9">
        <v>87963</v>
      </c>
      <c r="D236" s="9">
        <v>148585</v>
      </c>
      <c r="E236" s="9">
        <v>316606</v>
      </c>
      <c r="F236" s="6"/>
      <c r="G236" s="76">
        <v>17.7</v>
      </c>
      <c r="H236" s="76">
        <v>11.4</v>
      </c>
      <c r="I236" s="76">
        <v>8.6</v>
      </c>
      <c r="J236" s="76">
        <v>10.6</v>
      </c>
      <c r="K236" s="35"/>
      <c r="L236" s="35"/>
      <c r="M236" s="35"/>
      <c r="N236" s="35"/>
    </row>
    <row r="237" spans="1:14">
      <c r="A237" s="53" t="s">
        <v>6</v>
      </c>
      <c r="B237" s="95">
        <v>389151</v>
      </c>
      <c r="C237" s="95">
        <v>773452</v>
      </c>
      <c r="D237" s="95">
        <v>1719112</v>
      </c>
      <c r="E237" s="95">
        <v>2993918</v>
      </c>
      <c r="F237" s="6"/>
      <c r="G237" s="76">
        <v>100</v>
      </c>
      <c r="H237" s="76">
        <v>100</v>
      </c>
      <c r="I237" s="76">
        <v>100</v>
      </c>
      <c r="J237" s="76">
        <v>100</v>
      </c>
      <c r="K237" s="35"/>
      <c r="L237" s="35"/>
      <c r="M237" s="35"/>
      <c r="N237" s="35"/>
    </row>
    <row r="238" spans="1:14">
      <c r="A238" s="87" t="s">
        <v>2</v>
      </c>
      <c r="B238" s="253" t="s">
        <v>5</v>
      </c>
      <c r="C238" s="253"/>
      <c r="D238" s="253"/>
      <c r="E238" s="253"/>
      <c r="F238" s="253"/>
      <c r="G238" s="253"/>
      <c r="H238" s="253"/>
      <c r="I238" s="253"/>
      <c r="J238" s="253"/>
      <c r="K238" s="35"/>
      <c r="L238" s="35"/>
      <c r="M238" s="35"/>
      <c r="N238" s="35"/>
    </row>
    <row r="239" spans="1:14">
      <c r="A239" s="6" t="s">
        <v>8</v>
      </c>
      <c r="B239" s="97">
        <v>205283</v>
      </c>
      <c r="C239" s="97">
        <v>278238</v>
      </c>
      <c r="D239" s="97">
        <v>2294220</v>
      </c>
      <c r="E239" s="97">
        <v>18303662</v>
      </c>
      <c r="F239" s="6"/>
      <c r="G239" s="76">
        <v>20.2</v>
      </c>
      <c r="H239" s="76">
        <v>25.8</v>
      </c>
      <c r="I239" s="76">
        <v>48.2</v>
      </c>
      <c r="J239" s="76">
        <v>76.2</v>
      </c>
      <c r="K239" s="35"/>
      <c r="L239" s="35"/>
      <c r="M239" s="35"/>
      <c r="N239" s="35"/>
    </row>
    <row r="240" spans="1:14">
      <c r="A240" s="6" t="s">
        <v>9</v>
      </c>
      <c r="B240" s="97">
        <v>376759</v>
      </c>
      <c r="C240" s="97">
        <v>447503</v>
      </c>
      <c r="D240" s="97">
        <v>1325502</v>
      </c>
      <c r="E240" s="97">
        <v>3388585</v>
      </c>
      <c r="F240" s="6"/>
      <c r="G240" s="76">
        <v>37.1</v>
      </c>
      <c r="H240" s="76">
        <v>41.5</v>
      </c>
      <c r="I240" s="76">
        <v>27.8</v>
      </c>
      <c r="J240" s="76">
        <v>14.1</v>
      </c>
      <c r="K240" s="35"/>
      <c r="L240" s="35"/>
      <c r="M240" s="35"/>
      <c r="N240" s="35"/>
    </row>
    <row r="241" spans="1:18">
      <c r="A241" s="6" t="s">
        <v>10</v>
      </c>
      <c r="B241" s="12">
        <v>284859</v>
      </c>
      <c r="C241" s="12">
        <v>238438</v>
      </c>
      <c r="D241" s="12">
        <v>725828</v>
      </c>
      <c r="E241" s="12">
        <v>1469084</v>
      </c>
      <c r="F241" s="6"/>
      <c r="G241" s="76">
        <v>28</v>
      </c>
      <c r="H241" s="76">
        <v>22.1</v>
      </c>
      <c r="I241" s="76">
        <v>15.2</v>
      </c>
      <c r="J241" s="76">
        <v>6.1</v>
      </c>
      <c r="K241" s="35"/>
      <c r="L241" s="35"/>
      <c r="M241" s="35"/>
      <c r="N241" s="35"/>
    </row>
    <row r="242" spans="1:18">
      <c r="A242" s="6" t="s">
        <v>58</v>
      </c>
      <c r="B242" s="12">
        <v>866898</v>
      </c>
      <c r="C242" s="12">
        <v>964170</v>
      </c>
      <c r="D242" s="12">
        <v>4345547</v>
      </c>
      <c r="E242" s="12">
        <v>23161334</v>
      </c>
      <c r="F242" s="6"/>
      <c r="G242" s="76">
        <v>85.4</v>
      </c>
      <c r="H242" s="76">
        <v>89.4</v>
      </c>
      <c r="I242" s="76">
        <v>91.3</v>
      </c>
      <c r="J242" s="76">
        <v>96.4</v>
      </c>
      <c r="K242" s="35"/>
      <c r="L242" s="35"/>
      <c r="M242" s="35"/>
      <c r="N242" s="35"/>
    </row>
    <row r="243" spans="1:18">
      <c r="A243" s="6" t="s">
        <v>57</v>
      </c>
      <c r="B243" s="12">
        <v>148695</v>
      </c>
      <c r="C243" s="12">
        <v>114854</v>
      </c>
      <c r="D243" s="12">
        <v>415199</v>
      </c>
      <c r="E243" s="12">
        <v>872213</v>
      </c>
      <c r="F243" s="6"/>
      <c r="G243" s="76">
        <v>14.6</v>
      </c>
      <c r="H243" s="76">
        <v>10.6</v>
      </c>
      <c r="I243" s="76">
        <v>8.6999999999999993</v>
      </c>
      <c r="J243" s="76">
        <v>3.6</v>
      </c>
      <c r="K243" s="35"/>
      <c r="L243" s="35"/>
      <c r="M243" s="35"/>
      <c r="N243" s="35"/>
    </row>
    <row r="244" spans="1:18">
      <c r="A244" s="53" t="s">
        <v>6</v>
      </c>
      <c r="B244" s="98">
        <v>1015592</v>
      </c>
      <c r="C244" s="98">
        <v>1079024</v>
      </c>
      <c r="D244" s="98">
        <v>4760748</v>
      </c>
      <c r="E244" s="98">
        <v>24033551</v>
      </c>
      <c r="F244" s="53"/>
      <c r="G244" s="83">
        <v>100</v>
      </c>
      <c r="H244" s="83">
        <v>100</v>
      </c>
      <c r="I244" s="83">
        <v>100</v>
      </c>
      <c r="J244" s="83">
        <v>100</v>
      </c>
      <c r="K244" s="35"/>
      <c r="L244" s="35"/>
      <c r="M244" s="35"/>
      <c r="N244" s="35"/>
    </row>
    <row r="245" spans="1:18">
      <c r="A245" s="249" t="s">
        <v>51</v>
      </c>
      <c r="B245" s="249"/>
      <c r="C245" s="249"/>
      <c r="D245" s="249"/>
      <c r="E245" s="249"/>
      <c r="F245" s="249"/>
      <c r="G245" s="249"/>
      <c r="H245" s="249"/>
      <c r="I245" s="249"/>
      <c r="J245" s="249"/>
    </row>
    <row r="247" spans="1:18">
      <c r="A247" s="6" t="s">
        <v>95</v>
      </c>
    </row>
    <row r="248" spans="1:18" ht="34.5">
      <c r="A248" s="6"/>
      <c r="B248" s="43" t="s">
        <v>16</v>
      </c>
      <c r="C248" s="43" t="s">
        <v>18</v>
      </c>
      <c r="D248" s="43" t="s">
        <v>17</v>
      </c>
      <c r="E248" s="246" t="s">
        <v>22</v>
      </c>
      <c r="F248" s="6"/>
      <c r="G248" s="43" t="s">
        <v>16</v>
      </c>
      <c r="H248" s="43" t="s">
        <v>18</v>
      </c>
      <c r="I248" s="43" t="s">
        <v>17</v>
      </c>
      <c r="J248" s="246" t="s">
        <v>22</v>
      </c>
    </row>
    <row r="249" spans="1:18">
      <c r="A249" s="6"/>
      <c r="B249" s="73"/>
      <c r="C249" s="73"/>
      <c r="D249" s="73"/>
      <c r="E249" s="247"/>
      <c r="F249" s="73"/>
      <c r="G249" s="73"/>
      <c r="H249" s="73"/>
      <c r="I249" s="73"/>
      <c r="J249" s="247"/>
    </row>
    <row r="250" spans="1:18">
      <c r="A250" s="53"/>
      <c r="B250" s="248" t="s">
        <v>3</v>
      </c>
      <c r="C250" s="248"/>
      <c r="D250" s="248"/>
      <c r="E250" s="248"/>
      <c r="F250" s="46"/>
      <c r="G250" s="248" t="s">
        <v>4</v>
      </c>
      <c r="H250" s="248"/>
      <c r="I250" s="248"/>
      <c r="J250" s="248"/>
    </row>
    <row r="251" spans="1:18">
      <c r="A251" s="53" t="s">
        <v>74</v>
      </c>
      <c r="B251" s="53"/>
      <c r="C251" s="53"/>
      <c r="D251" s="53"/>
      <c r="E251" s="53"/>
      <c r="F251" s="169"/>
      <c r="G251" s="53"/>
      <c r="H251" s="53"/>
      <c r="I251" s="53"/>
      <c r="J251" s="53"/>
      <c r="K251" s="164"/>
      <c r="L251" s="164"/>
      <c r="M251" s="164"/>
      <c r="N251" s="164"/>
      <c r="O251" s="164"/>
      <c r="P251" s="164"/>
      <c r="Q251" s="164"/>
      <c r="R251" s="164"/>
    </row>
    <row r="252" spans="1:18" ht="15.75">
      <c r="A252" s="6" t="s">
        <v>80</v>
      </c>
      <c r="B252" s="12">
        <v>6340</v>
      </c>
      <c r="C252" s="12">
        <v>13095</v>
      </c>
      <c r="D252" s="12">
        <v>28025</v>
      </c>
      <c r="E252" s="12">
        <v>51176</v>
      </c>
      <c r="G252" s="76">
        <v>3.3</v>
      </c>
      <c r="H252" s="76">
        <v>3</v>
      </c>
      <c r="I252" s="76">
        <v>2.7</v>
      </c>
      <c r="J252" s="76">
        <v>2.9</v>
      </c>
      <c r="K252" s="128"/>
      <c r="L252" s="128"/>
      <c r="M252" s="128"/>
      <c r="N252" s="128"/>
      <c r="O252" s="167"/>
      <c r="P252" s="167"/>
      <c r="Q252" s="167"/>
      <c r="R252" s="167"/>
    </row>
    <row r="253" spans="1:18" ht="15.75">
      <c r="A253" s="6" t="s">
        <v>81</v>
      </c>
      <c r="B253" s="12">
        <v>9732</v>
      </c>
      <c r="C253" s="12">
        <v>21403</v>
      </c>
      <c r="D253" s="12">
        <v>50881</v>
      </c>
      <c r="E253" s="12">
        <v>87494</v>
      </c>
      <c r="G253" s="76">
        <v>5.0999999999999996</v>
      </c>
      <c r="H253" s="76">
        <v>4.9000000000000004</v>
      </c>
      <c r="I253" s="76">
        <v>4.8</v>
      </c>
      <c r="J253" s="76">
        <v>5</v>
      </c>
      <c r="K253" s="128"/>
      <c r="L253" s="128"/>
      <c r="M253" s="128"/>
      <c r="N253" s="128"/>
      <c r="O253" s="167"/>
      <c r="P253" s="167"/>
      <c r="Q253" s="167"/>
      <c r="R253" s="167"/>
    </row>
    <row r="254" spans="1:18" ht="15.75">
      <c r="A254" s="6" t="s">
        <v>82</v>
      </c>
      <c r="B254" s="12">
        <v>10918</v>
      </c>
      <c r="C254" s="12">
        <v>26243</v>
      </c>
      <c r="D254" s="12">
        <v>65104</v>
      </c>
      <c r="E254" s="12">
        <v>108379</v>
      </c>
      <c r="G254" s="76">
        <v>5.7</v>
      </c>
      <c r="H254" s="76">
        <v>6</v>
      </c>
      <c r="I254" s="76">
        <v>6.2</v>
      </c>
      <c r="J254" s="76">
        <v>6.2</v>
      </c>
      <c r="K254" s="128"/>
      <c r="L254" s="128"/>
      <c r="M254" s="128"/>
      <c r="N254" s="128"/>
      <c r="O254" s="167"/>
      <c r="P254" s="167"/>
      <c r="Q254" s="167"/>
      <c r="R254" s="167"/>
    </row>
    <row r="255" spans="1:18" ht="15.75">
      <c r="A255" s="6" t="s">
        <v>83</v>
      </c>
      <c r="B255" s="12">
        <v>13421</v>
      </c>
      <c r="C255" s="12">
        <v>34747</v>
      </c>
      <c r="D255" s="12">
        <v>83640</v>
      </c>
      <c r="E255" s="12">
        <v>139330</v>
      </c>
      <c r="G255" s="76">
        <v>7</v>
      </c>
      <c r="H255" s="76">
        <v>8</v>
      </c>
      <c r="I255" s="76">
        <v>8</v>
      </c>
      <c r="J255" s="76">
        <v>7.9</v>
      </c>
      <c r="K255" s="128"/>
      <c r="L255" s="128"/>
      <c r="M255" s="128"/>
      <c r="N255" s="128"/>
      <c r="O255" s="167"/>
      <c r="P255" s="167"/>
      <c r="Q255" s="167"/>
      <c r="R255" s="167"/>
    </row>
    <row r="256" spans="1:18" ht="15.75">
      <c r="A256" s="6" t="s">
        <v>84</v>
      </c>
      <c r="B256" s="12">
        <v>16643</v>
      </c>
      <c r="C256" s="12">
        <v>41443</v>
      </c>
      <c r="D256" s="12">
        <v>101324</v>
      </c>
      <c r="E256" s="12">
        <v>167915</v>
      </c>
      <c r="G256" s="76">
        <v>8.6999999999999993</v>
      </c>
      <c r="H256" s="76">
        <v>9.5</v>
      </c>
      <c r="I256" s="76">
        <v>9.6999999999999993</v>
      </c>
      <c r="J256" s="76">
        <v>9.5</v>
      </c>
      <c r="K256" s="128"/>
      <c r="L256" s="128"/>
      <c r="M256" s="128"/>
      <c r="N256" s="128"/>
      <c r="O256" s="167"/>
      <c r="P256" s="167"/>
      <c r="Q256" s="167"/>
      <c r="R256" s="167"/>
    </row>
    <row r="257" spans="1:18" ht="15.75">
      <c r="A257" s="6" t="s">
        <v>85</v>
      </c>
      <c r="B257" s="12">
        <v>19721</v>
      </c>
      <c r="C257" s="12">
        <v>47658</v>
      </c>
      <c r="D257" s="12">
        <v>115957</v>
      </c>
      <c r="E257" s="12">
        <v>192775</v>
      </c>
      <c r="G257" s="76">
        <v>10.3</v>
      </c>
      <c r="H257" s="76">
        <v>10.9</v>
      </c>
      <c r="I257" s="76">
        <v>11.1</v>
      </c>
      <c r="J257" s="76">
        <v>10.9</v>
      </c>
      <c r="K257" s="128"/>
      <c r="L257" s="128"/>
      <c r="M257" s="128"/>
      <c r="N257" s="128"/>
      <c r="O257" s="167"/>
      <c r="P257" s="167"/>
      <c r="Q257" s="167"/>
      <c r="R257" s="167"/>
    </row>
    <row r="258" spans="1:18" ht="15.75">
      <c r="A258" s="6" t="s">
        <v>86</v>
      </c>
      <c r="B258" s="12">
        <v>25204</v>
      </c>
      <c r="C258" s="12">
        <v>57988</v>
      </c>
      <c r="D258" s="12">
        <v>137240</v>
      </c>
      <c r="E258" s="12">
        <v>230891</v>
      </c>
      <c r="G258" s="76">
        <v>13.1</v>
      </c>
      <c r="H258" s="76">
        <v>13.3</v>
      </c>
      <c r="I258" s="76">
        <v>13.1</v>
      </c>
      <c r="J258" s="76">
        <v>13.1</v>
      </c>
      <c r="K258" s="128"/>
      <c r="L258" s="128"/>
      <c r="M258" s="128"/>
      <c r="N258" s="128"/>
      <c r="O258" s="167"/>
      <c r="P258" s="167"/>
      <c r="Q258" s="167"/>
      <c r="R258" s="167"/>
    </row>
    <row r="259" spans="1:18" ht="15.75">
      <c r="A259" s="6" t="s">
        <v>87</v>
      </c>
      <c r="B259" s="12">
        <v>27825</v>
      </c>
      <c r="C259" s="12">
        <v>61086</v>
      </c>
      <c r="D259" s="12">
        <v>146051</v>
      </c>
      <c r="E259" s="12">
        <v>245084</v>
      </c>
      <c r="G259" s="76">
        <v>14.5</v>
      </c>
      <c r="H259" s="76">
        <v>14</v>
      </c>
      <c r="I259" s="76">
        <v>13.9</v>
      </c>
      <c r="J259" s="76">
        <v>13.9</v>
      </c>
      <c r="K259" s="128"/>
      <c r="L259" s="128"/>
      <c r="M259" s="128"/>
      <c r="N259" s="128"/>
      <c r="O259" s="167"/>
      <c r="P259" s="167"/>
      <c r="Q259" s="167"/>
      <c r="R259" s="167"/>
    </row>
    <row r="260" spans="1:18" ht="15.75">
      <c r="A260" s="6" t="s">
        <v>88</v>
      </c>
      <c r="B260" s="12">
        <v>30957</v>
      </c>
      <c r="C260" s="12">
        <v>64646</v>
      </c>
      <c r="D260" s="12">
        <v>156161</v>
      </c>
      <c r="E260" s="12">
        <v>262239</v>
      </c>
      <c r="G260" s="76">
        <v>16.100000000000001</v>
      </c>
      <c r="H260" s="76">
        <v>14.8</v>
      </c>
      <c r="I260" s="76">
        <v>14.9</v>
      </c>
      <c r="J260" s="76">
        <v>14.9</v>
      </c>
      <c r="K260" s="128"/>
      <c r="L260" s="128"/>
      <c r="M260" s="128"/>
      <c r="N260" s="128"/>
      <c r="O260" s="167"/>
      <c r="P260" s="167"/>
      <c r="Q260" s="167"/>
      <c r="R260" s="167"/>
    </row>
    <row r="261" spans="1:18" ht="15.75">
      <c r="A261" s="6" t="s">
        <v>89</v>
      </c>
      <c r="B261" s="12">
        <v>30804</v>
      </c>
      <c r="C261" s="12">
        <v>67666</v>
      </c>
      <c r="D261" s="12">
        <v>161790</v>
      </c>
      <c r="E261" s="12">
        <v>271099</v>
      </c>
      <c r="G261" s="76">
        <v>16</v>
      </c>
      <c r="H261" s="76">
        <v>15.5</v>
      </c>
      <c r="I261" s="76">
        <v>15.4</v>
      </c>
      <c r="J261" s="76">
        <v>15.4</v>
      </c>
      <c r="K261" s="128"/>
      <c r="L261" s="128"/>
      <c r="M261" s="128"/>
      <c r="N261" s="128"/>
      <c r="O261" s="167"/>
      <c r="P261" s="167"/>
      <c r="Q261" s="167"/>
      <c r="R261" s="167"/>
    </row>
    <row r="262" spans="1:18" ht="15.75">
      <c r="A262" s="53" t="s">
        <v>6</v>
      </c>
      <c r="B262" s="54">
        <v>192075</v>
      </c>
      <c r="C262" s="54">
        <v>436846</v>
      </c>
      <c r="D262" s="54">
        <v>1049183</v>
      </c>
      <c r="E262" s="54">
        <v>1761040</v>
      </c>
      <c r="F262" s="169"/>
      <c r="G262" s="83">
        <v>100</v>
      </c>
      <c r="H262" s="83">
        <v>100</v>
      </c>
      <c r="I262" s="83">
        <v>100</v>
      </c>
      <c r="J262" s="83">
        <v>100</v>
      </c>
      <c r="K262" s="128"/>
      <c r="L262" s="128"/>
      <c r="M262" s="128"/>
      <c r="N262" s="128"/>
      <c r="O262" s="167"/>
      <c r="P262" s="167"/>
      <c r="Q262" s="167"/>
      <c r="R262" s="167"/>
    </row>
    <row r="263" spans="1:18" ht="15.75">
      <c r="A263" s="53" t="s">
        <v>75</v>
      </c>
      <c r="B263" s="54"/>
      <c r="C263" s="54"/>
      <c r="D263" s="54"/>
      <c r="E263" s="54"/>
      <c r="F263" s="169"/>
      <c r="G263" s="83"/>
      <c r="H263" s="83"/>
      <c r="I263" s="83"/>
      <c r="J263" s="83"/>
      <c r="K263" s="227"/>
      <c r="L263" s="227"/>
      <c r="M263" s="227"/>
      <c r="N263" s="227"/>
      <c r="O263" s="227"/>
      <c r="P263" s="227"/>
      <c r="Q263" s="227"/>
      <c r="R263" s="227"/>
    </row>
    <row r="264" spans="1:18" ht="15.75">
      <c r="A264" s="6" t="s">
        <v>80</v>
      </c>
      <c r="B264" s="12">
        <v>13218</v>
      </c>
      <c r="C264" s="12">
        <v>21808</v>
      </c>
      <c r="D264" s="12">
        <v>40636</v>
      </c>
      <c r="E264" s="12">
        <v>79188</v>
      </c>
      <c r="G264" s="76">
        <v>8.9</v>
      </c>
      <c r="H264" s="76">
        <v>8.3000000000000007</v>
      </c>
      <c r="I264" s="76">
        <v>7.7</v>
      </c>
      <c r="J264" s="76">
        <v>8.1999999999999993</v>
      </c>
      <c r="K264" s="128"/>
      <c r="L264" s="128"/>
      <c r="M264" s="128"/>
      <c r="N264" s="128"/>
      <c r="O264" s="167"/>
      <c r="P264" s="167"/>
      <c r="Q264" s="167"/>
      <c r="R264" s="167"/>
    </row>
    <row r="265" spans="1:18" ht="15.75">
      <c r="A265" s="6" t="s">
        <v>81</v>
      </c>
      <c r="B265" s="12">
        <v>15475</v>
      </c>
      <c r="C265" s="12">
        <v>25251</v>
      </c>
      <c r="D265" s="12">
        <v>47198</v>
      </c>
      <c r="E265" s="12">
        <v>90988</v>
      </c>
      <c r="G265" s="76">
        <v>10.4</v>
      </c>
      <c r="H265" s="76">
        <v>9.6</v>
      </c>
      <c r="I265" s="76">
        <v>9</v>
      </c>
      <c r="J265" s="76">
        <v>9.5</v>
      </c>
      <c r="K265" s="128"/>
      <c r="L265" s="128"/>
      <c r="M265" s="128"/>
      <c r="N265" s="128"/>
      <c r="O265" s="167"/>
      <c r="P265" s="167"/>
      <c r="Q265" s="167"/>
      <c r="R265" s="167"/>
    </row>
    <row r="266" spans="1:18" ht="15.75">
      <c r="A266" s="6" t="s">
        <v>82</v>
      </c>
      <c r="B266" s="12">
        <v>13765</v>
      </c>
      <c r="C266" s="12">
        <v>23994</v>
      </c>
      <c r="D266" s="12">
        <v>45718</v>
      </c>
      <c r="E266" s="12">
        <v>86233</v>
      </c>
      <c r="G266" s="76">
        <v>9.3000000000000007</v>
      </c>
      <c r="H266" s="76">
        <v>9.1</v>
      </c>
      <c r="I266" s="76">
        <v>8.6999999999999993</v>
      </c>
      <c r="J266" s="76">
        <v>9</v>
      </c>
      <c r="K266" s="128"/>
      <c r="L266" s="128"/>
      <c r="M266" s="128"/>
      <c r="N266" s="128"/>
      <c r="O266" s="167"/>
      <c r="P266" s="167"/>
      <c r="Q266" s="167"/>
      <c r="R266" s="167"/>
    </row>
    <row r="267" spans="1:18" ht="15.75">
      <c r="A267" s="6" t="s">
        <v>83</v>
      </c>
      <c r="B267" s="12">
        <v>13224</v>
      </c>
      <c r="C267" s="12">
        <v>24220</v>
      </c>
      <c r="D267" s="12">
        <v>46813</v>
      </c>
      <c r="E267" s="12">
        <v>86847</v>
      </c>
      <c r="G267" s="76">
        <v>8.9</v>
      </c>
      <c r="H267" s="76">
        <v>9.1999999999999993</v>
      </c>
      <c r="I267" s="76">
        <v>8.9</v>
      </c>
      <c r="J267" s="76">
        <v>9</v>
      </c>
      <c r="K267" s="128"/>
      <c r="L267" s="128"/>
      <c r="M267" s="128"/>
      <c r="N267" s="128"/>
      <c r="O267" s="167"/>
      <c r="P267" s="167"/>
      <c r="Q267" s="167"/>
      <c r="R267" s="167"/>
    </row>
    <row r="268" spans="1:18" ht="15.75">
      <c r="A268" s="6" t="s">
        <v>84</v>
      </c>
      <c r="B268" s="12">
        <v>13817</v>
      </c>
      <c r="C268" s="12">
        <v>25636</v>
      </c>
      <c r="D268" s="12">
        <v>49477</v>
      </c>
      <c r="E268" s="12">
        <v>91326</v>
      </c>
      <c r="G268" s="76">
        <v>9.3000000000000007</v>
      </c>
      <c r="H268" s="76">
        <v>9.6999999999999993</v>
      </c>
      <c r="I268" s="76">
        <v>9.4</v>
      </c>
      <c r="J268" s="76">
        <v>9.5</v>
      </c>
      <c r="K268" s="128"/>
      <c r="L268" s="128"/>
      <c r="M268" s="128"/>
      <c r="N268" s="128"/>
      <c r="O268" s="167"/>
      <c r="P268" s="167"/>
      <c r="Q268" s="167"/>
      <c r="R268" s="167"/>
    </row>
    <row r="269" spans="1:18" ht="15.75">
      <c r="A269" s="6" t="s">
        <v>85</v>
      </c>
      <c r="B269" s="12">
        <v>14128</v>
      </c>
      <c r="C269" s="12">
        <v>26584</v>
      </c>
      <c r="D269" s="12">
        <v>51591</v>
      </c>
      <c r="E269" s="12">
        <v>94653</v>
      </c>
      <c r="G269" s="76">
        <v>9.5</v>
      </c>
      <c r="H269" s="76">
        <v>10.1</v>
      </c>
      <c r="I269" s="76">
        <v>9.8000000000000007</v>
      </c>
      <c r="J269" s="76">
        <v>9.8000000000000007</v>
      </c>
      <c r="K269" s="128"/>
      <c r="L269" s="128"/>
      <c r="M269" s="128"/>
      <c r="N269" s="128"/>
      <c r="O269" s="167"/>
      <c r="P269" s="167"/>
      <c r="Q269" s="167"/>
      <c r="R269" s="167"/>
    </row>
    <row r="270" spans="1:18" ht="15.75">
      <c r="A270" s="6" t="s">
        <v>86</v>
      </c>
      <c r="B270" s="12">
        <v>15327</v>
      </c>
      <c r="C270" s="12">
        <v>29180</v>
      </c>
      <c r="D270" s="12">
        <v>56963</v>
      </c>
      <c r="E270" s="12">
        <v>103763</v>
      </c>
      <c r="G270" s="76">
        <v>10.3</v>
      </c>
      <c r="H270" s="76">
        <v>11.1</v>
      </c>
      <c r="I270" s="76">
        <v>10.8</v>
      </c>
      <c r="J270" s="76">
        <v>10.8</v>
      </c>
      <c r="K270" s="128"/>
      <c r="L270" s="128"/>
      <c r="M270" s="128"/>
      <c r="N270" s="128"/>
      <c r="O270" s="167"/>
      <c r="P270" s="167"/>
      <c r="Q270" s="167"/>
      <c r="R270" s="167"/>
    </row>
    <row r="271" spans="1:18" ht="15.75">
      <c r="A271" s="6" t="s">
        <v>87</v>
      </c>
      <c r="B271" s="12">
        <v>15863</v>
      </c>
      <c r="C271" s="12">
        <v>28878</v>
      </c>
      <c r="D271" s="12">
        <v>58978</v>
      </c>
      <c r="E271" s="12">
        <v>106128</v>
      </c>
      <c r="G271" s="76">
        <v>10.7</v>
      </c>
      <c r="H271" s="76">
        <v>11</v>
      </c>
      <c r="I271" s="76">
        <v>11.2</v>
      </c>
      <c r="J271" s="76">
        <v>11</v>
      </c>
      <c r="K271" s="128"/>
      <c r="L271" s="128"/>
      <c r="M271" s="128"/>
      <c r="N271" s="128"/>
      <c r="O271" s="167"/>
      <c r="P271" s="167"/>
      <c r="Q271" s="167"/>
      <c r="R271" s="167"/>
    </row>
    <row r="272" spans="1:18" ht="15.75">
      <c r="A272" s="6" t="s">
        <v>88</v>
      </c>
      <c r="B272" s="12">
        <v>16439</v>
      </c>
      <c r="C272" s="12">
        <v>28803</v>
      </c>
      <c r="D272" s="12">
        <v>62624</v>
      </c>
      <c r="E272" s="12">
        <v>110143</v>
      </c>
      <c r="G272" s="76">
        <v>11.1</v>
      </c>
      <c r="H272" s="76">
        <v>10.9</v>
      </c>
      <c r="I272" s="76">
        <v>11.9</v>
      </c>
      <c r="J272" s="76">
        <v>11.4</v>
      </c>
      <c r="K272" s="128"/>
      <c r="L272" s="128"/>
      <c r="M272" s="128"/>
      <c r="N272" s="128"/>
      <c r="O272" s="167"/>
      <c r="P272" s="167"/>
      <c r="Q272" s="167"/>
      <c r="R272" s="167"/>
    </row>
    <row r="273" spans="1:18" ht="15.75">
      <c r="A273" s="6" t="s">
        <v>89</v>
      </c>
      <c r="B273" s="12">
        <v>16540</v>
      </c>
      <c r="C273" s="12">
        <v>28247</v>
      </c>
      <c r="D273" s="12">
        <v>64143</v>
      </c>
      <c r="E273" s="12">
        <v>111029</v>
      </c>
      <c r="G273" s="76">
        <v>11.2</v>
      </c>
      <c r="H273" s="76">
        <v>10.7</v>
      </c>
      <c r="I273" s="76">
        <v>12.2</v>
      </c>
      <c r="J273" s="76">
        <v>11.5</v>
      </c>
      <c r="K273" s="128"/>
      <c r="L273" s="128"/>
      <c r="M273" s="128"/>
      <c r="N273" s="128"/>
      <c r="O273" s="167"/>
      <c r="P273" s="167"/>
      <c r="Q273" s="167"/>
      <c r="R273" s="167"/>
    </row>
    <row r="274" spans="1:18" ht="15.75">
      <c r="A274" s="53" t="s">
        <v>6</v>
      </c>
      <c r="B274" s="54">
        <v>148108</v>
      </c>
      <c r="C274" s="54">
        <v>263085</v>
      </c>
      <c r="D274" s="54">
        <v>525252</v>
      </c>
      <c r="E274" s="54">
        <v>962350</v>
      </c>
      <c r="F274" s="169"/>
      <c r="G274" s="83">
        <v>100</v>
      </c>
      <c r="H274" s="83">
        <v>100</v>
      </c>
      <c r="I274" s="83">
        <v>100</v>
      </c>
      <c r="J274" s="83">
        <v>100</v>
      </c>
      <c r="K274" s="141"/>
      <c r="L274" s="128"/>
      <c r="M274" s="128"/>
      <c r="N274" s="128"/>
      <c r="O274" s="167"/>
      <c r="P274" s="167"/>
      <c r="Q274" s="167"/>
      <c r="R274" s="167"/>
    </row>
    <row r="275" spans="1:18" ht="15.75">
      <c r="A275" s="53" t="s">
        <v>76</v>
      </c>
      <c r="B275" s="54"/>
      <c r="C275" s="54"/>
      <c r="D275" s="54"/>
      <c r="E275" s="54"/>
      <c r="F275" s="169"/>
      <c r="G275" s="83"/>
      <c r="H275" s="83"/>
      <c r="I275" s="83"/>
      <c r="J275" s="83"/>
      <c r="K275" s="240"/>
      <c r="L275" s="227"/>
      <c r="M275" s="227"/>
      <c r="N275" s="227"/>
      <c r="O275" s="227"/>
      <c r="P275" s="227"/>
      <c r="Q275" s="227"/>
      <c r="R275" s="227"/>
    </row>
    <row r="276" spans="1:18" ht="15.75">
      <c r="A276" s="6" t="s">
        <v>80</v>
      </c>
      <c r="B276" s="12">
        <v>15565</v>
      </c>
      <c r="C276" s="12">
        <v>20865</v>
      </c>
      <c r="D276" s="12">
        <v>29255</v>
      </c>
      <c r="E276" s="12">
        <v>68578</v>
      </c>
      <c r="G276" s="76">
        <v>30.9</v>
      </c>
      <c r="H276" s="76">
        <v>27.9</v>
      </c>
      <c r="I276" s="76">
        <v>20</v>
      </c>
      <c r="J276" s="76">
        <v>24.2</v>
      </c>
      <c r="K276" s="128"/>
      <c r="L276" s="128"/>
      <c r="M276" s="128"/>
      <c r="N276" s="128"/>
      <c r="O276" s="167"/>
      <c r="P276" s="167"/>
      <c r="Q276" s="167"/>
      <c r="R276" s="167"/>
    </row>
    <row r="277" spans="1:18" ht="15.75">
      <c r="A277" s="6" t="s">
        <v>81</v>
      </c>
      <c r="B277" s="12">
        <v>11883</v>
      </c>
      <c r="C277" s="12">
        <v>16482</v>
      </c>
      <c r="D277" s="12">
        <v>26786</v>
      </c>
      <c r="E277" s="12">
        <v>57284</v>
      </c>
      <c r="G277" s="76">
        <v>23.6</v>
      </c>
      <c r="H277" s="76">
        <v>22</v>
      </c>
      <c r="I277" s="76">
        <v>18.3</v>
      </c>
      <c r="J277" s="76">
        <v>20.2</v>
      </c>
      <c r="K277" s="128"/>
      <c r="L277" s="128"/>
      <c r="M277" s="128"/>
      <c r="N277" s="128"/>
      <c r="O277" s="167"/>
      <c r="P277" s="167"/>
      <c r="Q277" s="167"/>
      <c r="R277" s="167"/>
    </row>
    <row r="278" spans="1:18" ht="15.75">
      <c r="A278" s="6" t="s">
        <v>82</v>
      </c>
      <c r="B278" s="12">
        <v>7092</v>
      </c>
      <c r="C278" s="12">
        <v>9915</v>
      </c>
      <c r="D278" s="12">
        <v>19408</v>
      </c>
      <c r="E278" s="12">
        <v>37950</v>
      </c>
      <c r="G278" s="76">
        <v>14.1</v>
      </c>
      <c r="H278" s="76">
        <v>13.2</v>
      </c>
      <c r="I278" s="76">
        <v>13.3</v>
      </c>
      <c r="J278" s="76">
        <v>13.4</v>
      </c>
      <c r="K278" s="128"/>
      <c r="L278" s="128"/>
      <c r="M278" s="128"/>
      <c r="N278" s="128"/>
      <c r="O278" s="167"/>
      <c r="P278" s="167"/>
      <c r="Q278" s="167"/>
      <c r="R278" s="167"/>
    </row>
    <row r="279" spans="1:18" ht="15.75">
      <c r="A279" s="6" t="s">
        <v>83</v>
      </c>
      <c r="B279" s="12">
        <v>5413</v>
      </c>
      <c r="C279" s="12">
        <v>7864</v>
      </c>
      <c r="D279" s="12">
        <v>16476</v>
      </c>
      <c r="E279" s="12">
        <v>30986</v>
      </c>
      <c r="G279" s="76">
        <v>10.8</v>
      </c>
      <c r="H279" s="76">
        <v>10.5</v>
      </c>
      <c r="I279" s="76">
        <v>11.3</v>
      </c>
      <c r="J279" s="76">
        <v>10.9</v>
      </c>
      <c r="K279" s="128"/>
      <c r="L279" s="128"/>
      <c r="M279" s="128"/>
      <c r="N279" s="128"/>
      <c r="O279" s="167"/>
      <c r="P279" s="167"/>
      <c r="Q279" s="167"/>
      <c r="R279" s="167"/>
    </row>
    <row r="280" spans="1:18" ht="15.75">
      <c r="A280" s="6" t="s">
        <v>84</v>
      </c>
      <c r="B280" s="12">
        <v>3746</v>
      </c>
      <c r="C280" s="12">
        <v>6128</v>
      </c>
      <c r="D280" s="12">
        <v>14584</v>
      </c>
      <c r="E280" s="12">
        <v>25592</v>
      </c>
      <c r="G280" s="76">
        <v>7.4</v>
      </c>
      <c r="H280" s="76">
        <v>8.1999999999999993</v>
      </c>
      <c r="I280" s="76">
        <v>10</v>
      </c>
      <c r="J280" s="76">
        <v>9</v>
      </c>
      <c r="K280" s="128"/>
      <c r="L280" s="128"/>
      <c r="M280" s="128"/>
      <c r="N280" s="128"/>
      <c r="O280" s="167"/>
      <c r="P280" s="167"/>
      <c r="Q280" s="167"/>
      <c r="R280" s="167"/>
    </row>
    <row r="281" spans="1:18" ht="15.75">
      <c r="A281" s="6" t="s">
        <v>85</v>
      </c>
      <c r="B281" s="12">
        <v>2496</v>
      </c>
      <c r="C281" s="12">
        <v>4602</v>
      </c>
      <c r="D281" s="12">
        <v>12047</v>
      </c>
      <c r="E281" s="12">
        <v>20020</v>
      </c>
      <c r="G281" s="76">
        <v>5</v>
      </c>
      <c r="H281" s="76">
        <v>6.1</v>
      </c>
      <c r="I281" s="76">
        <v>8.1999999999999993</v>
      </c>
      <c r="J281" s="76">
        <v>7.1</v>
      </c>
      <c r="K281" s="128"/>
      <c r="L281" s="128"/>
      <c r="M281" s="128"/>
      <c r="N281" s="128"/>
      <c r="O281" s="167"/>
      <c r="P281" s="167"/>
      <c r="Q281" s="167"/>
      <c r="R281" s="167"/>
    </row>
    <row r="282" spans="1:18" ht="15.75">
      <c r="A282" s="6" t="s">
        <v>86</v>
      </c>
      <c r="B282" s="12">
        <v>1802</v>
      </c>
      <c r="C282" s="12">
        <v>3743</v>
      </c>
      <c r="D282" s="12">
        <v>10461</v>
      </c>
      <c r="E282" s="12">
        <v>16728</v>
      </c>
      <c r="G282" s="76">
        <v>3.6</v>
      </c>
      <c r="H282" s="76">
        <v>5</v>
      </c>
      <c r="I282" s="76">
        <v>7.2</v>
      </c>
      <c r="J282" s="76">
        <v>5.9</v>
      </c>
      <c r="K282" s="128"/>
      <c r="L282" s="128"/>
      <c r="M282" s="128"/>
      <c r="N282" s="128"/>
      <c r="O282" s="167"/>
      <c r="P282" s="167"/>
      <c r="Q282" s="167"/>
      <c r="R282" s="167"/>
    </row>
    <row r="283" spans="1:18" ht="15.75">
      <c r="A283" s="6" t="s">
        <v>87</v>
      </c>
      <c r="B283" s="12">
        <v>1067</v>
      </c>
      <c r="C283" s="12">
        <v>2541</v>
      </c>
      <c r="D283" s="12">
        <v>7598</v>
      </c>
      <c r="E283" s="12">
        <v>11886</v>
      </c>
      <c r="G283" s="76">
        <v>2.1</v>
      </c>
      <c r="H283" s="76">
        <v>3.4</v>
      </c>
      <c r="I283" s="76">
        <v>5.2</v>
      </c>
      <c r="J283" s="76">
        <v>4.2</v>
      </c>
      <c r="K283" s="128"/>
      <c r="L283" s="128"/>
      <c r="M283" s="128"/>
      <c r="N283" s="128"/>
      <c r="O283" s="167"/>
      <c r="P283" s="167"/>
      <c r="Q283" s="167"/>
      <c r="R283" s="167"/>
    </row>
    <row r="284" spans="1:18" ht="15.75">
      <c r="A284" s="6" t="s">
        <v>88</v>
      </c>
      <c r="B284" s="12">
        <v>810</v>
      </c>
      <c r="C284" s="12">
        <v>1756</v>
      </c>
      <c r="D284" s="12">
        <v>5666</v>
      </c>
      <c r="E284" s="12">
        <v>8722</v>
      </c>
      <c r="G284" s="76">
        <v>1.6</v>
      </c>
      <c r="H284" s="76">
        <v>2.2999999999999998</v>
      </c>
      <c r="I284" s="76">
        <v>3.9</v>
      </c>
      <c r="J284" s="76">
        <v>3.1</v>
      </c>
      <c r="K284" s="128"/>
      <c r="L284" s="128"/>
      <c r="M284" s="128"/>
      <c r="N284" s="128"/>
      <c r="O284" s="167"/>
      <c r="P284" s="167"/>
      <c r="Q284" s="167"/>
      <c r="R284" s="167"/>
    </row>
    <row r="285" spans="1:18" ht="15.75">
      <c r="A285" s="6" t="s">
        <v>89</v>
      </c>
      <c r="B285" s="12">
        <v>345</v>
      </c>
      <c r="C285" s="12">
        <v>877</v>
      </c>
      <c r="D285" s="12">
        <v>3703</v>
      </c>
      <c r="E285" s="12">
        <v>5240</v>
      </c>
      <c r="G285" s="76">
        <v>0.7</v>
      </c>
      <c r="H285" s="76">
        <v>1.2</v>
      </c>
      <c r="I285" s="76">
        <v>2.5</v>
      </c>
      <c r="J285" s="76">
        <v>1.8</v>
      </c>
      <c r="K285" s="128"/>
      <c r="L285" s="128"/>
      <c r="M285" s="128"/>
      <c r="N285" s="128"/>
      <c r="O285" s="167"/>
      <c r="P285" s="167"/>
      <c r="Q285" s="167"/>
      <c r="R285" s="167"/>
    </row>
    <row r="286" spans="1:18" ht="15.75">
      <c r="A286" s="53" t="s">
        <v>6</v>
      </c>
      <c r="B286" s="54">
        <v>50334</v>
      </c>
      <c r="C286" s="54">
        <v>74872</v>
      </c>
      <c r="D286" s="54">
        <v>146269</v>
      </c>
      <c r="E286" s="54">
        <v>283552</v>
      </c>
      <c r="F286" s="169"/>
      <c r="G286" s="83">
        <v>100</v>
      </c>
      <c r="H286" s="83">
        <v>100</v>
      </c>
      <c r="I286" s="83">
        <v>100</v>
      </c>
      <c r="J286" s="83">
        <v>100</v>
      </c>
      <c r="K286" s="128"/>
      <c r="L286" s="128"/>
      <c r="M286" s="128"/>
      <c r="N286" s="128"/>
      <c r="O286" s="167"/>
      <c r="P286" s="167"/>
      <c r="Q286" s="167"/>
      <c r="R286" s="167"/>
    </row>
    <row r="287" spans="1:18" ht="15.75">
      <c r="A287" s="53" t="s">
        <v>55</v>
      </c>
      <c r="B287" s="54"/>
      <c r="C287" s="54"/>
      <c r="D287" s="54"/>
      <c r="E287" s="54"/>
      <c r="F287" s="169"/>
      <c r="G287" s="83"/>
      <c r="H287" s="83"/>
      <c r="I287" s="83"/>
      <c r="J287" s="83"/>
      <c r="K287" s="227"/>
      <c r="L287" s="227"/>
      <c r="M287" s="227"/>
      <c r="N287" s="227"/>
      <c r="O287" s="227"/>
      <c r="P287" s="227"/>
      <c r="Q287" s="227"/>
      <c r="R287" s="227"/>
    </row>
    <row r="288" spans="1:18" ht="15.75">
      <c r="A288" s="6" t="s">
        <v>80</v>
      </c>
      <c r="B288" s="12">
        <v>35125</v>
      </c>
      <c r="C288" s="12">
        <v>55774</v>
      </c>
      <c r="D288" s="12">
        <v>97957</v>
      </c>
      <c r="E288" s="12">
        <v>199008</v>
      </c>
      <c r="G288" s="76">
        <v>9</v>
      </c>
      <c r="H288" s="76">
        <v>7.2</v>
      </c>
      <c r="I288" s="76">
        <v>5.7</v>
      </c>
      <c r="J288" s="76">
        <v>6.6</v>
      </c>
      <c r="K288" s="125"/>
      <c r="L288" s="125"/>
      <c r="M288" s="125"/>
      <c r="N288" s="125"/>
      <c r="O288" s="144"/>
      <c r="P288" s="144"/>
      <c r="Q288" s="144"/>
      <c r="R288" s="144"/>
    </row>
    <row r="289" spans="1:18" ht="15.75">
      <c r="A289" s="6" t="s">
        <v>81</v>
      </c>
      <c r="B289" s="12">
        <v>37087</v>
      </c>
      <c r="C289" s="12">
        <v>63140</v>
      </c>
      <c r="D289" s="12">
        <v>124944</v>
      </c>
      <c r="E289" s="12">
        <v>235857</v>
      </c>
      <c r="G289" s="76">
        <v>9.5</v>
      </c>
      <c r="H289" s="76">
        <v>8.1</v>
      </c>
      <c r="I289" s="76">
        <v>7.3</v>
      </c>
      <c r="J289" s="76">
        <v>7.8</v>
      </c>
      <c r="K289" s="125"/>
      <c r="L289" s="125"/>
      <c r="M289" s="125"/>
      <c r="N289" s="125"/>
      <c r="O289" s="144"/>
      <c r="P289" s="144"/>
      <c r="Q289" s="144"/>
      <c r="R289" s="144"/>
    </row>
    <row r="290" spans="1:18" ht="15.75">
      <c r="A290" s="6" t="s">
        <v>82</v>
      </c>
      <c r="B290" s="12">
        <v>31772</v>
      </c>
      <c r="C290" s="12">
        <v>60162</v>
      </c>
      <c r="D290" s="12">
        <v>130372</v>
      </c>
      <c r="E290" s="12">
        <v>232716</v>
      </c>
      <c r="G290" s="76">
        <v>8.1</v>
      </c>
      <c r="H290" s="76">
        <v>7.8</v>
      </c>
      <c r="I290" s="76">
        <v>7.6</v>
      </c>
      <c r="J290" s="76">
        <v>7.7</v>
      </c>
      <c r="K290" s="125"/>
      <c r="L290" s="125"/>
      <c r="M290" s="125"/>
      <c r="N290" s="125"/>
      <c r="O290" s="144"/>
      <c r="P290" s="144"/>
      <c r="Q290" s="144"/>
      <c r="R290" s="144"/>
    </row>
    <row r="291" spans="1:18" ht="15.75">
      <c r="A291" s="6" t="s">
        <v>83</v>
      </c>
      <c r="B291" s="12">
        <v>32059</v>
      </c>
      <c r="C291" s="12">
        <v>66834</v>
      </c>
      <c r="D291" s="12">
        <v>147030</v>
      </c>
      <c r="E291" s="12">
        <v>257274</v>
      </c>
      <c r="G291" s="76">
        <v>8.1999999999999993</v>
      </c>
      <c r="H291" s="76">
        <v>8.6</v>
      </c>
      <c r="I291" s="76">
        <v>8.5</v>
      </c>
      <c r="J291" s="76">
        <v>8.6</v>
      </c>
      <c r="K291" s="125"/>
      <c r="L291" s="125"/>
      <c r="M291" s="125"/>
      <c r="N291" s="125"/>
      <c r="O291" s="144"/>
      <c r="P291" s="144"/>
      <c r="Q291" s="144"/>
      <c r="R291" s="144"/>
    </row>
    <row r="292" spans="1:18" ht="15.75">
      <c r="A292" s="6" t="s">
        <v>84</v>
      </c>
      <c r="B292" s="12">
        <v>34210</v>
      </c>
      <c r="C292" s="12">
        <v>73210</v>
      </c>
      <c r="D292" s="12">
        <v>165492</v>
      </c>
      <c r="E292" s="12">
        <v>284951</v>
      </c>
      <c r="G292" s="76">
        <v>8.8000000000000007</v>
      </c>
      <c r="H292" s="76">
        <v>9.4</v>
      </c>
      <c r="I292" s="76">
        <v>9.6</v>
      </c>
      <c r="J292" s="76">
        <v>9.5</v>
      </c>
      <c r="K292" s="125"/>
      <c r="L292" s="125"/>
      <c r="M292" s="125"/>
      <c r="N292" s="125"/>
      <c r="O292" s="144"/>
      <c r="P292" s="144"/>
      <c r="Q292" s="144"/>
      <c r="R292" s="144"/>
    </row>
    <row r="293" spans="1:18" ht="15.75">
      <c r="A293" s="6" t="s">
        <v>85</v>
      </c>
      <c r="B293" s="12">
        <v>36341</v>
      </c>
      <c r="C293" s="12">
        <v>78853</v>
      </c>
      <c r="D293" s="12">
        <v>179701</v>
      </c>
      <c r="E293" s="12">
        <v>307568</v>
      </c>
      <c r="G293" s="76">
        <v>9.3000000000000007</v>
      </c>
      <c r="H293" s="76">
        <v>10.199999999999999</v>
      </c>
      <c r="I293" s="76">
        <v>10.4</v>
      </c>
      <c r="J293" s="76">
        <v>10.199999999999999</v>
      </c>
      <c r="K293" s="125"/>
      <c r="L293" s="125"/>
      <c r="M293" s="125"/>
      <c r="N293" s="125"/>
      <c r="O293" s="144"/>
      <c r="P293" s="144"/>
      <c r="Q293" s="144"/>
      <c r="R293" s="144"/>
    </row>
    <row r="294" spans="1:18" ht="15.75">
      <c r="A294" s="6" t="s">
        <v>86</v>
      </c>
      <c r="B294" s="12">
        <v>42339</v>
      </c>
      <c r="C294" s="12">
        <v>90912</v>
      </c>
      <c r="D294" s="12">
        <v>204796</v>
      </c>
      <c r="E294" s="12">
        <v>351513</v>
      </c>
      <c r="G294" s="76">
        <v>10.8</v>
      </c>
      <c r="H294" s="76">
        <v>11.7</v>
      </c>
      <c r="I294" s="76">
        <v>11.9</v>
      </c>
      <c r="J294" s="76">
        <v>11.7</v>
      </c>
      <c r="K294" s="125"/>
      <c r="L294" s="125"/>
      <c r="M294" s="125"/>
      <c r="N294" s="125"/>
      <c r="O294" s="144"/>
      <c r="P294" s="144"/>
      <c r="Q294" s="144"/>
      <c r="R294" s="144"/>
    </row>
    <row r="295" spans="1:18" ht="15.75">
      <c r="A295" s="6" t="s">
        <v>87</v>
      </c>
      <c r="B295" s="12">
        <v>44755</v>
      </c>
      <c r="C295" s="12">
        <v>92517</v>
      </c>
      <c r="D295" s="12">
        <v>212765</v>
      </c>
      <c r="E295" s="12">
        <v>363252</v>
      </c>
      <c r="G295" s="76">
        <v>11.5</v>
      </c>
      <c r="H295" s="76">
        <v>11.9</v>
      </c>
      <c r="I295" s="76">
        <v>12.4</v>
      </c>
      <c r="J295" s="76">
        <v>12.1</v>
      </c>
      <c r="K295" s="125"/>
      <c r="L295" s="125"/>
      <c r="M295" s="125"/>
      <c r="N295" s="125"/>
      <c r="O295" s="144"/>
      <c r="P295" s="144"/>
      <c r="Q295" s="144"/>
      <c r="R295" s="144"/>
    </row>
    <row r="296" spans="1:18" ht="15.75">
      <c r="A296" s="6" t="s">
        <v>88</v>
      </c>
      <c r="B296" s="12">
        <v>48206</v>
      </c>
      <c r="C296" s="12">
        <v>95201</v>
      </c>
      <c r="D296" s="12">
        <v>224603</v>
      </c>
      <c r="E296" s="12">
        <v>381260</v>
      </c>
      <c r="G296" s="76">
        <v>12.3</v>
      </c>
      <c r="H296" s="76">
        <v>12.3</v>
      </c>
      <c r="I296" s="76">
        <v>13</v>
      </c>
      <c r="J296" s="76">
        <v>12.7</v>
      </c>
      <c r="K296" s="125"/>
      <c r="L296" s="125"/>
      <c r="M296" s="125"/>
      <c r="N296" s="125"/>
      <c r="O296" s="144"/>
      <c r="P296" s="144"/>
      <c r="Q296" s="144"/>
      <c r="R296" s="144"/>
    </row>
    <row r="297" spans="1:18" ht="15.75">
      <c r="A297" s="6" t="s">
        <v>89</v>
      </c>
      <c r="B297" s="12">
        <v>47685</v>
      </c>
      <c r="C297" s="12">
        <v>96799</v>
      </c>
      <c r="D297" s="12">
        <v>229749</v>
      </c>
      <c r="E297" s="12">
        <v>387495</v>
      </c>
      <c r="G297" s="76">
        <v>12.2</v>
      </c>
      <c r="H297" s="76">
        <v>12.5</v>
      </c>
      <c r="I297" s="76">
        <v>13.3</v>
      </c>
      <c r="J297" s="76">
        <v>12.9</v>
      </c>
      <c r="K297" s="125"/>
      <c r="L297" s="125"/>
      <c r="M297" s="125"/>
      <c r="N297" s="125"/>
      <c r="O297" s="144"/>
      <c r="P297" s="144"/>
      <c r="Q297" s="144"/>
      <c r="R297" s="144"/>
    </row>
    <row r="298" spans="1:18" ht="15.75">
      <c r="A298" s="53" t="s">
        <v>6</v>
      </c>
      <c r="B298" s="54">
        <v>390526</v>
      </c>
      <c r="C298" s="54">
        <v>774836</v>
      </c>
      <c r="D298" s="54">
        <v>1721835</v>
      </c>
      <c r="E298" s="54">
        <v>3008179</v>
      </c>
      <c r="F298" s="169"/>
      <c r="G298" s="83">
        <v>100</v>
      </c>
      <c r="H298" s="83">
        <v>100</v>
      </c>
      <c r="I298" s="83">
        <v>100</v>
      </c>
      <c r="J298" s="83">
        <v>100</v>
      </c>
      <c r="K298" s="125"/>
      <c r="L298" s="125"/>
      <c r="M298" s="125"/>
      <c r="N298" s="125"/>
      <c r="O298" s="144"/>
      <c r="P298" s="144"/>
      <c r="Q298" s="144"/>
      <c r="R298" s="144"/>
    </row>
    <row r="299" spans="1:18" ht="15.75">
      <c r="A299" s="170" t="s">
        <v>56</v>
      </c>
      <c r="B299" s="171"/>
      <c r="C299" s="171"/>
      <c r="D299" s="171"/>
      <c r="E299" s="171"/>
      <c r="F299" s="172"/>
      <c r="G299" s="173"/>
      <c r="H299" s="173"/>
      <c r="I299" s="173"/>
      <c r="J299" s="173"/>
      <c r="K299" s="227"/>
      <c r="L299" s="227"/>
      <c r="M299" s="227"/>
      <c r="N299" s="227"/>
      <c r="O299" s="227"/>
      <c r="P299" s="227"/>
      <c r="Q299" s="227"/>
      <c r="R299" s="227"/>
    </row>
    <row r="300" spans="1:18" ht="15.75">
      <c r="A300" s="6" t="s">
        <v>80</v>
      </c>
      <c r="B300" s="12">
        <v>72956</v>
      </c>
      <c r="C300" s="12">
        <v>79423</v>
      </c>
      <c r="D300" s="12">
        <v>352888</v>
      </c>
      <c r="E300" s="12">
        <v>2312905</v>
      </c>
      <c r="G300" s="76">
        <v>7.2</v>
      </c>
      <c r="H300" s="76">
        <v>7.3</v>
      </c>
      <c r="I300" s="76">
        <v>7.4</v>
      </c>
      <c r="J300" s="76">
        <v>9.1</v>
      </c>
      <c r="K300" s="127"/>
      <c r="L300" s="127"/>
      <c r="M300" s="127"/>
      <c r="N300" s="127"/>
      <c r="O300" s="166"/>
      <c r="P300" s="166"/>
      <c r="Q300" s="166"/>
      <c r="R300" s="166"/>
    </row>
    <row r="301" spans="1:18" ht="15.75">
      <c r="A301" s="6" t="s">
        <v>81</v>
      </c>
      <c r="B301" s="12">
        <v>86579</v>
      </c>
      <c r="C301" s="12">
        <v>91083</v>
      </c>
      <c r="D301" s="12">
        <v>408276</v>
      </c>
      <c r="E301" s="12">
        <v>2425231</v>
      </c>
      <c r="G301" s="76">
        <v>8.5</v>
      </c>
      <c r="H301" s="76">
        <v>8.4</v>
      </c>
      <c r="I301" s="76">
        <v>8.6</v>
      </c>
      <c r="J301" s="76">
        <v>9.5</v>
      </c>
      <c r="K301" s="127"/>
      <c r="L301" s="127"/>
      <c r="M301" s="127"/>
      <c r="N301" s="127"/>
      <c r="O301" s="166"/>
      <c r="P301" s="166"/>
      <c r="Q301" s="166"/>
      <c r="R301" s="166"/>
    </row>
    <row r="302" spans="1:18" ht="15.75">
      <c r="A302" s="6" t="s">
        <v>82</v>
      </c>
      <c r="B302" s="12">
        <v>80439</v>
      </c>
      <c r="C302" s="12">
        <v>86928</v>
      </c>
      <c r="D302" s="12">
        <v>415473</v>
      </c>
      <c r="E302" s="12">
        <v>2476163</v>
      </c>
      <c r="G302" s="76">
        <v>7.9</v>
      </c>
      <c r="H302" s="76">
        <v>8</v>
      </c>
      <c r="I302" s="76">
        <v>8.6999999999999993</v>
      </c>
      <c r="J302" s="76">
        <v>9.6999999999999993</v>
      </c>
      <c r="K302" s="127"/>
      <c r="L302" s="127"/>
      <c r="M302" s="127"/>
      <c r="N302" s="127"/>
      <c r="O302" s="166"/>
      <c r="P302" s="166"/>
      <c r="Q302" s="166"/>
      <c r="R302" s="166"/>
    </row>
    <row r="303" spans="1:18" ht="15.75">
      <c r="A303" s="6" t="s">
        <v>83</v>
      </c>
      <c r="B303" s="12">
        <v>86441</v>
      </c>
      <c r="C303" s="12">
        <v>94577</v>
      </c>
      <c r="D303" s="12">
        <v>435462</v>
      </c>
      <c r="E303" s="12">
        <v>2523300</v>
      </c>
      <c r="G303" s="76">
        <v>8.5</v>
      </c>
      <c r="H303" s="76">
        <v>8.6999999999999993</v>
      </c>
      <c r="I303" s="76">
        <v>9.1</v>
      </c>
      <c r="J303" s="76">
        <v>9.9</v>
      </c>
      <c r="K303" s="127"/>
      <c r="L303" s="127"/>
      <c r="M303" s="127"/>
      <c r="N303" s="127"/>
      <c r="O303" s="166"/>
      <c r="P303" s="166"/>
      <c r="Q303" s="166"/>
      <c r="R303" s="166"/>
    </row>
    <row r="304" spans="1:18" ht="15.75">
      <c r="A304" s="6" t="s">
        <v>84</v>
      </c>
      <c r="B304" s="12">
        <v>93239</v>
      </c>
      <c r="C304" s="12">
        <v>103294</v>
      </c>
      <c r="D304" s="12">
        <v>454856</v>
      </c>
      <c r="E304" s="12">
        <v>2545248</v>
      </c>
      <c r="G304" s="76">
        <v>9.1</v>
      </c>
      <c r="H304" s="76">
        <v>9.6</v>
      </c>
      <c r="I304" s="76">
        <v>9.5</v>
      </c>
      <c r="J304" s="76">
        <v>10</v>
      </c>
      <c r="K304" s="127"/>
      <c r="L304" s="127"/>
      <c r="M304" s="127"/>
      <c r="N304" s="127"/>
      <c r="O304" s="166"/>
      <c r="P304" s="166"/>
      <c r="Q304" s="166"/>
      <c r="R304" s="166"/>
    </row>
    <row r="305" spans="1:18" ht="15.75">
      <c r="A305" s="6" t="s">
        <v>85</v>
      </c>
      <c r="B305" s="12">
        <v>97670</v>
      </c>
      <c r="C305" s="12">
        <v>109210</v>
      </c>
      <c r="D305" s="12">
        <v>473358</v>
      </c>
      <c r="E305" s="12">
        <v>2573655</v>
      </c>
      <c r="G305" s="76">
        <v>9.6</v>
      </c>
      <c r="H305" s="76">
        <v>10.1</v>
      </c>
      <c r="I305" s="76">
        <v>9.9</v>
      </c>
      <c r="J305" s="76">
        <v>10.1</v>
      </c>
      <c r="K305" s="127"/>
      <c r="L305" s="127"/>
      <c r="M305" s="127"/>
      <c r="N305" s="127"/>
      <c r="O305" s="166"/>
      <c r="P305" s="166"/>
      <c r="Q305" s="166"/>
      <c r="R305" s="166"/>
    </row>
    <row r="306" spans="1:18" ht="15.75">
      <c r="A306" s="6" t="s">
        <v>86</v>
      </c>
      <c r="B306" s="12">
        <v>114626</v>
      </c>
      <c r="C306" s="12">
        <v>124691</v>
      </c>
      <c r="D306" s="12">
        <v>519395</v>
      </c>
      <c r="E306" s="12">
        <v>2605329</v>
      </c>
      <c r="G306" s="76">
        <v>11.2</v>
      </c>
      <c r="H306" s="76">
        <v>11.5</v>
      </c>
      <c r="I306" s="76">
        <v>10.9</v>
      </c>
      <c r="J306" s="76">
        <v>10.199999999999999</v>
      </c>
      <c r="K306" s="127"/>
      <c r="L306" s="127"/>
      <c r="M306" s="127"/>
      <c r="N306" s="127"/>
      <c r="O306" s="166"/>
      <c r="P306" s="166"/>
      <c r="Q306" s="166"/>
      <c r="R306" s="166"/>
    </row>
    <row r="307" spans="1:18" ht="15.75">
      <c r="A307" s="6" t="s">
        <v>87</v>
      </c>
      <c r="B307" s="12">
        <v>122703</v>
      </c>
      <c r="C307" s="12">
        <v>127557</v>
      </c>
      <c r="D307" s="12">
        <v>537131</v>
      </c>
      <c r="E307" s="12">
        <v>2603683</v>
      </c>
      <c r="G307" s="76">
        <v>12</v>
      </c>
      <c r="H307" s="76">
        <v>11.8</v>
      </c>
      <c r="I307" s="76">
        <v>11.3</v>
      </c>
      <c r="J307" s="76">
        <v>10.199999999999999</v>
      </c>
      <c r="K307" s="127"/>
      <c r="L307" s="127"/>
      <c r="M307" s="127"/>
      <c r="N307" s="127"/>
      <c r="O307" s="166"/>
      <c r="P307" s="166"/>
      <c r="Q307" s="166"/>
      <c r="R307" s="166"/>
    </row>
    <row r="308" spans="1:18" ht="15.75">
      <c r="A308" s="6" t="s">
        <v>88</v>
      </c>
      <c r="B308" s="12">
        <v>126971</v>
      </c>
      <c r="C308" s="12">
        <v>129936</v>
      </c>
      <c r="D308" s="12">
        <v>571802</v>
      </c>
      <c r="E308" s="12">
        <v>2620198</v>
      </c>
      <c r="G308" s="76">
        <v>12.4</v>
      </c>
      <c r="H308" s="76">
        <v>12</v>
      </c>
      <c r="I308" s="76">
        <v>12</v>
      </c>
      <c r="J308" s="76">
        <v>10.3</v>
      </c>
      <c r="K308" s="127"/>
      <c r="L308" s="127"/>
      <c r="M308" s="127"/>
      <c r="N308" s="127"/>
      <c r="O308" s="166"/>
      <c r="P308" s="166"/>
      <c r="Q308" s="166"/>
      <c r="R308" s="166"/>
    </row>
    <row r="309" spans="1:18" ht="15.75">
      <c r="A309" s="6" t="s">
        <v>89</v>
      </c>
      <c r="B309" s="12">
        <v>128312</v>
      </c>
      <c r="C309" s="12">
        <v>131417</v>
      </c>
      <c r="D309" s="12">
        <v>587495</v>
      </c>
      <c r="E309" s="12">
        <v>2564057</v>
      </c>
      <c r="G309" s="76">
        <v>12.6</v>
      </c>
      <c r="H309" s="76">
        <v>12.2</v>
      </c>
      <c r="I309" s="76">
        <v>12.3</v>
      </c>
      <c r="J309" s="76">
        <v>10.1</v>
      </c>
      <c r="K309" s="127"/>
      <c r="L309" s="127"/>
      <c r="M309" s="127"/>
      <c r="N309" s="127"/>
      <c r="O309" s="166"/>
      <c r="P309" s="166"/>
      <c r="Q309" s="166"/>
      <c r="R309" s="166"/>
    </row>
    <row r="310" spans="1:18" ht="15.75">
      <c r="A310" s="6" t="s">
        <v>6</v>
      </c>
      <c r="B310" s="12">
        <v>1020007</v>
      </c>
      <c r="C310" s="12">
        <v>1081412</v>
      </c>
      <c r="D310" s="12">
        <v>4770838</v>
      </c>
      <c r="E310" s="12">
        <v>25484656</v>
      </c>
      <c r="G310" s="76">
        <v>100</v>
      </c>
      <c r="H310" s="76">
        <v>100</v>
      </c>
      <c r="I310" s="76">
        <v>100</v>
      </c>
      <c r="J310" s="76">
        <v>100</v>
      </c>
      <c r="K310" s="165"/>
      <c r="L310" s="165"/>
      <c r="M310" s="165"/>
      <c r="N310" s="165"/>
      <c r="O310" s="168"/>
      <c r="P310" s="168"/>
      <c r="Q310" s="168"/>
      <c r="R310" s="168"/>
    </row>
    <row r="311" spans="1:18">
      <c r="A311" s="249" t="s">
        <v>51</v>
      </c>
      <c r="B311" s="249"/>
      <c r="C311" s="249"/>
      <c r="D311" s="249"/>
      <c r="E311" s="249"/>
      <c r="F311" s="249"/>
      <c r="G311" s="249"/>
      <c r="H311" s="249"/>
      <c r="I311" s="249"/>
      <c r="J311" s="249"/>
    </row>
  </sheetData>
  <mergeCells count="65">
    <mergeCell ref="A245:J245"/>
    <mergeCell ref="A1:J1"/>
    <mergeCell ref="A2:J2"/>
    <mergeCell ref="B23:J23"/>
    <mergeCell ref="E6:E7"/>
    <mergeCell ref="J6:J7"/>
    <mergeCell ref="B8:E8"/>
    <mergeCell ref="G8:J8"/>
    <mergeCell ref="B9:J9"/>
    <mergeCell ref="B16:J16"/>
    <mergeCell ref="A5:J5"/>
    <mergeCell ref="B30:J30"/>
    <mergeCell ref="B37:J37"/>
    <mergeCell ref="A44:J44"/>
    <mergeCell ref="B58:J58"/>
    <mergeCell ref="B62:J62"/>
    <mergeCell ref="B66:J66"/>
    <mergeCell ref="B70:J70"/>
    <mergeCell ref="A53:J53"/>
    <mergeCell ref="E55:E56"/>
    <mergeCell ref="J55:J56"/>
    <mergeCell ref="B57:E57"/>
    <mergeCell ref="G57:J57"/>
    <mergeCell ref="A81:J81"/>
    <mergeCell ref="A82:J82"/>
    <mergeCell ref="A83:J83"/>
    <mergeCell ref="A84:D84"/>
    <mergeCell ref="B74:J74"/>
    <mergeCell ref="A78:J78"/>
    <mergeCell ref="A79:J79"/>
    <mergeCell ref="A80:J80"/>
    <mergeCell ref="B111:J111"/>
    <mergeCell ref="B131:J131"/>
    <mergeCell ref="B151:J151"/>
    <mergeCell ref="B91:J91"/>
    <mergeCell ref="A85:J85"/>
    <mergeCell ref="E88:E89"/>
    <mergeCell ref="J88:J89"/>
    <mergeCell ref="B90:E90"/>
    <mergeCell ref="G90:J90"/>
    <mergeCell ref="B171:J171"/>
    <mergeCell ref="A191:J191"/>
    <mergeCell ref="A205:J205"/>
    <mergeCell ref="E207:E208"/>
    <mergeCell ref="J207:J208"/>
    <mergeCell ref="B231:J231"/>
    <mergeCell ref="B238:J238"/>
    <mergeCell ref="B209:E209"/>
    <mergeCell ref="G209:J209"/>
    <mergeCell ref="B210:J210"/>
    <mergeCell ref="B217:J217"/>
    <mergeCell ref="B224:J224"/>
    <mergeCell ref="K299:N299"/>
    <mergeCell ref="O299:R299"/>
    <mergeCell ref="A311:J311"/>
    <mergeCell ref="E248:E249"/>
    <mergeCell ref="J248:J249"/>
    <mergeCell ref="B250:E250"/>
    <mergeCell ref="G250:J250"/>
    <mergeCell ref="K263:N263"/>
    <mergeCell ref="O263:R263"/>
    <mergeCell ref="K275:N275"/>
    <mergeCell ref="O275:R275"/>
    <mergeCell ref="K287:N287"/>
    <mergeCell ref="O287:R287"/>
  </mergeCells>
  <hyperlinks>
    <hyperlink ref="A245" r:id="rId1" location="copyright-and-creative-commons" xr:uid="{0291603D-3223-47DC-9FC5-61E9628D6908}"/>
    <hyperlink ref="A191" r:id="rId2" location="copyright-and-creative-commons" xr:uid="{B4DB3F0E-E63A-4153-973C-364DF58B4718}"/>
    <hyperlink ref="A78" r:id="rId3" location="copyright-and-creative-commons" xr:uid="{5B195464-8F63-4D83-92A0-632B4BB68226}"/>
    <hyperlink ref="A44" r:id="rId4" location="copyright-and-creative-commons" xr:uid="{B3FE00E5-6A36-4D80-AF81-4E267CA088CD}"/>
    <hyperlink ref="A311" r:id="rId5" location="copyright-and-creative-commons" xr:uid="{61E0C861-B333-41C9-BB67-A046DDA00E4E}"/>
  </hyperlinks>
  <pageMargins left="0.7" right="0.7" top="0.75" bottom="0.75" header="0.3" footer="0.3"/>
  <pageSetup paperSize="9"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CFC7-9D54-4C1E-A649-161AF858CF2F}">
  <dimension ref="A1:C66"/>
  <sheetViews>
    <sheetView workbookViewId="0">
      <selection sqref="A1:I1"/>
    </sheetView>
  </sheetViews>
  <sheetFormatPr defaultColWidth="9.140625" defaultRowHeight="12.75" customHeight="1"/>
  <cols>
    <col min="1" max="2" width="9.140625" style="102" customWidth="1"/>
    <col min="3" max="3" width="78.28515625" style="102" bestFit="1" customWidth="1"/>
    <col min="4" max="10" width="9.140625" style="39" customWidth="1"/>
    <col min="11" max="16384" width="9.140625" style="39"/>
  </cols>
  <sheetData>
    <row r="1" spans="1:3" ht="15">
      <c r="A1" s="102" t="s">
        <v>13</v>
      </c>
      <c r="C1" s="102" t="s">
        <v>14</v>
      </c>
    </row>
    <row r="2" spans="1:3" ht="15" hidden="1">
      <c r="A2" s="102">
        <v>2016</v>
      </c>
    </row>
    <row r="3" spans="1:3" ht="15" hidden="1">
      <c r="A3" s="102">
        <v>2021</v>
      </c>
    </row>
    <row r="4" spans="1:3" ht="15" hidden="1"/>
    <row r="5" spans="1:3" ht="15" hidden="1"/>
    <row r="6" spans="1:3" ht="15" hidden="1">
      <c r="A6" s="102">
        <v>2020</v>
      </c>
    </row>
    <row r="7" spans="1:3" ht="15" hidden="1">
      <c r="A7" s="102">
        <v>2021</v>
      </c>
    </row>
    <row r="8" spans="1:3" ht="15" hidden="1">
      <c r="A8" s="102">
        <v>2022</v>
      </c>
    </row>
    <row r="9" spans="1:3" ht="15" hidden="1"/>
    <row r="10" spans="1:3" ht="15" hidden="1"/>
    <row r="11" spans="1:3" ht="15" hidden="1"/>
    <row r="12" spans="1:3" ht="15" hidden="1"/>
    <row r="13" spans="1:3" ht="15" hidden="1"/>
    <row r="14" spans="1:3" ht="15" hidden="1"/>
    <row r="15" spans="1:3" ht="15" hidden="1"/>
    <row r="16" spans="1:3" ht="15" hidden="1"/>
    <row r="17" spans="1:3" ht="15">
      <c r="A17" s="268" t="s">
        <v>73</v>
      </c>
      <c r="B17" s="268"/>
      <c r="C17" s="268"/>
    </row>
    <row r="18" spans="1:3" ht="12.75" customHeight="1">
      <c r="A18" s="102">
        <v>2020</v>
      </c>
      <c r="C18" s="102" t="s">
        <v>100</v>
      </c>
    </row>
    <row r="19" spans="1:3" ht="12.75" customHeight="1">
      <c r="A19" s="102">
        <v>2021</v>
      </c>
      <c r="C19" s="102" t="s">
        <v>101</v>
      </c>
    </row>
    <row r="20" spans="1:3" ht="12.75" customHeight="1">
      <c r="A20" s="102">
        <v>2022</v>
      </c>
      <c r="C20" s="102" t="s">
        <v>102</v>
      </c>
    </row>
    <row r="21" spans="1:3" ht="12.75" customHeight="1">
      <c r="C21" s="102" t="s">
        <v>103</v>
      </c>
    </row>
    <row r="22" spans="1:3" ht="12.75" customHeight="1">
      <c r="C22" s="102" t="s">
        <v>104</v>
      </c>
    </row>
    <row r="23" spans="1:3" ht="12.75" customHeight="1">
      <c r="C23" s="102" t="s">
        <v>6</v>
      </c>
    </row>
    <row r="24" spans="1:3" ht="12.75" customHeight="1">
      <c r="C24" s="102" t="s">
        <v>6</v>
      </c>
    </row>
    <row r="26" spans="1:3" ht="12.75" customHeight="1">
      <c r="A26" s="102">
        <v>2016</v>
      </c>
      <c r="C26" s="102" t="s">
        <v>23</v>
      </c>
    </row>
    <row r="27" spans="1:3" ht="12.75" customHeight="1">
      <c r="A27" s="102">
        <v>2021</v>
      </c>
      <c r="C27" s="102" t="s">
        <v>24</v>
      </c>
    </row>
    <row r="28" spans="1:3" ht="12.75" customHeight="1">
      <c r="C28" s="102" t="s">
        <v>6</v>
      </c>
    </row>
    <row r="31" spans="1:3" ht="12.75" customHeight="1">
      <c r="A31" s="102">
        <v>2016</v>
      </c>
      <c r="C31" s="102" t="s">
        <v>25</v>
      </c>
    </row>
    <row r="32" spans="1:3" ht="12.75" customHeight="1">
      <c r="A32" s="102">
        <v>2021</v>
      </c>
      <c r="C32" s="102" t="s">
        <v>21</v>
      </c>
    </row>
    <row r="33" spans="3:3" ht="12.75" customHeight="1">
      <c r="C33" s="102" t="s">
        <v>61</v>
      </c>
    </row>
    <row r="34" spans="3:3" ht="12.75" customHeight="1">
      <c r="C34" s="102" t="s">
        <v>62</v>
      </c>
    </row>
    <row r="35" spans="3:3" ht="12.75" customHeight="1">
      <c r="C35" s="102" t="s">
        <v>31</v>
      </c>
    </row>
    <row r="36" spans="3:3" ht="12.75" customHeight="1">
      <c r="C36" s="102" t="s">
        <v>28</v>
      </c>
    </row>
    <row r="37" spans="3:3" ht="12.75" customHeight="1">
      <c r="C37" s="102" t="s">
        <v>38</v>
      </c>
    </row>
    <row r="38" spans="3:3" ht="12.75" customHeight="1">
      <c r="C38" s="102" t="s">
        <v>26</v>
      </c>
    </row>
    <row r="39" spans="3:3" ht="12.75" customHeight="1">
      <c r="C39" s="102" t="s">
        <v>30</v>
      </c>
    </row>
    <row r="40" spans="3:3" ht="12.75" customHeight="1">
      <c r="C40" s="102" t="s">
        <v>39</v>
      </c>
    </row>
    <row r="41" spans="3:3" ht="12.75" customHeight="1">
      <c r="C41" s="102" t="s">
        <v>27</v>
      </c>
    </row>
    <row r="42" spans="3:3" ht="12.75" customHeight="1">
      <c r="C42" s="102" t="s">
        <v>29</v>
      </c>
    </row>
    <row r="43" spans="3:3" ht="12.75" customHeight="1">
      <c r="C43" s="102" t="s">
        <v>19</v>
      </c>
    </row>
    <row r="44" spans="3:3" ht="12.75" customHeight="1">
      <c r="C44" s="102" t="s">
        <v>65</v>
      </c>
    </row>
    <row r="45" spans="3:3" ht="12.75" customHeight="1">
      <c r="C45" s="102" t="s">
        <v>66</v>
      </c>
    </row>
    <row r="46" spans="3:3" ht="12.75" customHeight="1">
      <c r="C46" s="102" t="s">
        <v>37</v>
      </c>
    </row>
    <row r="47" spans="3:3" ht="12.75" customHeight="1">
      <c r="C47" s="102" t="s">
        <v>60</v>
      </c>
    </row>
    <row r="49" spans="3:3" ht="12.75" customHeight="1">
      <c r="C49" s="102" t="s">
        <v>8</v>
      </c>
    </row>
    <row r="50" spans="3:3" ht="12.75" customHeight="1">
      <c r="C50" s="102" t="s">
        <v>9</v>
      </c>
    </row>
    <row r="51" spans="3:3" ht="12.75" customHeight="1">
      <c r="C51" s="102" t="s">
        <v>10</v>
      </c>
    </row>
    <row r="52" spans="3:3" ht="12.75" customHeight="1">
      <c r="C52" s="102" t="s">
        <v>58</v>
      </c>
    </row>
    <row r="53" spans="3:3" ht="12.75" customHeight="1">
      <c r="C53" s="102" t="s">
        <v>57</v>
      </c>
    </row>
    <row r="54" spans="3:3" ht="12.75" customHeight="1">
      <c r="C54" s="102" t="s">
        <v>6</v>
      </c>
    </row>
    <row r="56" spans="3:3" ht="12.75" customHeight="1">
      <c r="C56" s="102" t="s">
        <v>80</v>
      </c>
    </row>
    <row r="57" spans="3:3" ht="12.75" customHeight="1">
      <c r="C57" s="102" t="s">
        <v>81</v>
      </c>
    </row>
    <row r="58" spans="3:3" ht="12.75" customHeight="1">
      <c r="C58" s="102" t="s">
        <v>82</v>
      </c>
    </row>
    <row r="59" spans="3:3" ht="12.75" customHeight="1">
      <c r="C59" s="102" t="s">
        <v>83</v>
      </c>
    </row>
    <row r="60" spans="3:3" ht="12.75" customHeight="1">
      <c r="C60" s="102" t="s">
        <v>84</v>
      </c>
    </row>
    <row r="61" spans="3:3" ht="12.75" customHeight="1">
      <c r="C61" s="102" t="s">
        <v>85</v>
      </c>
    </row>
    <row r="62" spans="3:3" ht="12.75" customHeight="1">
      <c r="C62" s="102" t="s">
        <v>86</v>
      </c>
    </row>
    <row r="63" spans="3:3" ht="12.75" customHeight="1">
      <c r="C63" s="102" t="s">
        <v>87</v>
      </c>
    </row>
    <row r="64" spans="3:3" ht="12.75" customHeight="1">
      <c r="C64" s="102" t="s">
        <v>88</v>
      </c>
    </row>
    <row r="65" spans="3:3" ht="12.75" customHeight="1">
      <c r="C65" s="102" t="s">
        <v>89</v>
      </c>
    </row>
    <row r="66" spans="3:3" ht="12.75" customHeight="1">
      <c r="C66" s="102" t="s">
        <v>6</v>
      </c>
    </row>
  </sheetData>
  <mergeCells count="1">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1465-B7B6-494B-93F2-B005BC6D9798}">
  <sheetPr>
    <pageSetUpPr autoPageBreaks="0" fitToPage="1"/>
  </sheetPr>
  <dimension ref="A1:O30"/>
  <sheetViews>
    <sheetView zoomScaleNormal="100" workbookViewId="0">
      <pane xSplit="1" ySplit="9" topLeftCell="B10" activePane="bottomRight" state="frozen"/>
      <selection sqref="A1:I1"/>
      <selection pane="topRight" sqref="A1:I1"/>
      <selection pane="bottomLeft" sqref="A1:I1"/>
      <selection pane="bottomRight" sqref="A1:I1"/>
    </sheetView>
  </sheetViews>
  <sheetFormatPr defaultColWidth="0" defaultRowHeight="12.75" zeroHeight="1"/>
  <cols>
    <col min="1" max="1" width="46.28515625" style="6" customWidth="1"/>
    <col min="2" max="9" width="15.7109375" style="6" customWidth="1"/>
    <col min="10" max="11" width="9.140625" style="2" hidden="1" customWidth="1"/>
    <col min="12" max="15" width="0" style="2" hidden="1" customWidth="1"/>
    <col min="16" max="16384" width="9.140625" style="2" hidden="1"/>
  </cols>
  <sheetData>
    <row r="1" spans="1:15" ht="15">
      <c r="A1" s="229" t="s">
        <v>130</v>
      </c>
      <c r="B1" s="229"/>
      <c r="C1" s="229"/>
      <c r="D1" s="229"/>
      <c r="E1" s="229"/>
      <c r="F1" s="229"/>
      <c r="G1" s="229"/>
      <c r="H1" s="229"/>
      <c r="I1" s="229"/>
    </row>
    <row r="2" spans="1:15" s="1" customFormat="1" ht="59.45" customHeight="1">
      <c r="A2" s="232" t="s">
        <v>0</v>
      </c>
      <c r="B2" s="232"/>
      <c r="C2" s="232"/>
      <c r="D2" s="232"/>
      <c r="E2" s="232"/>
      <c r="F2" s="232"/>
      <c r="G2" s="232"/>
      <c r="H2" s="232"/>
      <c r="I2" s="232"/>
    </row>
    <row r="3" spans="1:15" s="1" customFormat="1" ht="26.25" customHeight="1" thickBot="1">
      <c r="A3" s="230" t="s">
        <v>91</v>
      </c>
      <c r="B3" s="230"/>
      <c r="C3" s="230"/>
      <c r="D3" s="230"/>
      <c r="E3" s="230"/>
      <c r="F3" s="230"/>
      <c r="G3" s="230"/>
      <c r="H3" s="230"/>
      <c r="I3" s="230"/>
    </row>
    <row r="4" spans="1:15" s="1" customFormat="1" ht="14.25" customHeight="1" thickTop="1">
      <c r="A4" s="228" t="s">
        <v>53</v>
      </c>
      <c r="B4" s="228"/>
      <c r="C4" s="228"/>
      <c r="D4" s="228"/>
      <c r="E4" s="228"/>
      <c r="F4" s="228"/>
      <c r="G4" s="228"/>
      <c r="H4" s="228"/>
      <c r="I4" s="228"/>
    </row>
    <row r="5" spans="1:15" ht="29.25" customHeight="1">
      <c r="A5" s="108">
        <v>2021</v>
      </c>
      <c r="B5" s="109" t="s">
        <v>136</v>
      </c>
      <c r="C5" s="110"/>
      <c r="D5" s="111"/>
      <c r="E5" s="111"/>
      <c r="F5" s="111"/>
      <c r="G5" s="111"/>
      <c r="H5" s="111"/>
      <c r="I5" s="111"/>
    </row>
    <row r="6" spans="1:15" ht="15.75">
      <c r="A6" s="111"/>
      <c r="B6" s="111"/>
      <c r="C6" s="111"/>
      <c r="D6" s="111"/>
      <c r="E6" s="111"/>
      <c r="F6" s="111"/>
      <c r="G6" s="111"/>
      <c r="H6" s="111"/>
      <c r="I6" s="111"/>
    </row>
    <row r="7" spans="1:15" ht="45">
      <c r="A7" s="112"/>
      <c r="B7" s="113" t="s">
        <v>16</v>
      </c>
      <c r="C7" s="113" t="s">
        <v>18</v>
      </c>
      <c r="D7" s="113" t="s">
        <v>17</v>
      </c>
      <c r="E7" s="231" t="s">
        <v>6</v>
      </c>
      <c r="F7" s="113" t="s">
        <v>16</v>
      </c>
      <c r="G7" s="113" t="s">
        <v>18</v>
      </c>
      <c r="H7" s="113" t="s">
        <v>17</v>
      </c>
      <c r="I7" s="231" t="s">
        <v>6</v>
      </c>
    </row>
    <row r="8" spans="1:15" s="14" customFormat="1" ht="15">
      <c r="A8" s="115"/>
      <c r="B8" s="116" t="str">
        <f>$A$5-4&amp;" to "&amp;$A$5</f>
        <v>2017 to 2021</v>
      </c>
      <c r="C8" s="116" t="str">
        <f>$A$5-9&amp;" to "&amp;$A$5-5</f>
        <v>2012 to 2016</v>
      </c>
      <c r="D8" s="113" t="str">
        <f>"Before "&amp;$A$5-9&amp;""</f>
        <v>Before 2012</v>
      </c>
      <c r="E8" s="231"/>
      <c r="F8" s="116" t="str">
        <f>$A$5-4&amp;" to "&amp;$A$5</f>
        <v>2017 to 2021</v>
      </c>
      <c r="G8" s="116" t="str">
        <f>$A$5-9&amp;" to "&amp;$A$5-5</f>
        <v>2012 to 2016</v>
      </c>
      <c r="H8" s="113" t="str">
        <f>"Before "&amp;$A$5-9&amp;""</f>
        <v>Before 2012</v>
      </c>
      <c r="I8" s="231"/>
    </row>
    <row r="9" spans="1:15" s="14" customFormat="1" ht="15">
      <c r="A9" s="115"/>
      <c r="B9" s="227" t="s">
        <v>128</v>
      </c>
      <c r="C9" s="227"/>
      <c r="D9" s="227"/>
      <c r="E9" s="227"/>
      <c r="F9" s="227" t="s">
        <v>54</v>
      </c>
      <c r="G9" s="227"/>
      <c r="H9" s="227"/>
      <c r="I9" s="227"/>
    </row>
    <row r="10" spans="1:15" s="3" customFormat="1" ht="15" customHeight="1">
      <c r="A10" s="117" t="s">
        <v>74</v>
      </c>
      <c r="B10" s="227"/>
      <c r="C10" s="227"/>
      <c r="D10" s="227"/>
      <c r="E10" s="227"/>
      <c r="F10" s="227"/>
      <c r="G10" s="227"/>
      <c r="H10" s="227"/>
      <c r="I10" s="227"/>
    </row>
    <row r="11" spans="1:15" s="3" customFormat="1" ht="15">
      <c r="A11" s="207" t="s">
        <v>23</v>
      </c>
      <c r="B11" s="119">
        <f ca="1">VLOOKUP(Metadata!$C26,INDIRECT("'"&amp;$A$5&amp;"'!"&amp;"A58:J61"),2,0)</f>
        <v>7880</v>
      </c>
      <c r="C11" s="119">
        <f ca="1">VLOOKUP(Metadata!$C26,INDIRECT("'"&amp;$A$5&amp;"'!"&amp;"A58:J61"),3,0)</f>
        <v>230080</v>
      </c>
      <c r="D11" s="119">
        <f ca="1">VLOOKUP(Metadata!$C26,INDIRECT("'"&amp;$A$5&amp;"'!"&amp;"A58:J61"),4,0)</f>
        <v>836194</v>
      </c>
      <c r="E11" s="119">
        <f ca="1">VLOOKUP(Metadata!$C26,INDIRECT("'"&amp;$A$5&amp;"'!"&amp;"A58:J61"),5,0)</f>
        <v>1128549</v>
      </c>
      <c r="F11" s="120">
        <f ca="1">VLOOKUP(Metadata!$C26,INDIRECT("'"&amp;$A$5&amp;"'!"&amp;"A58:J61"),7,0)</f>
        <v>4.0999999999999996</v>
      </c>
      <c r="G11" s="120">
        <f ca="1">VLOOKUP(Metadata!$C26,INDIRECT("'"&amp;$A$5&amp;"'!"&amp;"A58:J61"),8,0)</f>
        <v>52.8</v>
      </c>
      <c r="H11" s="120">
        <f ca="1">VLOOKUP(Metadata!$C26,INDIRECT("'"&amp;$A$5&amp;"'!"&amp;"A58:J61"),9,0)</f>
        <v>79.900000000000006</v>
      </c>
      <c r="I11" s="120">
        <f ca="1">VLOOKUP(Metadata!$C26,INDIRECT("'"&amp;$A$5&amp;"'!"&amp;"A58:J61"),10,0)</f>
        <v>64.3</v>
      </c>
      <c r="K11" s="142"/>
      <c r="L11" s="143"/>
      <c r="M11" s="143"/>
      <c r="N11" s="143"/>
      <c r="O11" s="143"/>
    </row>
    <row r="12" spans="1:15" s="3" customFormat="1" ht="15">
      <c r="A12" s="207" t="s">
        <v>24</v>
      </c>
      <c r="B12" s="119">
        <f ca="1">VLOOKUP(Metadata!$C27,INDIRECT("'"&amp;$A$5&amp;"'!"&amp;"A59:J61"),2,0)</f>
        <v>183914</v>
      </c>
      <c r="C12" s="119">
        <f ca="1">VLOOKUP(Metadata!$C27,INDIRECT("'"&amp;$A$5&amp;"'!"&amp;"A59:J61"),3,0)</f>
        <v>205929</v>
      </c>
      <c r="D12" s="119">
        <f ca="1">VLOOKUP(Metadata!$C27,INDIRECT("'"&amp;$A$5&amp;"'!"&amp;"A59:J61"),4,0)</f>
        <v>210946</v>
      </c>
      <c r="E12" s="119">
        <f ca="1">VLOOKUP(Metadata!$C27,INDIRECT("'"&amp;$A$5&amp;"'!"&amp;"A59:J61"),5,0)</f>
        <v>627201</v>
      </c>
      <c r="F12" s="120">
        <f ca="1">VLOOKUP(Metadata!$C27,INDIRECT("'"&amp;$A$5&amp;"'!"&amp;"A59:J61"),7,0)</f>
        <v>95.9</v>
      </c>
      <c r="G12" s="120">
        <f ca="1">VLOOKUP(Metadata!$C27,INDIRECT("'"&amp;$A$5&amp;"'!"&amp;"A59:J61"),8,0)</f>
        <v>47.2</v>
      </c>
      <c r="H12" s="120">
        <f ca="1">VLOOKUP(Metadata!$C27,INDIRECT("'"&amp;$A$5&amp;"'!"&amp;"A59:J61"),9,0)</f>
        <v>20.100000000000001</v>
      </c>
      <c r="I12" s="120">
        <f ca="1">VLOOKUP(Metadata!$C27,INDIRECT("'"&amp;$A$5&amp;"'!"&amp;"A59:J61"),10,0)</f>
        <v>35.700000000000003</v>
      </c>
      <c r="K12" s="142"/>
      <c r="L12" s="143"/>
      <c r="M12" s="142"/>
      <c r="N12" s="142"/>
    </row>
    <row r="13" spans="1:15" s="103" customFormat="1" ht="15">
      <c r="A13" s="118" t="s">
        <v>6</v>
      </c>
      <c r="B13" s="121">
        <f ca="1">VLOOKUP(Metadata!$C28,INDIRECT("'"&amp;$A$5&amp;"'!"&amp;"A59:J61"),2,0)</f>
        <v>191797</v>
      </c>
      <c r="C13" s="121">
        <f ca="1">VLOOKUP(Metadata!$C28,INDIRECT("'"&amp;$A$5&amp;"'!"&amp;"A59:J61"),3,0)</f>
        <v>436013</v>
      </c>
      <c r="D13" s="121">
        <f ca="1">VLOOKUP(Metadata!$C28,INDIRECT("'"&amp;$A$5&amp;"'!"&amp;"A59:J61"),4,0)</f>
        <v>1047136</v>
      </c>
      <c r="E13" s="121">
        <f ca="1">VLOOKUP(Metadata!$C28,INDIRECT("'"&amp;$A$5&amp;"'!"&amp;"A59:J61"),5,0)</f>
        <v>1755745</v>
      </c>
      <c r="F13" s="122">
        <f ca="1">VLOOKUP(Metadata!$C28,INDIRECT("'"&amp;$A$5&amp;"'!"&amp;"A59:J61"),7,0)</f>
        <v>100</v>
      </c>
      <c r="G13" s="122">
        <f ca="1">VLOOKUP(Metadata!$C28,INDIRECT("'"&amp;$A$5&amp;"'!"&amp;"A59:J61"),8,0)</f>
        <v>100</v>
      </c>
      <c r="H13" s="122">
        <f ca="1">VLOOKUP(Metadata!$C28,INDIRECT("'"&amp;$A$5&amp;"'!"&amp;"A59:J61"),9,0)</f>
        <v>100</v>
      </c>
      <c r="I13" s="122">
        <f ca="1">VLOOKUP(Metadata!$C28,INDIRECT("'"&amp;$A$5&amp;"'!"&amp;"A59:J61"),10,0)</f>
        <v>100</v>
      </c>
      <c r="K13" s="142"/>
      <c r="L13" s="143"/>
      <c r="M13" s="142"/>
      <c r="N13" s="142"/>
    </row>
    <row r="14" spans="1:15" ht="15" customHeight="1">
      <c r="A14" s="117" t="s">
        <v>75</v>
      </c>
      <c r="B14" s="227"/>
      <c r="C14" s="227"/>
      <c r="D14" s="227"/>
      <c r="E14" s="227"/>
      <c r="F14" s="227"/>
      <c r="G14" s="227"/>
      <c r="H14" s="227"/>
      <c r="I14" s="227"/>
    </row>
    <row r="15" spans="1:15" ht="15">
      <c r="A15" s="207" t="s">
        <v>23</v>
      </c>
      <c r="B15" s="119">
        <f ca="1">VLOOKUP(Metadata!$C26,INDIRECT("'"&amp;$A$5&amp;"'!"&amp;"A62:J65"),2,0)</f>
        <v>6218</v>
      </c>
      <c r="C15" s="119">
        <f ca="1">VLOOKUP(Metadata!$C26,INDIRECT("'"&amp;$A$5&amp;"'!"&amp;"A62:J65"),3,0)</f>
        <v>89272</v>
      </c>
      <c r="D15" s="119">
        <f ca="1">VLOOKUP(Metadata!$C26,INDIRECT("'"&amp;$A$5&amp;"'!"&amp;"A62:J65"),4,0)</f>
        <v>347950</v>
      </c>
      <c r="E15" s="119">
        <f ca="1">VLOOKUP(Metadata!$C26,INDIRECT("'"&amp;$A$5&amp;"'!"&amp;"A62:J65"),5,0)</f>
        <v>456970</v>
      </c>
      <c r="F15" s="120">
        <f ca="1">VLOOKUP(Metadata!$C26,INDIRECT("'"&amp;$A$5&amp;"'!"&amp;"A62:J65"),7,0)</f>
        <v>4.2</v>
      </c>
      <c r="G15" s="120">
        <f ca="1">VLOOKUP(Metadata!$C26,INDIRECT("'"&amp;$A$5&amp;"'!"&amp;"A62:J65"),8,0)</f>
        <v>34</v>
      </c>
      <c r="H15" s="120">
        <f ca="1">VLOOKUP(Metadata!$C26,INDIRECT("'"&amp;$A$5&amp;"'!"&amp;"A62:J65"),9,0)</f>
        <v>66.400000000000006</v>
      </c>
      <c r="I15" s="120">
        <f ca="1">VLOOKUP(Metadata!$C26,INDIRECT("'"&amp;$A$5&amp;"'!"&amp;"A62:J65"),10,0)</f>
        <v>47.7</v>
      </c>
      <c r="K15" s="142"/>
      <c r="L15" s="143"/>
      <c r="M15" s="143"/>
      <c r="N15" s="143"/>
      <c r="O15" s="143"/>
    </row>
    <row r="16" spans="1:15" ht="15">
      <c r="A16" s="207" t="s">
        <v>24</v>
      </c>
      <c r="B16" s="119">
        <f ca="1">VLOOKUP(Metadata!$C27,INDIRECT("'"&amp;$A$5&amp;"'!"&amp;"A63:J65"),2,0)</f>
        <v>141532</v>
      </c>
      <c r="C16" s="119">
        <f ca="1">VLOOKUP(Metadata!$C27,INDIRECT("'"&amp;$A$5&amp;"'!"&amp;"A63:J65"),3,0)</f>
        <v>173011</v>
      </c>
      <c r="D16" s="119">
        <f ca="1">VLOOKUP(Metadata!$C27,INDIRECT("'"&amp;$A$5&amp;"'!"&amp;"A63:J65"),4,0)</f>
        <v>175779</v>
      </c>
      <c r="E16" s="119">
        <f ca="1">VLOOKUP(Metadata!$C27,INDIRECT("'"&amp;$A$5&amp;"'!"&amp;"A63:J65"),5,0)</f>
        <v>500309</v>
      </c>
      <c r="F16" s="120">
        <f ca="1">VLOOKUP(Metadata!$C27,INDIRECT("'"&amp;$A$5&amp;"'!"&amp;"A63:J65"),7,0)</f>
        <v>95.8</v>
      </c>
      <c r="G16" s="120">
        <f ca="1">VLOOKUP(Metadata!$C27,INDIRECT("'"&amp;$A$5&amp;"'!"&amp;"A63:J65"),8,0)</f>
        <v>66</v>
      </c>
      <c r="H16" s="120">
        <f ca="1">VLOOKUP(Metadata!$C27,INDIRECT("'"&amp;$A$5&amp;"'!"&amp;"A63:J65"),9,0)</f>
        <v>33.6</v>
      </c>
      <c r="I16" s="120">
        <f ca="1">VLOOKUP(Metadata!$C27,INDIRECT("'"&amp;$A$5&amp;"'!"&amp;"A63:J65"),10,0)</f>
        <v>52.3</v>
      </c>
      <c r="K16" s="142"/>
      <c r="L16" s="143"/>
      <c r="M16" s="143"/>
      <c r="N16" s="143"/>
      <c r="O16" s="143"/>
    </row>
    <row r="17" spans="1:15" s="17" customFormat="1" ht="15">
      <c r="A17" s="118" t="s">
        <v>6</v>
      </c>
      <c r="B17" s="121">
        <f ca="1">VLOOKUP(Metadata!$C28,INDIRECT("'"&amp;$A$5&amp;"'!"&amp;"A63:J65"),2,0)</f>
        <v>147751</v>
      </c>
      <c r="C17" s="121">
        <f ca="1">VLOOKUP(Metadata!$C28,INDIRECT("'"&amp;$A$5&amp;"'!"&amp;"A63:J65"),3,0)</f>
        <v>262278</v>
      </c>
      <c r="D17" s="121">
        <f ca="1">VLOOKUP(Metadata!$C28,INDIRECT("'"&amp;$A$5&amp;"'!"&amp;"A63:J65"),4,0)</f>
        <v>523733</v>
      </c>
      <c r="E17" s="121">
        <f ca="1">VLOOKUP(Metadata!$C28,INDIRECT("'"&amp;$A$5&amp;"'!"&amp;"A63:J65"),5,0)</f>
        <v>957287</v>
      </c>
      <c r="F17" s="122">
        <f ca="1">VLOOKUP(Metadata!$C28,INDIRECT("'"&amp;$A$5&amp;"'!"&amp;"A63:J65"),7,0)</f>
        <v>100</v>
      </c>
      <c r="G17" s="122">
        <f ca="1">VLOOKUP(Metadata!$C28,INDIRECT("'"&amp;$A$5&amp;"'!"&amp;"A63:J65"),8,0)</f>
        <v>100</v>
      </c>
      <c r="H17" s="122">
        <f ca="1">VLOOKUP(Metadata!$C28,INDIRECT("'"&amp;$A$5&amp;"'!"&amp;"A63:J65"),9,0)</f>
        <v>100</v>
      </c>
      <c r="I17" s="122">
        <f ca="1">VLOOKUP(Metadata!$C28,INDIRECT("'"&amp;$A$5&amp;"'!"&amp;"A63:J65"),10,0)</f>
        <v>100</v>
      </c>
      <c r="K17" s="142"/>
      <c r="L17" s="143"/>
      <c r="M17" s="142"/>
      <c r="N17" s="142"/>
    </row>
    <row r="18" spans="1:15" ht="15">
      <c r="A18" s="117" t="s">
        <v>76</v>
      </c>
      <c r="B18" s="227"/>
      <c r="C18" s="227"/>
      <c r="D18" s="227"/>
      <c r="E18" s="227"/>
      <c r="F18" s="227"/>
      <c r="G18" s="227"/>
      <c r="H18" s="227"/>
      <c r="I18" s="227"/>
    </row>
    <row r="19" spans="1:15" ht="15">
      <c r="A19" s="207" t="s">
        <v>23</v>
      </c>
      <c r="B19" s="119">
        <f ca="1">VLOOKUP(Metadata!$C26,INDIRECT("'"&amp;$A$5&amp;"'!"&amp;"A66:J69"),2,0)</f>
        <v>2264</v>
      </c>
      <c r="C19" s="119">
        <f ca="1">VLOOKUP(Metadata!$C26,INDIRECT("'"&amp;$A$5&amp;"'!"&amp;"A66:J69"),3,0)</f>
        <v>31594</v>
      </c>
      <c r="D19" s="119">
        <f ca="1">VLOOKUP(Metadata!$C26,INDIRECT("'"&amp;$A$5&amp;"'!"&amp;"A66:J69"),4,0)</f>
        <v>130046</v>
      </c>
      <c r="E19" s="119">
        <f ca="1">VLOOKUP(Metadata!$C26,INDIRECT("'"&amp;$A$5&amp;"'!"&amp;"A66:J69"),5,0)</f>
        <v>172329</v>
      </c>
      <c r="F19" s="120">
        <f ca="1">VLOOKUP(Metadata!$C26,INDIRECT("'"&amp;$A$5&amp;"'!"&amp;"A66:J69"),7,0)</f>
        <v>4.5</v>
      </c>
      <c r="G19" s="120">
        <f ca="1">VLOOKUP(Metadata!$C26,INDIRECT("'"&amp;$A$5&amp;"'!"&amp;"A66:J69"),8,0)</f>
        <v>42.4</v>
      </c>
      <c r="H19" s="120">
        <f ca="1">VLOOKUP(Metadata!$C26,INDIRECT("'"&amp;$A$5&amp;"'!"&amp;"A66:J69"),9,0)</f>
        <v>89.3</v>
      </c>
      <c r="I19" s="120">
        <f ca="1">VLOOKUP(Metadata!$C26,INDIRECT("'"&amp;$A$5&amp;"'!"&amp;"A66:J69"),10,0)</f>
        <v>61.3</v>
      </c>
      <c r="L19" s="143"/>
      <c r="M19" s="143"/>
      <c r="N19" s="143"/>
      <c r="O19" s="143"/>
    </row>
    <row r="20" spans="1:15" ht="15">
      <c r="A20" s="207" t="s">
        <v>24</v>
      </c>
      <c r="B20" s="119">
        <f ca="1">VLOOKUP(Metadata!$C27,INDIRECT("'"&amp;$A$5&amp;"'!"&amp;"A66:J69"),2,0)</f>
        <v>47803</v>
      </c>
      <c r="C20" s="119">
        <f ca="1">VLOOKUP(Metadata!$C27,INDIRECT("'"&amp;$A$5&amp;"'!"&amp;"A66:J69"),3,0)</f>
        <v>42931</v>
      </c>
      <c r="D20" s="119">
        <f ca="1">VLOOKUP(Metadata!$C27,INDIRECT("'"&amp;$A$5&amp;"'!"&amp;"A66:J69"),4,0)</f>
        <v>15613</v>
      </c>
      <c r="E20" s="119">
        <f ca="1">VLOOKUP(Metadata!$C27,INDIRECT("'"&amp;$A$5&amp;"'!"&amp;"A66:J69"),5,0)</f>
        <v>108970</v>
      </c>
      <c r="F20" s="120">
        <f ca="1">VLOOKUP(Metadata!$C27,INDIRECT("'"&amp;$A$5&amp;"'!"&amp;"A66:J69"),7,0)</f>
        <v>95.5</v>
      </c>
      <c r="G20" s="120">
        <f ca="1">VLOOKUP(Metadata!$C27,INDIRECT("'"&amp;$A$5&amp;"'!"&amp;"A66:J69"),8,0)</f>
        <v>57.6</v>
      </c>
      <c r="H20" s="120">
        <f ca="1">VLOOKUP(Metadata!$C27,INDIRECT("'"&amp;$A$5&amp;"'!"&amp;"A66:J69"),9,0)</f>
        <v>10.7</v>
      </c>
      <c r="I20" s="120">
        <f ca="1">VLOOKUP(Metadata!$C27,INDIRECT("'"&amp;$A$5&amp;"'!"&amp;"A66:J69"),10,0)</f>
        <v>38.700000000000003</v>
      </c>
      <c r="L20" s="143"/>
      <c r="M20" s="143"/>
      <c r="N20" s="143"/>
      <c r="O20" s="143"/>
    </row>
    <row r="21" spans="1:15" s="17" customFormat="1" ht="15">
      <c r="A21" s="118" t="s">
        <v>6</v>
      </c>
      <c r="B21" s="121">
        <f ca="1">VLOOKUP(Metadata!$C28,INDIRECT("'"&amp;$A$5&amp;"'!"&amp;"A66:J69"),2,0)</f>
        <v>50065</v>
      </c>
      <c r="C21" s="121">
        <f ca="1">VLOOKUP(Metadata!$C28,INDIRECT("'"&amp;$A$5&amp;"'!"&amp;"A66:J69"),3,0)</f>
        <v>74534</v>
      </c>
      <c r="D21" s="121">
        <f ca="1">VLOOKUP(Metadata!$C28,INDIRECT("'"&amp;$A$5&amp;"'!"&amp;"A66:J69"),4,0)</f>
        <v>145662</v>
      </c>
      <c r="E21" s="121">
        <f ca="1">VLOOKUP(Metadata!$C28,INDIRECT("'"&amp;$A$5&amp;"'!"&amp;"A66:J69"),5,0)</f>
        <v>281295</v>
      </c>
      <c r="F21" s="122">
        <f ca="1">VLOOKUP(Metadata!$C28,INDIRECT("'"&amp;$A$5&amp;"'!"&amp;"A66:J69"),7,0)</f>
        <v>100</v>
      </c>
      <c r="G21" s="122">
        <f ca="1">VLOOKUP(Metadata!$C28,INDIRECT("'"&amp;$A$5&amp;"'!"&amp;"A66:J69"),8,0)</f>
        <v>100</v>
      </c>
      <c r="H21" s="122">
        <f ca="1">VLOOKUP(Metadata!$C28,INDIRECT("'"&amp;$A$5&amp;"'!"&amp;"A66:J69"),9,0)</f>
        <v>100</v>
      </c>
      <c r="I21" s="122">
        <f ca="1">VLOOKUP(Metadata!$C28,INDIRECT("'"&amp;$A$5&amp;"'!"&amp;"A66:J69"),10,0)</f>
        <v>100</v>
      </c>
      <c r="L21" s="143"/>
    </row>
    <row r="22" spans="1:15" ht="15">
      <c r="A22" s="117" t="s">
        <v>55</v>
      </c>
      <c r="B22" s="227"/>
      <c r="C22" s="227"/>
      <c r="D22" s="227"/>
      <c r="E22" s="227"/>
      <c r="F22" s="227"/>
      <c r="G22" s="227"/>
      <c r="H22" s="227"/>
      <c r="I22" s="227"/>
    </row>
    <row r="23" spans="1:15" ht="15">
      <c r="A23" s="207" t="s">
        <v>23</v>
      </c>
      <c r="B23" s="119">
        <f ca="1">VLOOKUP(Metadata!$C26,INDIRECT("'"&amp;$A$5&amp;"'!"&amp;"A70:J73"),2,0)</f>
        <v>16362</v>
      </c>
      <c r="C23" s="119">
        <f ca="1">VLOOKUP(Metadata!$C26,INDIRECT("'"&amp;$A$5&amp;"'!"&amp;"A70:J73"),3,0)</f>
        <v>350973</v>
      </c>
      <c r="D23" s="119">
        <f ca="1">VLOOKUP(Metadata!$C26,INDIRECT("'"&amp;$A$5&amp;"'!"&amp;"A70:J73"),4,0)</f>
        <v>1315102</v>
      </c>
      <c r="E23" s="119">
        <f ca="1">VLOOKUP(Metadata!$C26,INDIRECT("'"&amp;$A$5&amp;"'!"&amp;"A70:J73"),5,0)</f>
        <v>1758827</v>
      </c>
      <c r="F23" s="120">
        <f ca="1">VLOOKUP(Metadata!$C26,INDIRECT("'"&amp;$A$5&amp;"'!"&amp;"A70:J73"),7,0)</f>
        <v>4.2</v>
      </c>
      <c r="G23" s="120">
        <f ca="1">VLOOKUP(Metadata!$C26,INDIRECT("'"&amp;$A$5&amp;"'!"&amp;"A70:J73"),8,0)</f>
        <v>45.4</v>
      </c>
      <c r="H23" s="120">
        <f ca="1">VLOOKUP(Metadata!$C26,INDIRECT("'"&amp;$A$5&amp;"'!"&amp;"A70:J73"),9,0)</f>
        <v>76.599999999999994</v>
      </c>
      <c r="I23" s="120">
        <f ca="1">VLOOKUP(Metadata!$C26,INDIRECT("'"&amp;$A$5&amp;"'!"&amp;"A70:J73"),10,0)</f>
        <v>58.7</v>
      </c>
      <c r="L23" s="143"/>
      <c r="M23" s="143"/>
      <c r="N23" s="143"/>
      <c r="O23" s="143"/>
    </row>
    <row r="24" spans="1:15" ht="15">
      <c r="A24" s="207" t="s">
        <v>24</v>
      </c>
      <c r="B24" s="119">
        <f ca="1">VLOOKUP(Metadata!$C27,INDIRECT("'"&amp;$A$5&amp;"'!"&amp;"A70:J73"),2,0)</f>
        <v>373246</v>
      </c>
      <c r="C24" s="119">
        <f ca="1">VLOOKUP(Metadata!$C27,INDIRECT("'"&amp;$A$5&amp;"'!"&amp;"A70:J73"),3,0)</f>
        <v>421882</v>
      </c>
      <c r="D24" s="119">
        <f ca="1">VLOOKUP(Metadata!$C27,INDIRECT("'"&amp;$A$5&amp;"'!"&amp;"A70:J73"),4,0)</f>
        <v>402563</v>
      </c>
      <c r="E24" s="119">
        <f ca="1">VLOOKUP(Metadata!$C27,INDIRECT("'"&amp;$A$5&amp;"'!"&amp;"A70:J73"),5,0)</f>
        <v>1236727</v>
      </c>
      <c r="F24" s="120">
        <f ca="1">VLOOKUP(Metadata!$C27,INDIRECT("'"&amp;$A$5&amp;"'!"&amp;"A70:J73"),7,0)</f>
        <v>95.8</v>
      </c>
      <c r="G24" s="120">
        <f ca="1">VLOOKUP(Metadata!$C27,INDIRECT("'"&amp;$A$5&amp;"'!"&amp;"A70:J73"),8,0)</f>
        <v>54.6</v>
      </c>
      <c r="H24" s="120">
        <f ca="1">VLOOKUP(Metadata!$C27,INDIRECT("'"&amp;$A$5&amp;"'!"&amp;"A70:J73"),9,0)</f>
        <v>23.4</v>
      </c>
      <c r="I24" s="120">
        <f ca="1">VLOOKUP(Metadata!$C27,INDIRECT("'"&amp;$A$5&amp;"'!"&amp;"A70:J73"),10,0)</f>
        <v>41.3</v>
      </c>
      <c r="L24" s="143"/>
      <c r="M24" s="143"/>
      <c r="N24" s="143"/>
      <c r="O24" s="143"/>
    </row>
    <row r="25" spans="1:15" ht="15">
      <c r="A25" s="118" t="s">
        <v>6</v>
      </c>
      <c r="B25" s="121">
        <f ca="1">VLOOKUP(Metadata!$C28,INDIRECT("'"&amp;$A$5&amp;"'!"&amp;"A70:J73"),2,0)</f>
        <v>389611</v>
      </c>
      <c r="C25" s="121">
        <f ca="1">VLOOKUP(Metadata!$C28,INDIRECT("'"&amp;$A$5&amp;"'!"&amp;"A70:J73"),3,0)</f>
        <v>772857</v>
      </c>
      <c r="D25" s="121">
        <f ca="1">VLOOKUP(Metadata!$C28,INDIRECT("'"&amp;$A$5&amp;"'!"&amp;"A70:J73"),4,0)</f>
        <v>1717667</v>
      </c>
      <c r="E25" s="121">
        <f ca="1">VLOOKUP(Metadata!$C28,INDIRECT("'"&amp;$A$5&amp;"'!"&amp;"A70:J73"),5,0)</f>
        <v>2995557</v>
      </c>
      <c r="F25" s="122">
        <f ca="1">VLOOKUP(Metadata!$C28,INDIRECT("'"&amp;$A$5&amp;"'!"&amp;"A70:J73"),7,0)</f>
        <v>100</v>
      </c>
      <c r="G25" s="122">
        <f ca="1">VLOOKUP(Metadata!$C28,INDIRECT("'"&amp;$A$5&amp;"'!"&amp;"A70:J73"),8,0)</f>
        <v>100</v>
      </c>
      <c r="H25" s="122">
        <f ca="1">VLOOKUP(Metadata!$C28,INDIRECT("'"&amp;$A$5&amp;"'!"&amp;"A70:J73"),9,0)</f>
        <v>100</v>
      </c>
      <c r="I25" s="122">
        <f ca="1">VLOOKUP(Metadata!$C28,INDIRECT("'"&amp;$A$5&amp;"'!"&amp;"A70:J73"),10,0)</f>
        <v>100</v>
      </c>
      <c r="L25" s="143"/>
    </row>
    <row r="26" spans="1:15" ht="15" customHeight="1">
      <c r="A26" s="117" t="s">
        <v>56</v>
      </c>
      <c r="B26" s="227"/>
      <c r="C26" s="227"/>
      <c r="D26" s="227"/>
      <c r="E26" s="227"/>
      <c r="F26" s="227"/>
      <c r="G26" s="227"/>
      <c r="H26" s="227"/>
      <c r="I26" s="227"/>
    </row>
    <row r="27" spans="1:15" ht="15">
      <c r="A27" s="207" t="s">
        <v>23</v>
      </c>
      <c r="B27" s="119">
        <f ca="1">VLOOKUP(Metadata!$C26,INDIRECT("'"&amp;$A$5&amp;"'!"&amp;"A74:J77"),2,0)</f>
        <v>58790</v>
      </c>
      <c r="C27" s="119">
        <f ca="1">VLOOKUP(Metadata!$C26,INDIRECT("'"&amp;$A$5&amp;"'!"&amp;"A74:J77"),3,0)</f>
        <v>387430</v>
      </c>
      <c r="D27" s="119">
        <f ca="1">VLOOKUP(Metadata!$C26,INDIRECT("'"&amp;$A$5&amp;"'!"&amp;"A74:J77"),4,0)</f>
        <v>3814460</v>
      </c>
      <c r="E27" s="119">
        <f ca="1">VLOOKUP(Metadata!$C26,INDIRECT("'"&amp;$A$5&amp;"'!"&amp;"A74:J77"),5,0)</f>
        <v>21306662</v>
      </c>
      <c r="F27" s="120">
        <f ca="1">VLOOKUP(Metadata!$C26,INDIRECT("'"&amp;$A$5&amp;"'!"&amp;"A74:J77"),7,0)</f>
        <v>5.8</v>
      </c>
      <c r="G27" s="120">
        <f ca="1">VLOOKUP(Metadata!$C26,INDIRECT("'"&amp;$A$5&amp;"'!"&amp;"A74:J77"),8,0)</f>
        <v>35.9</v>
      </c>
      <c r="H27" s="120">
        <f ca="1">VLOOKUP(Metadata!$C26,INDIRECT("'"&amp;$A$5&amp;"'!"&amp;"A74:J77"),9,0)</f>
        <v>80.3</v>
      </c>
      <c r="I27" s="120">
        <f ca="1">VLOOKUP(Metadata!$C26,INDIRECT("'"&amp;$A$5&amp;"'!"&amp;"A74:J77"),10,0)</f>
        <v>88.4</v>
      </c>
      <c r="L27" s="143"/>
      <c r="M27" s="143"/>
      <c r="N27" s="143"/>
      <c r="O27" s="143"/>
    </row>
    <row r="28" spans="1:15" ht="15">
      <c r="A28" s="207" t="s">
        <v>24</v>
      </c>
      <c r="B28" s="119">
        <f ca="1">VLOOKUP(Metadata!$C27,INDIRECT("'"&amp;$A$5&amp;"'!"&amp;"A74:J77"),2,0)</f>
        <v>958538</v>
      </c>
      <c r="C28" s="119">
        <f ca="1">VLOOKUP(Metadata!$C27,INDIRECT("'"&amp;$A$5&amp;"'!"&amp;"A74:J77"),3,0)</f>
        <v>690871</v>
      </c>
      <c r="D28" s="119">
        <f ca="1">VLOOKUP(Metadata!$C27,INDIRECT("'"&amp;$A$5&amp;"'!"&amp;"A74:J77"),4,0)</f>
        <v>937530</v>
      </c>
      <c r="E28" s="119">
        <f ca="1">VLOOKUP(Metadata!$C27,INDIRECT("'"&amp;$A$5&amp;"'!"&amp;"A74:J77"),5,0)</f>
        <v>2808214</v>
      </c>
      <c r="F28" s="120">
        <f ca="1">VLOOKUP(Metadata!$C27,INDIRECT("'"&amp;$A$5&amp;"'!"&amp;"A74:J77"),7,0)</f>
        <v>94.2</v>
      </c>
      <c r="G28" s="120">
        <f ca="1">VLOOKUP(Metadata!$C27,INDIRECT("'"&amp;$A$5&amp;"'!"&amp;"A74:J77"),8,0)</f>
        <v>64.099999999999994</v>
      </c>
      <c r="H28" s="120">
        <f ca="1">VLOOKUP(Metadata!$C27,INDIRECT("'"&amp;$A$5&amp;"'!"&amp;"A74:J77"),9,0)</f>
        <v>19.7</v>
      </c>
      <c r="I28" s="120">
        <f ca="1">VLOOKUP(Metadata!$C27,INDIRECT("'"&amp;$A$5&amp;"'!"&amp;"A74:J77"),10,0)</f>
        <v>11.6</v>
      </c>
      <c r="L28" s="143"/>
      <c r="M28" s="143"/>
      <c r="N28" s="143"/>
      <c r="O28" s="143"/>
    </row>
    <row r="29" spans="1:15" ht="15">
      <c r="A29" s="140" t="s">
        <v>6</v>
      </c>
      <c r="B29" s="121">
        <f ca="1">VLOOKUP(Metadata!$C28,INDIRECT("'"&amp;$A$5&amp;"'!"&amp;"A74:J77"),2,0)</f>
        <v>1017330</v>
      </c>
      <c r="C29" s="121">
        <f ca="1">VLOOKUP(Metadata!$C28,INDIRECT("'"&amp;$A$5&amp;"'!"&amp;"A74:J77"),3,0)</f>
        <v>1078300</v>
      </c>
      <c r="D29" s="121">
        <f ca="1">VLOOKUP(Metadata!$C28,INDIRECT("'"&amp;$A$5&amp;"'!"&amp;"A74:J77"),4,0)</f>
        <v>4751989</v>
      </c>
      <c r="E29" s="121">
        <f ca="1">VLOOKUP(Metadata!$C28,INDIRECT("'"&amp;$A$5&amp;"'!"&amp;"A74:J77"),5,0)</f>
        <v>24114874</v>
      </c>
      <c r="F29" s="122">
        <f ca="1">VLOOKUP(Metadata!$C28,INDIRECT("'"&amp;$A$5&amp;"'!"&amp;"A74:J77"),7,0)</f>
        <v>100</v>
      </c>
      <c r="G29" s="122">
        <f ca="1">VLOOKUP(Metadata!$C28,INDIRECT("'"&amp;$A$5&amp;"'!"&amp;"A74:J77"),8,0)</f>
        <v>100</v>
      </c>
      <c r="H29" s="122">
        <f ca="1">VLOOKUP(Metadata!$C28,INDIRECT("'"&amp;$A$5&amp;"'!"&amp;"A74:J77"),9,0)</f>
        <v>100</v>
      </c>
      <c r="I29" s="122">
        <f ca="1">VLOOKUP(Metadata!$C28,INDIRECT("'"&amp;$A$5&amp;"'!"&amp;"A74:J77"),10,0)</f>
        <v>100</v>
      </c>
      <c r="L29" s="143"/>
    </row>
    <row r="30" spans="1:15" ht="15">
      <c r="A30" s="123" t="s">
        <v>51</v>
      </c>
      <c r="B30" s="123"/>
      <c r="C30" s="123"/>
      <c r="D30" s="123"/>
      <c r="E30" s="123"/>
      <c r="F30" s="123"/>
      <c r="G30" s="123"/>
      <c r="H30" s="123"/>
      <c r="I30" s="123"/>
    </row>
  </sheetData>
  <mergeCells count="18">
    <mergeCell ref="A1:I1"/>
    <mergeCell ref="A3:I3"/>
    <mergeCell ref="E7:E8"/>
    <mergeCell ref="I7:I8"/>
    <mergeCell ref="A2:I2"/>
    <mergeCell ref="B26:E26"/>
    <mergeCell ref="F26:I26"/>
    <mergeCell ref="A4:I4"/>
    <mergeCell ref="B9:E9"/>
    <mergeCell ref="F9:I9"/>
    <mergeCell ref="B14:E14"/>
    <mergeCell ref="F14:I14"/>
    <mergeCell ref="B18:E18"/>
    <mergeCell ref="F18:I18"/>
    <mergeCell ref="B22:E22"/>
    <mergeCell ref="F22:I22"/>
    <mergeCell ref="B10:E10"/>
    <mergeCell ref="F10:I10"/>
  </mergeCells>
  <hyperlinks>
    <hyperlink ref="A30" r:id="rId1" location="copyright-and-creative-commons" xr:uid="{B0CCC00F-EBB5-41C3-8093-9244A568B793}"/>
  </hyperlinks>
  <pageMargins left="0.7" right="0.7" top="0.75" bottom="0.75" header="0.3" footer="0.3"/>
  <pageSetup paperSize="9" scale="76"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A402E53-E552-42E4-8A16-65EC5C6600A2}">
          <x14:formula1>
            <xm:f>Metadata!$A$2:$A$3</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E009-54D6-4713-BC64-87C89CAA619F}">
  <sheetPr>
    <pageSetUpPr autoPageBreaks="0" fitToPage="1"/>
  </sheetPr>
  <dimension ref="A1:I1048572"/>
  <sheetViews>
    <sheetView workbookViewId="0">
      <selection sqref="A1:I1"/>
    </sheetView>
  </sheetViews>
  <sheetFormatPr defaultColWidth="0" defaultRowHeight="12.75" zeroHeight="1"/>
  <cols>
    <col min="1" max="1" width="47.42578125" style="6" customWidth="1"/>
    <col min="2" max="8" width="15.7109375" style="6" customWidth="1"/>
    <col min="9" max="9" width="15.85546875" style="6" customWidth="1"/>
    <col min="10" max="16384" width="15.85546875" style="2" hidden="1"/>
  </cols>
  <sheetData>
    <row r="1" spans="1:9" ht="15">
      <c r="A1" s="229" t="s">
        <v>143</v>
      </c>
      <c r="B1" s="229"/>
      <c r="C1" s="229"/>
      <c r="D1" s="229"/>
      <c r="E1" s="229"/>
      <c r="F1" s="229"/>
      <c r="G1" s="229"/>
      <c r="H1" s="229"/>
      <c r="I1" s="229"/>
    </row>
    <row r="2" spans="1:9" s="1" customFormat="1" ht="59.45" customHeight="1">
      <c r="A2" s="232" t="s">
        <v>0</v>
      </c>
      <c r="B2" s="232"/>
      <c r="C2" s="232"/>
      <c r="D2" s="232"/>
      <c r="E2" s="232"/>
      <c r="F2" s="232"/>
      <c r="G2" s="232"/>
      <c r="H2" s="232"/>
      <c r="I2" s="232"/>
    </row>
    <row r="3" spans="1:9" ht="26.25" customHeight="1" thickBot="1">
      <c r="A3" s="233" t="s">
        <v>140</v>
      </c>
      <c r="B3" s="233"/>
      <c r="C3" s="233"/>
      <c r="D3" s="233"/>
      <c r="E3" s="233"/>
      <c r="F3" s="233"/>
      <c r="G3" s="233"/>
      <c r="H3" s="233"/>
      <c r="I3" s="233"/>
    </row>
    <row r="4" spans="1:9" ht="15" customHeight="1" thickTop="1">
      <c r="A4" s="112" t="s">
        <v>142</v>
      </c>
      <c r="B4" s="111"/>
      <c r="C4" s="111"/>
      <c r="D4" s="111"/>
      <c r="E4" s="111"/>
      <c r="F4" s="111"/>
      <c r="G4" s="111"/>
      <c r="H4" s="111"/>
      <c r="I4" s="111"/>
    </row>
    <row r="5" spans="1:9" ht="15" customHeight="1">
      <c r="A5" s="112"/>
      <c r="B5" s="111"/>
      <c r="C5" s="111"/>
      <c r="D5" s="111"/>
      <c r="E5" s="111"/>
      <c r="F5" s="111"/>
      <c r="G5" s="111"/>
      <c r="H5" s="111"/>
      <c r="I5" s="111"/>
    </row>
    <row r="6" spans="1:9" ht="45">
      <c r="A6" s="112"/>
      <c r="B6" s="113" t="s">
        <v>16</v>
      </c>
      <c r="C6" s="113" t="s">
        <v>18</v>
      </c>
      <c r="D6" s="113" t="s">
        <v>17</v>
      </c>
      <c r="E6" s="231" t="s">
        <v>6</v>
      </c>
      <c r="F6" s="113" t="s">
        <v>16</v>
      </c>
      <c r="G6" s="113" t="s">
        <v>18</v>
      </c>
      <c r="H6" s="113" t="s">
        <v>17</v>
      </c>
      <c r="I6" s="231" t="s">
        <v>6</v>
      </c>
    </row>
    <row r="7" spans="1:9" ht="15">
      <c r="A7" s="115"/>
      <c r="B7" s="116" t="s">
        <v>77</v>
      </c>
      <c r="C7" s="116" t="s">
        <v>78</v>
      </c>
      <c r="D7" s="114" t="s">
        <v>141</v>
      </c>
      <c r="E7" s="231"/>
      <c r="F7" s="116" t="s">
        <v>77</v>
      </c>
      <c r="G7" s="116" t="s">
        <v>78</v>
      </c>
      <c r="H7" s="114" t="s">
        <v>141</v>
      </c>
      <c r="I7" s="231"/>
    </row>
    <row r="8" spans="1:9" ht="15">
      <c r="A8" s="115"/>
      <c r="B8" s="227" t="s">
        <v>137</v>
      </c>
      <c r="C8" s="227"/>
      <c r="D8" s="227"/>
      <c r="E8" s="227"/>
      <c r="F8" s="227" t="s">
        <v>54</v>
      </c>
      <c r="G8" s="227"/>
      <c r="H8" s="227"/>
      <c r="I8" s="227"/>
    </row>
    <row r="9" spans="1:9" s="3" customFormat="1" ht="15" customHeight="1">
      <c r="A9" s="117" t="s">
        <v>74</v>
      </c>
      <c r="B9" s="227"/>
      <c r="C9" s="227"/>
      <c r="D9" s="227"/>
      <c r="E9" s="227"/>
      <c r="F9" s="227"/>
      <c r="G9" s="227"/>
      <c r="H9" s="227"/>
      <c r="I9" s="227"/>
    </row>
    <row r="10" spans="1:9" ht="15">
      <c r="A10" s="207" t="s">
        <v>96</v>
      </c>
      <c r="B10" s="125">
        <v>24866</v>
      </c>
      <c r="C10" s="125">
        <v>34475</v>
      </c>
      <c r="D10" s="125">
        <v>85290</v>
      </c>
      <c r="E10" s="125">
        <v>144651</v>
      </c>
      <c r="F10" s="126">
        <v>7.3</v>
      </c>
      <c r="G10" s="126">
        <v>7.2</v>
      </c>
      <c r="H10" s="126">
        <v>9.6</v>
      </c>
      <c r="I10" s="126">
        <v>8.5</v>
      </c>
    </row>
    <row r="11" spans="1:9" ht="15">
      <c r="A11" s="207" t="s">
        <v>124</v>
      </c>
      <c r="B11" s="125">
        <v>10970</v>
      </c>
      <c r="C11" s="125">
        <v>8288</v>
      </c>
      <c r="D11" s="125">
        <v>19852</v>
      </c>
      <c r="E11" s="125">
        <v>39110</v>
      </c>
      <c r="F11" s="126">
        <v>3.2</v>
      </c>
      <c r="G11" s="126">
        <v>1.7</v>
      </c>
      <c r="H11" s="126">
        <v>2.2000000000000002</v>
      </c>
      <c r="I11" s="126">
        <v>2.2999999999999998</v>
      </c>
    </row>
    <row r="12" spans="1:9" ht="15">
      <c r="A12" s="118" t="s">
        <v>154</v>
      </c>
      <c r="B12" s="125">
        <v>338773</v>
      </c>
      <c r="C12" s="125">
        <v>477261</v>
      </c>
      <c r="D12" s="125">
        <v>888914</v>
      </c>
      <c r="E12" s="125">
        <v>1705341</v>
      </c>
      <c r="F12" s="126">
        <v>100</v>
      </c>
      <c r="G12" s="126">
        <v>100</v>
      </c>
      <c r="H12" s="126">
        <v>100</v>
      </c>
      <c r="I12" s="126">
        <v>100</v>
      </c>
    </row>
    <row r="13" spans="1:9" ht="15" customHeight="1">
      <c r="A13" s="117" t="s">
        <v>75</v>
      </c>
      <c r="B13" s="227"/>
      <c r="C13" s="227"/>
      <c r="D13" s="227"/>
      <c r="E13" s="227"/>
      <c r="F13" s="227"/>
      <c r="G13" s="227"/>
      <c r="H13" s="227"/>
      <c r="I13" s="227"/>
    </row>
    <row r="14" spans="1:9" ht="15">
      <c r="A14" s="207" t="s">
        <v>96</v>
      </c>
      <c r="B14" s="125">
        <v>7555</v>
      </c>
      <c r="C14" s="125">
        <v>13445</v>
      </c>
      <c r="D14" s="125">
        <v>23351</v>
      </c>
      <c r="E14" s="125">
        <v>44351</v>
      </c>
      <c r="F14" s="126">
        <v>3.7</v>
      </c>
      <c r="G14" s="126">
        <v>5.4</v>
      </c>
      <c r="H14" s="126">
        <v>5.5</v>
      </c>
      <c r="I14" s="126">
        <v>5</v>
      </c>
    </row>
    <row r="15" spans="1:9" ht="15">
      <c r="A15" s="207" t="s">
        <v>124</v>
      </c>
      <c r="B15" s="125">
        <v>2254</v>
      </c>
      <c r="C15" s="125">
        <v>2729</v>
      </c>
      <c r="D15" s="125">
        <v>5268</v>
      </c>
      <c r="E15" s="125">
        <v>10251</v>
      </c>
      <c r="F15" s="126">
        <v>1.1000000000000001</v>
      </c>
      <c r="G15" s="126">
        <v>1.1000000000000001</v>
      </c>
      <c r="H15" s="126">
        <v>1.2</v>
      </c>
      <c r="I15" s="126">
        <v>1.2</v>
      </c>
    </row>
    <row r="16" spans="1:9" ht="15">
      <c r="A16" s="118" t="s">
        <v>154</v>
      </c>
      <c r="B16" s="125">
        <v>202657</v>
      </c>
      <c r="C16" s="125">
        <v>249373</v>
      </c>
      <c r="D16" s="125">
        <v>426525</v>
      </c>
      <c r="E16" s="125">
        <v>878753</v>
      </c>
      <c r="F16" s="126">
        <v>100</v>
      </c>
      <c r="G16" s="126">
        <v>100</v>
      </c>
      <c r="H16" s="126">
        <v>100</v>
      </c>
      <c r="I16" s="126">
        <v>100</v>
      </c>
    </row>
    <row r="17" spans="1:9" ht="15">
      <c r="A17" s="117" t="s">
        <v>76</v>
      </c>
      <c r="B17" s="177"/>
      <c r="C17" s="177"/>
      <c r="D17" s="177"/>
      <c r="E17" s="177"/>
      <c r="F17" s="227"/>
      <c r="G17" s="227"/>
      <c r="H17" s="227"/>
      <c r="I17" s="227"/>
    </row>
    <row r="18" spans="1:9" ht="15">
      <c r="A18" s="207" t="s">
        <v>96</v>
      </c>
      <c r="B18" s="125">
        <v>1455</v>
      </c>
      <c r="C18" s="125">
        <v>4508</v>
      </c>
      <c r="D18" s="125">
        <v>13168</v>
      </c>
      <c r="E18" s="125">
        <v>19131</v>
      </c>
      <c r="F18" s="126">
        <v>3.6</v>
      </c>
      <c r="G18" s="126">
        <v>6.4</v>
      </c>
      <c r="H18" s="126">
        <v>9.5</v>
      </c>
      <c r="I18" s="126">
        <v>7.7</v>
      </c>
    </row>
    <row r="19" spans="1:9" ht="15">
      <c r="A19" s="207" t="s">
        <v>124</v>
      </c>
      <c r="B19" s="125">
        <v>167</v>
      </c>
      <c r="C19" s="125">
        <v>678</v>
      </c>
      <c r="D19" s="125">
        <v>2270</v>
      </c>
      <c r="E19" s="125">
        <v>3115</v>
      </c>
      <c r="F19" s="126">
        <v>0.4</v>
      </c>
      <c r="G19" s="126">
        <v>1</v>
      </c>
      <c r="H19" s="126">
        <v>1.6</v>
      </c>
      <c r="I19" s="126">
        <v>1.2</v>
      </c>
    </row>
    <row r="20" spans="1:9" ht="15">
      <c r="A20" s="118" t="s">
        <v>154</v>
      </c>
      <c r="B20" s="125">
        <v>40244</v>
      </c>
      <c r="C20" s="125">
        <v>70363</v>
      </c>
      <c r="D20" s="125">
        <v>138711</v>
      </c>
      <c r="E20" s="125">
        <v>249394</v>
      </c>
      <c r="F20" s="126">
        <v>100</v>
      </c>
      <c r="G20" s="126">
        <v>100</v>
      </c>
      <c r="H20" s="126">
        <v>100</v>
      </c>
      <c r="I20" s="126">
        <v>100</v>
      </c>
    </row>
    <row r="21" spans="1:9" ht="15">
      <c r="A21" s="117" t="s">
        <v>55</v>
      </c>
      <c r="B21" s="177"/>
      <c r="C21" s="177"/>
      <c r="D21" s="177"/>
      <c r="E21" s="177"/>
      <c r="F21" s="227"/>
      <c r="G21" s="227"/>
      <c r="H21" s="227"/>
      <c r="I21" s="227"/>
    </row>
    <row r="22" spans="1:9" ht="15">
      <c r="A22" s="207" t="s">
        <v>96</v>
      </c>
      <c r="B22" s="125">
        <v>33876</v>
      </c>
      <c r="C22" s="125">
        <v>52437</v>
      </c>
      <c r="D22" s="125">
        <v>121916</v>
      </c>
      <c r="E22" s="125">
        <v>208279</v>
      </c>
      <c r="F22" s="126">
        <v>5.8</v>
      </c>
      <c r="G22" s="126">
        <v>6.6</v>
      </c>
      <c r="H22" s="126">
        <v>8.4</v>
      </c>
      <c r="I22" s="126">
        <v>7.3</v>
      </c>
    </row>
    <row r="23" spans="1:9" ht="15">
      <c r="A23" s="207" t="s">
        <v>124</v>
      </c>
      <c r="B23" s="125">
        <v>13392</v>
      </c>
      <c r="C23" s="125">
        <v>11698</v>
      </c>
      <c r="D23" s="125">
        <v>27413</v>
      </c>
      <c r="E23" s="125">
        <v>52516</v>
      </c>
      <c r="F23" s="126">
        <v>2.2999999999999998</v>
      </c>
      <c r="G23" s="126">
        <v>1.5</v>
      </c>
      <c r="H23" s="126">
        <v>1.9</v>
      </c>
      <c r="I23" s="126">
        <v>1.9</v>
      </c>
    </row>
    <row r="24" spans="1:9" ht="15">
      <c r="A24" s="118" t="s">
        <v>154</v>
      </c>
      <c r="B24" s="125">
        <v>581735</v>
      </c>
      <c r="C24" s="125">
        <v>797128</v>
      </c>
      <c r="D24" s="125">
        <v>1455651</v>
      </c>
      <c r="E24" s="125">
        <v>2835501</v>
      </c>
      <c r="F24" s="126">
        <v>100</v>
      </c>
      <c r="G24" s="126">
        <v>100</v>
      </c>
      <c r="H24" s="126">
        <v>100</v>
      </c>
      <c r="I24" s="126">
        <v>100</v>
      </c>
    </row>
    <row r="25" spans="1:9" ht="15" customHeight="1">
      <c r="A25" s="117" t="s">
        <v>56</v>
      </c>
      <c r="B25" s="227"/>
      <c r="C25" s="227"/>
      <c r="D25" s="227"/>
      <c r="E25" s="227"/>
      <c r="F25" s="227"/>
      <c r="G25" s="227"/>
      <c r="H25" s="227"/>
      <c r="I25" s="227"/>
    </row>
    <row r="26" spans="1:9" ht="15">
      <c r="A26" s="207" t="s">
        <v>96</v>
      </c>
      <c r="B26" s="127" t="s">
        <v>7</v>
      </c>
      <c r="C26" s="127" t="s">
        <v>7</v>
      </c>
      <c r="D26" s="127" t="s">
        <v>7</v>
      </c>
      <c r="E26" s="125">
        <v>1251294</v>
      </c>
      <c r="F26" s="127" t="s">
        <v>7</v>
      </c>
      <c r="G26" s="127" t="s">
        <v>7</v>
      </c>
      <c r="H26" s="127" t="s">
        <v>7</v>
      </c>
      <c r="I26" s="126">
        <v>7.5</v>
      </c>
    </row>
    <row r="27" spans="1:9" ht="15">
      <c r="A27" s="207" t="s">
        <v>124</v>
      </c>
      <c r="B27" s="127" t="s">
        <v>7</v>
      </c>
      <c r="C27" s="127" t="s">
        <v>7</v>
      </c>
      <c r="D27" s="127" t="s">
        <v>7</v>
      </c>
      <c r="E27" s="125">
        <v>282133</v>
      </c>
      <c r="F27" s="127" t="s">
        <v>7</v>
      </c>
      <c r="G27" s="127" t="s">
        <v>7</v>
      </c>
      <c r="H27" s="127" t="s">
        <v>7</v>
      </c>
      <c r="I27" s="126">
        <v>1.7</v>
      </c>
    </row>
    <row r="28" spans="1:9" ht="15">
      <c r="A28" s="140" t="s">
        <v>154</v>
      </c>
      <c r="B28" s="183" t="s">
        <v>7</v>
      </c>
      <c r="C28" s="183" t="s">
        <v>7</v>
      </c>
      <c r="D28" s="183" t="s">
        <v>7</v>
      </c>
      <c r="E28" s="141">
        <v>16645022</v>
      </c>
      <c r="F28" s="183" t="s">
        <v>7</v>
      </c>
      <c r="G28" s="183" t="s">
        <v>7</v>
      </c>
      <c r="H28" s="183" t="s">
        <v>7</v>
      </c>
      <c r="I28" s="189">
        <v>100</v>
      </c>
    </row>
    <row r="29" spans="1:9" ht="15">
      <c r="A29" s="129" t="s">
        <v>51</v>
      </c>
      <c r="B29" s="129"/>
      <c r="C29" s="129"/>
      <c r="D29" s="129"/>
      <c r="E29" s="129"/>
      <c r="F29" s="129"/>
      <c r="G29" s="129"/>
      <c r="H29" s="129"/>
      <c r="I29" s="129"/>
    </row>
    <row r="1048572" ht="1.5" hidden="1" customHeight="1"/>
  </sheetData>
  <sheetProtection sheet="1" objects="1" scenarios="1"/>
  <mergeCells count="15">
    <mergeCell ref="A1:I1"/>
    <mergeCell ref="A2:I2"/>
    <mergeCell ref="A3:I3"/>
    <mergeCell ref="B9:E9"/>
    <mergeCell ref="F9:I9"/>
    <mergeCell ref="B25:E25"/>
    <mergeCell ref="F25:I25"/>
    <mergeCell ref="I6:I7"/>
    <mergeCell ref="E6:E7"/>
    <mergeCell ref="B13:E13"/>
    <mergeCell ref="F13:I13"/>
    <mergeCell ref="F17:I17"/>
    <mergeCell ref="F21:I21"/>
    <mergeCell ref="B8:E8"/>
    <mergeCell ref="F8:I8"/>
  </mergeCells>
  <hyperlinks>
    <hyperlink ref="A29" r:id="rId1" location="copyright-and-creative-commons" xr:uid="{8435FD4B-AC86-428D-9A5E-771A09F3DA82}"/>
  </hyperlinks>
  <pageMargins left="0.7" right="0.7" top="0.75" bottom="0.75" header="0.3" footer="0.3"/>
  <pageSetup paperSize="9" scale="75"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4C99-52A4-42B0-93AC-5A2FCEEC722B}">
  <sheetPr codeName="Sheet5">
    <pageSetUpPr autoPageBreaks="0" fitToPage="1"/>
  </sheetPr>
  <dimension ref="A1:I39"/>
  <sheetViews>
    <sheetView workbookViewId="0">
      <pane ySplit="7" topLeftCell="A8" activePane="bottomLeft" state="frozen"/>
      <selection sqref="A1:I1"/>
      <selection pane="bottomLeft" sqref="A1:XFD1"/>
    </sheetView>
  </sheetViews>
  <sheetFormatPr defaultColWidth="0" defaultRowHeight="11.25" zeroHeight="1"/>
  <cols>
    <col min="1" max="1" width="78.42578125" style="6" customWidth="1"/>
    <col min="2" max="4" width="15.7109375" style="6" customWidth="1"/>
    <col min="5" max="5" width="14.28515625" style="6" bestFit="1" customWidth="1"/>
    <col min="6" max="8" width="15.7109375" style="6" customWidth="1"/>
    <col min="9" max="9" width="13" style="6" customWidth="1"/>
    <col min="10" max="16384" width="9.140625" style="6" hidden="1"/>
  </cols>
  <sheetData>
    <row r="1" spans="1:9" ht="15">
      <c r="A1" s="229" t="s">
        <v>159</v>
      </c>
      <c r="B1" s="229"/>
      <c r="C1" s="229"/>
      <c r="D1" s="229"/>
      <c r="E1" s="229"/>
      <c r="F1" s="229"/>
      <c r="G1" s="229"/>
      <c r="H1" s="229"/>
      <c r="I1" s="229"/>
    </row>
    <row r="2" spans="1:9" s="1" customFormat="1" ht="59.45" customHeight="1">
      <c r="A2" s="232" t="s">
        <v>0</v>
      </c>
      <c r="B2" s="232"/>
      <c r="C2" s="232"/>
      <c r="D2" s="232"/>
      <c r="E2" s="232"/>
      <c r="F2" s="232"/>
      <c r="G2" s="232"/>
      <c r="H2" s="232"/>
      <c r="I2" s="232"/>
    </row>
    <row r="3" spans="1:9" s="2" customFormat="1" ht="26.25" customHeight="1" thickBot="1">
      <c r="A3" s="230" t="s">
        <v>153</v>
      </c>
      <c r="B3" s="230"/>
      <c r="C3" s="230"/>
      <c r="D3" s="230"/>
      <c r="E3" s="230"/>
      <c r="F3" s="230"/>
      <c r="G3" s="230"/>
      <c r="H3" s="230"/>
      <c r="I3" s="230"/>
    </row>
    <row r="4" spans="1:9" s="2" customFormat="1" ht="16.5" thickTop="1">
      <c r="A4" s="112" t="s">
        <v>175</v>
      </c>
      <c r="B4" s="111"/>
      <c r="C4" s="111"/>
      <c r="D4" s="111"/>
      <c r="E4" s="111"/>
      <c r="F4" s="111"/>
      <c r="G4" s="111"/>
      <c r="H4" s="111"/>
      <c r="I4" s="111"/>
    </row>
    <row r="5" spans="1:9" s="26" customFormat="1" ht="15.75">
      <c r="A5" s="108"/>
      <c r="B5" s="114"/>
      <c r="C5" s="110"/>
      <c r="D5" s="110"/>
      <c r="E5" s="110"/>
      <c r="F5" s="110"/>
      <c r="G5" s="130"/>
      <c r="H5" s="130"/>
      <c r="I5" s="110"/>
    </row>
    <row r="6" spans="1:9" s="2" customFormat="1" ht="45.75">
      <c r="A6" s="111"/>
      <c r="B6" s="113" t="s">
        <v>16</v>
      </c>
      <c r="C6" s="113" t="s">
        <v>18</v>
      </c>
      <c r="D6" s="113" t="s">
        <v>17</v>
      </c>
      <c r="E6" s="231" t="s">
        <v>6</v>
      </c>
      <c r="F6" s="113" t="s">
        <v>16</v>
      </c>
      <c r="G6" s="113" t="s">
        <v>18</v>
      </c>
      <c r="H6" s="113" t="s">
        <v>17</v>
      </c>
      <c r="I6" s="231" t="s">
        <v>6</v>
      </c>
    </row>
    <row r="7" spans="1:9" s="14" customFormat="1" ht="30">
      <c r="A7" s="131"/>
      <c r="B7" s="114" t="s">
        <v>150</v>
      </c>
      <c r="C7" s="114" t="s">
        <v>151</v>
      </c>
      <c r="D7" s="114" t="s">
        <v>152</v>
      </c>
      <c r="E7" s="231"/>
      <c r="F7" s="114" t="s">
        <v>150</v>
      </c>
      <c r="G7" s="114" t="s">
        <v>151</v>
      </c>
      <c r="H7" s="114" t="s">
        <v>152</v>
      </c>
      <c r="I7" s="231"/>
    </row>
    <row r="8" spans="1:9" s="14" customFormat="1" ht="15">
      <c r="A8" s="131"/>
      <c r="B8" s="227" t="s">
        <v>128</v>
      </c>
      <c r="C8" s="227"/>
      <c r="D8" s="227"/>
      <c r="E8" s="227"/>
      <c r="F8" s="227" t="s">
        <v>54</v>
      </c>
      <c r="G8" s="227"/>
      <c r="H8" s="227"/>
      <c r="I8" s="227"/>
    </row>
    <row r="9" spans="1:9" s="3" customFormat="1" ht="15">
      <c r="A9" s="117" t="s">
        <v>74</v>
      </c>
      <c r="B9" s="227"/>
      <c r="C9" s="227"/>
      <c r="D9" s="227"/>
      <c r="E9" s="227"/>
      <c r="F9" s="227"/>
      <c r="G9" s="227"/>
      <c r="H9" s="227"/>
      <c r="I9" s="227"/>
    </row>
    <row r="10" spans="1:9" s="3" customFormat="1" ht="15">
      <c r="A10" s="217" t="s">
        <v>192</v>
      </c>
      <c r="B10" s="132">
        <v>221562</v>
      </c>
      <c r="C10" s="132">
        <v>447076</v>
      </c>
      <c r="D10" s="132">
        <v>974550</v>
      </c>
      <c r="E10" s="132">
        <v>1643529</v>
      </c>
      <c r="F10" s="180">
        <v>92.9</v>
      </c>
      <c r="G10" s="180">
        <v>93.7</v>
      </c>
      <c r="H10" s="180">
        <v>92.8</v>
      </c>
      <c r="I10" s="180">
        <v>93</v>
      </c>
    </row>
    <row r="11" spans="1:9" s="3" customFormat="1" ht="15">
      <c r="A11" s="217" t="s">
        <v>193</v>
      </c>
      <c r="B11" s="132">
        <v>214516</v>
      </c>
      <c r="C11" s="132">
        <v>428055</v>
      </c>
      <c r="D11" s="132">
        <v>914137</v>
      </c>
      <c r="E11" s="132">
        <v>1557044</v>
      </c>
      <c r="F11" s="180">
        <v>89.9</v>
      </c>
      <c r="G11" s="180">
        <v>89.7</v>
      </c>
      <c r="H11" s="180">
        <v>87</v>
      </c>
      <c r="I11" s="180">
        <v>88.1</v>
      </c>
    </row>
    <row r="12" spans="1:9" s="3" customFormat="1" ht="15">
      <c r="A12" s="207" t="s">
        <v>98</v>
      </c>
      <c r="B12" s="132">
        <v>33118</v>
      </c>
      <c r="C12" s="132">
        <v>69456</v>
      </c>
      <c r="D12" s="132">
        <v>133778</v>
      </c>
      <c r="E12" s="132">
        <v>236468</v>
      </c>
      <c r="F12" s="180">
        <v>13.9</v>
      </c>
      <c r="G12" s="180">
        <v>14.6</v>
      </c>
      <c r="H12" s="180">
        <v>12.7</v>
      </c>
      <c r="I12" s="180">
        <v>13.4</v>
      </c>
    </row>
    <row r="13" spans="1:9" s="3" customFormat="1" ht="15">
      <c r="A13" s="207" t="s">
        <v>97</v>
      </c>
      <c r="B13" s="132">
        <v>275</v>
      </c>
      <c r="C13" s="132">
        <v>4715</v>
      </c>
      <c r="D13" s="132">
        <v>25239</v>
      </c>
      <c r="E13" s="132">
        <v>30229</v>
      </c>
      <c r="F13" s="180">
        <v>0.1</v>
      </c>
      <c r="G13" s="180">
        <v>1</v>
      </c>
      <c r="H13" s="180">
        <v>2.4</v>
      </c>
      <c r="I13" s="180">
        <v>1.7</v>
      </c>
    </row>
    <row r="14" spans="1:9" s="17" customFormat="1" ht="15">
      <c r="A14" s="118" t="s">
        <v>154</v>
      </c>
      <c r="B14" s="132">
        <v>238541</v>
      </c>
      <c r="C14" s="132">
        <v>477134</v>
      </c>
      <c r="D14" s="132">
        <v>1050678</v>
      </c>
      <c r="E14" s="132">
        <v>1766706</v>
      </c>
      <c r="F14" s="180">
        <v>100</v>
      </c>
      <c r="G14" s="180">
        <v>100</v>
      </c>
      <c r="H14" s="180">
        <v>100</v>
      </c>
      <c r="I14" s="180">
        <v>100</v>
      </c>
    </row>
    <row r="15" spans="1:9" s="2" customFormat="1" ht="15.75" customHeight="1">
      <c r="A15" s="117" t="s">
        <v>75</v>
      </c>
      <c r="B15" s="227"/>
      <c r="C15" s="227"/>
      <c r="D15" s="227"/>
      <c r="E15" s="227"/>
      <c r="F15" s="234"/>
      <c r="G15" s="234"/>
      <c r="H15" s="234"/>
      <c r="I15" s="234"/>
    </row>
    <row r="16" spans="1:9" s="2" customFormat="1" ht="15">
      <c r="A16" s="217" t="s">
        <v>192</v>
      </c>
      <c r="B16" s="125">
        <v>128100</v>
      </c>
      <c r="C16" s="125">
        <v>223129</v>
      </c>
      <c r="D16" s="125">
        <v>458099</v>
      </c>
      <c r="E16" s="125">
        <v>809507</v>
      </c>
      <c r="F16" s="144">
        <v>80.5</v>
      </c>
      <c r="G16" s="144">
        <v>89</v>
      </c>
      <c r="H16" s="144">
        <v>92.3</v>
      </c>
      <c r="I16" s="144">
        <v>89.3</v>
      </c>
    </row>
    <row r="17" spans="1:9" s="2" customFormat="1" ht="15">
      <c r="A17" s="217" t="s">
        <v>193</v>
      </c>
      <c r="B17" s="125">
        <v>118796</v>
      </c>
      <c r="C17" s="125">
        <v>203171</v>
      </c>
      <c r="D17" s="125">
        <v>403421</v>
      </c>
      <c r="E17" s="125">
        <v>725553</v>
      </c>
      <c r="F17" s="144">
        <v>74.599999999999994</v>
      </c>
      <c r="G17" s="144">
        <v>81</v>
      </c>
      <c r="H17" s="144">
        <v>81.3</v>
      </c>
      <c r="I17" s="144">
        <v>80</v>
      </c>
    </row>
    <row r="18" spans="1:9" s="2" customFormat="1" ht="15">
      <c r="A18" s="207" t="s">
        <v>98</v>
      </c>
      <c r="B18" s="125">
        <v>21131</v>
      </c>
      <c r="C18" s="125">
        <v>35918</v>
      </c>
      <c r="D18" s="125">
        <v>67942</v>
      </c>
      <c r="E18" s="125">
        <v>125029</v>
      </c>
      <c r="F18" s="144">
        <v>13.3</v>
      </c>
      <c r="G18" s="144">
        <v>14.3</v>
      </c>
      <c r="H18" s="144">
        <v>13.7</v>
      </c>
      <c r="I18" s="144">
        <v>13.8</v>
      </c>
    </row>
    <row r="19" spans="1:9" s="2" customFormat="1" ht="15">
      <c r="A19" s="207" t="s">
        <v>97</v>
      </c>
      <c r="B19" s="125">
        <v>728</v>
      </c>
      <c r="C19" s="125">
        <v>7884</v>
      </c>
      <c r="D19" s="125">
        <v>35765</v>
      </c>
      <c r="E19" s="125">
        <v>44387</v>
      </c>
      <c r="F19" s="144">
        <v>0.5</v>
      </c>
      <c r="G19" s="144">
        <v>3.1</v>
      </c>
      <c r="H19" s="144">
        <v>7.2</v>
      </c>
      <c r="I19" s="144">
        <v>4.9000000000000004</v>
      </c>
    </row>
    <row r="20" spans="1:9" s="17" customFormat="1" ht="15">
      <c r="A20" s="118" t="s">
        <v>154</v>
      </c>
      <c r="B20" s="125">
        <v>159221</v>
      </c>
      <c r="C20" s="125">
        <v>250783</v>
      </c>
      <c r="D20" s="125">
        <v>496322</v>
      </c>
      <c r="E20" s="125">
        <v>906525</v>
      </c>
      <c r="F20" s="144">
        <v>100</v>
      </c>
      <c r="G20" s="144">
        <v>100</v>
      </c>
      <c r="H20" s="144">
        <v>100</v>
      </c>
      <c r="I20" s="144">
        <v>100</v>
      </c>
    </row>
    <row r="21" spans="1:9" s="2" customFormat="1" ht="15.75" customHeight="1">
      <c r="A21" s="117" t="s">
        <v>76</v>
      </c>
      <c r="B21" s="227"/>
      <c r="C21" s="227"/>
      <c r="D21" s="227"/>
      <c r="E21" s="227"/>
      <c r="F21" s="234"/>
      <c r="G21" s="234"/>
      <c r="H21" s="234"/>
      <c r="I21" s="234"/>
    </row>
    <row r="22" spans="1:9" s="2" customFormat="1" ht="15">
      <c r="A22" s="217" t="s">
        <v>192</v>
      </c>
      <c r="B22" s="125">
        <v>33051</v>
      </c>
      <c r="C22" s="125">
        <v>56974</v>
      </c>
      <c r="D22" s="125">
        <v>152693</v>
      </c>
      <c r="E22" s="125">
        <v>242743</v>
      </c>
      <c r="F22" s="144">
        <v>89.4</v>
      </c>
      <c r="G22" s="144">
        <v>89.7</v>
      </c>
      <c r="H22" s="144">
        <v>93.1</v>
      </c>
      <c r="I22" s="144">
        <v>91.7</v>
      </c>
    </row>
    <row r="23" spans="1:9" s="2" customFormat="1" ht="15">
      <c r="A23" s="217" t="s">
        <v>193</v>
      </c>
      <c r="B23" s="125">
        <v>13301</v>
      </c>
      <c r="C23" s="125">
        <v>34664</v>
      </c>
      <c r="D23" s="125">
        <v>111688</v>
      </c>
      <c r="E23" s="125">
        <v>159673</v>
      </c>
      <c r="F23" s="144">
        <v>36</v>
      </c>
      <c r="G23" s="144">
        <v>54.6</v>
      </c>
      <c r="H23" s="144">
        <v>68.099999999999994</v>
      </c>
      <c r="I23" s="144">
        <v>60.4</v>
      </c>
    </row>
    <row r="24" spans="1:9" s="2" customFormat="1" ht="15">
      <c r="A24" s="207" t="s">
        <v>98</v>
      </c>
      <c r="B24" s="125">
        <v>3244</v>
      </c>
      <c r="C24" s="125">
        <v>8903</v>
      </c>
      <c r="D24" s="125">
        <v>25857</v>
      </c>
      <c r="E24" s="125">
        <v>38019</v>
      </c>
      <c r="F24" s="144">
        <v>8.8000000000000007</v>
      </c>
      <c r="G24" s="144">
        <v>14</v>
      </c>
      <c r="H24" s="144">
        <v>15.8</v>
      </c>
      <c r="I24" s="144">
        <v>14.4</v>
      </c>
    </row>
    <row r="25" spans="1:9" s="2" customFormat="1" ht="15">
      <c r="A25" s="207" t="s">
        <v>97</v>
      </c>
      <c r="B25" s="125">
        <v>15404</v>
      </c>
      <c r="C25" s="125">
        <v>12566</v>
      </c>
      <c r="D25" s="125">
        <v>25153</v>
      </c>
      <c r="E25" s="125">
        <v>53123</v>
      </c>
      <c r="F25" s="144">
        <v>41.7</v>
      </c>
      <c r="G25" s="144">
        <v>19.8</v>
      </c>
      <c r="H25" s="144">
        <v>15.3</v>
      </c>
      <c r="I25" s="144">
        <v>20.100000000000001</v>
      </c>
    </row>
    <row r="26" spans="1:9" s="17" customFormat="1" ht="15">
      <c r="A26" s="118" t="s">
        <v>154</v>
      </c>
      <c r="B26" s="125">
        <v>36967</v>
      </c>
      <c r="C26" s="125">
        <v>63520</v>
      </c>
      <c r="D26" s="125">
        <v>164059</v>
      </c>
      <c r="E26" s="125">
        <v>264572</v>
      </c>
      <c r="F26" s="144">
        <v>100</v>
      </c>
      <c r="G26" s="144">
        <v>100</v>
      </c>
      <c r="H26" s="144">
        <v>100</v>
      </c>
      <c r="I26" s="144">
        <v>100</v>
      </c>
    </row>
    <row r="27" spans="1:9" s="2" customFormat="1" ht="15.75" customHeight="1">
      <c r="A27" s="117" t="s">
        <v>55</v>
      </c>
      <c r="B27" s="235"/>
      <c r="C27" s="235"/>
      <c r="D27" s="235"/>
      <c r="E27" s="235"/>
      <c r="F27" s="236"/>
      <c r="G27" s="236"/>
      <c r="H27" s="236"/>
      <c r="I27" s="236"/>
    </row>
    <row r="28" spans="1:9" s="2" customFormat="1" ht="15">
      <c r="A28" s="217" t="s">
        <v>192</v>
      </c>
      <c r="B28" s="125">
        <v>382733</v>
      </c>
      <c r="C28" s="125">
        <v>727265</v>
      </c>
      <c r="D28" s="125">
        <v>1586815</v>
      </c>
      <c r="E28" s="125">
        <v>2697637</v>
      </c>
      <c r="F28" s="144">
        <v>88</v>
      </c>
      <c r="G28" s="144">
        <v>91.9</v>
      </c>
      <c r="H28" s="144">
        <v>92.7</v>
      </c>
      <c r="I28" s="144">
        <v>91.8</v>
      </c>
    </row>
    <row r="29" spans="1:9" s="2" customFormat="1" ht="15">
      <c r="A29" s="217" t="s">
        <v>193</v>
      </c>
      <c r="B29" s="125">
        <v>346631</v>
      </c>
      <c r="C29" s="125">
        <v>665969</v>
      </c>
      <c r="D29" s="125">
        <v>1430563</v>
      </c>
      <c r="E29" s="125">
        <v>2443943</v>
      </c>
      <c r="F29" s="144">
        <v>79.7</v>
      </c>
      <c r="G29" s="144">
        <v>84.1</v>
      </c>
      <c r="H29" s="144">
        <v>83.5</v>
      </c>
      <c r="I29" s="144">
        <v>83.1</v>
      </c>
    </row>
    <row r="30" spans="1:9" s="2" customFormat="1" ht="15">
      <c r="A30" s="207" t="s">
        <v>98</v>
      </c>
      <c r="B30" s="125">
        <v>57493</v>
      </c>
      <c r="C30" s="125">
        <v>114298</v>
      </c>
      <c r="D30" s="125">
        <v>227794</v>
      </c>
      <c r="E30" s="125">
        <v>399585</v>
      </c>
      <c r="F30" s="144">
        <v>13.2</v>
      </c>
      <c r="G30" s="144">
        <v>14.4</v>
      </c>
      <c r="H30" s="144">
        <v>13.3</v>
      </c>
      <c r="I30" s="144">
        <v>13.6</v>
      </c>
    </row>
    <row r="31" spans="1:9" s="2" customFormat="1" ht="15">
      <c r="A31" s="207" t="s">
        <v>97</v>
      </c>
      <c r="B31" s="125">
        <v>16407</v>
      </c>
      <c r="C31" s="125">
        <v>25165</v>
      </c>
      <c r="D31" s="125">
        <v>86267</v>
      </c>
      <c r="E31" s="125">
        <v>127839</v>
      </c>
      <c r="F31" s="144">
        <v>3.8</v>
      </c>
      <c r="G31" s="144">
        <v>3.2</v>
      </c>
      <c r="H31" s="144">
        <v>5</v>
      </c>
      <c r="I31" s="144">
        <v>4.3</v>
      </c>
    </row>
    <row r="32" spans="1:9" s="17" customFormat="1" ht="15">
      <c r="A32" s="118" t="s">
        <v>154</v>
      </c>
      <c r="B32" s="125">
        <v>434750</v>
      </c>
      <c r="C32" s="125">
        <v>791528</v>
      </c>
      <c r="D32" s="125">
        <v>1712635</v>
      </c>
      <c r="E32" s="125">
        <v>2939791</v>
      </c>
      <c r="F32" s="144">
        <v>100</v>
      </c>
      <c r="G32" s="144">
        <v>100</v>
      </c>
      <c r="H32" s="144">
        <v>100</v>
      </c>
      <c r="I32" s="144">
        <v>100</v>
      </c>
    </row>
    <row r="33" spans="1:9" s="2" customFormat="1" ht="15">
      <c r="A33" s="117" t="s">
        <v>56</v>
      </c>
      <c r="B33" s="227"/>
      <c r="C33" s="227"/>
      <c r="D33" s="227"/>
      <c r="E33" s="227"/>
      <c r="F33" s="234"/>
      <c r="G33" s="234"/>
      <c r="H33" s="234"/>
      <c r="I33" s="234"/>
    </row>
    <row r="34" spans="1:9" s="2" customFormat="1" ht="15">
      <c r="A34" s="217" t="s">
        <v>192</v>
      </c>
      <c r="B34" s="133" t="s">
        <v>7</v>
      </c>
      <c r="C34" s="133" t="s">
        <v>7</v>
      </c>
      <c r="D34" s="133" t="s">
        <v>7</v>
      </c>
      <c r="E34" s="125">
        <v>16023928</v>
      </c>
      <c r="F34" s="181" t="s">
        <v>7</v>
      </c>
      <c r="G34" s="181" t="s">
        <v>7</v>
      </c>
      <c r="H34" s="181" t="s">
        <v>7</v>
      </c>
      <c r="I34" s="144">
        <v>92.5</v>
      </c>
    </row>
    <row r="35" spans="1:9" s="2" customFormat="1" ht="15">
      <c r="A35" s="217" t="s">
        <v>193</v>
      </c>
      <c r="B35" s="133" t="s">
        <v>7</v>
      </c>
      <c r="C35" s="133" t="s">
        <v>7</v>
      </c>
      <c r="D35" s="133" t="s">
        <v>7</v>
      </c>
      <c r="E35" s="125">
        <v>13650124</v>
      </c>
      <c r="F35" s="181" t="s">
        <v>7</v>
      </c>
      <c r="G35" s="181" t="s">
        <v>7</v>
      </c>
      <c r="H35" s="181" t="s">
        <v>7</v>
      </c>
      <c r="I35" s="144">
        <v>78.8</v>
      </c>
    </row>
    <row r="36" spans="1:9" s="2" customFormat="1" ht="15">
      <c r="A36" s="207" t="s">
        <v>98</v>
      </c>
      <c r="B36" s="127" t="s">
        <v>7</v>
      </c>
      <c r="C36" s="127" t="s">
        <v>7</v>
      </c>
      <c r="D36" s="127" t="s">
        <v>7</v>
      </c>
      <c r="E36" s="125">
        <v>1964678</v>
      </c>
      <c r="F36" s="181" t="s">
        <v>7</v>
      </c>
      <c r="G36" s="181" t="s">
        <v>7</v>
      </c>
      <c r="H36" s="181" t="s">
        <v>7</v>
      </c>
      <c r="I36" s="144">
        <v>11.3</v>
      </c>
    </row>
    <row r="37" spans="1:9" s="2" customFormat="1" ht="15">
      <c r="A37" s="207" t="s">
        <v>97</v>
      </c>
      <c r="B37" s="176" t="s">
        <v>7</v>
      </c>
      <c r="C37" s="176" t="s">
        <v>7</v>
      </c>
      <c r="D37" s="176" t="s">
        <v>7</v>
      </c>
      <c r="E37" s="125">
        <v>1104588</v>
      </c>
      <c r="F37" s="182" t="s">
        <v>7</v>
      </c>
      <c r="G37" s="182" t="s">
        <v>7</v>
      </c>
      <c r="H37" s="182" t="s">
        <v>7</v>
      </c>
      <c r="I37" s="144">
        <v>6.4</v>
      </c>
    </row>
    <row r="38" spans="1:9" s="14" customFormat="1" ht="15">
      <c r="A38" s="140" t="s">
        <v>154</v>
      </c>
      <c r="B38" s="183" t="s">
        <v>7</v>
      </c>
      <c r="C38" s="183" t="s">
        <v>7</v>
      </c>
      <c r="D38" s="183" t="s">
        <v>7</v>
      </c>
      <c r="E38" s="184">
        <v>17319266</v>
      </c>
      <c r="F38" s="185" t="s">
        <v>7</v>
      </c>
      <c r="G38" s="185" t="s">
        <v>7</v>
      </c>
      <c r="H38" s="185" t="s">
        <v>7</v>
      </c>
      <c r="I38" s="185">
        <v>100</v>
      </c>
    </row>
    <row r="39" spans="1:9" s="2" customFormat="1" ht="15">
      <c r="A39" s="129" t="s">
        <v>51</v>
      </c>
      <c r="B39" s="6"/>
      <c r="C39" s="6"/>
      <c r="D39" s="6"/>
      <c r="E39" s="6"/>
      <c r="F39" s="6"/>
      <c r="G39" s="6"/>
      <c r="H39" s="6"/>
      <c r="I39" s="6"/>
    </row>
  </sheetData>
  <sheetProtection sheet="1" objects="1" scenarios="1"/>
  <mergeCells count="17">
    <mergeCell ref="F27:I27"/>
    <mergeCell ref="B9:E9"/>
    <mergeCell ref="F9:I9"/>
    <mergeCell ref="A1:I1"/>
    <mergeCell ref="B33:E33"/>
    <mergeCell ref="F33:I33"/>
    <mergeCell ref="A2:I2"/>
    <mergeCell ref="A3:I3"/>
    <mergeCell ref="E6:E7"/>
    <mergeCell ref="I6:I7"/>
    <mergeCell ref="B8:E8"/>
    <mergeCell ref="F8:I8"/>
    <mergeCell ref="B15:E15"/>
    <mergeCell ref="F15:I15"/>
    <mergeCell ref="B21:E21"/>
    <mergeCell ref="F21:I21"/>
    <mergeCell ref="B27:E27"/>
  </mergeCells>
  <hyperlinks>
    <hyperlink ref="A39" r:id="rId1" location="copyright-and-creative-commons" xr:uid="{FF0F5DC5-F2F7-4B51-A253-3CE6F3571449}"/>
  </hyperlinks>
  <pageMargins left="0.70866141732283472" right="0.70866141732283472" top="0.74803149606299213" bottom="0.74803149606299213" header="0.31496062992125984" footer="0.31496062992125984"/>
  <pageSetup paperSize="9" scale="65"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E396-A6D2-41EE-9FEC-8542D569C0A9}">
  <sheetPr>
    <pageSetUpPr autoPageBreaks="0" fitToPage="1"/>
  </sheetPr>
  <dimension ref="A1:J21"/>
  <sheetViews>
    <sheetView workbookViewId="0">
      <selection sqref="A1:XFD1"/>
    </sheetView>
  </sheetViews>
  <sheetFormatPr defaultColWidth="0" defaultRowHeight="11.25" customHeight="1" zeroHeight="1"/>
  <cols>
    <col min="1" max="1" width="78.42578125" style="6" customWidth="1"/>
    <col min="2" max="4" width="15.7109375" style="6" customWidth="1"/>
    <col min="5" max="5" width="14.28515625" style="6" bestFit="1" customWidth="1"/>
    <col min="6" max="10" width="0" style="6" hidden="1" customWidth="1"/>
    <col min="11" max="16384" width="9.140625" style="6" hidden="1"/>
  </cols>
  <sheetData>
    <row r="1" spans="1:9" ht="15">
      <c r="A1" s="229" t="s">
        <v>156</v>
      </c>
      <c r="B1" s="229"/>
      <c r="C1" s="229"/>
      <c r="D1" s="229"/>
      <c r="E1" s="229"/>
      <c r="F1" s="229"/>
      <c r="G1" s="229"/>
      <c r="H1" s="229"/>
      <c r="I1" s="229"/>
    </row>
    <row r="2" spans="1:9" s="1" customFormat="1" ht="59.45" customHeight="1">
      <c r="A2" s="232" t="s">
        <v>0</v>
      </c>
      <c r="B2" s="232"/>
      <c r="C2" s="232"/>
      <c r="D2" s="232"/>
      <c r="E2" s="232"/>
    </row>
    <row r="3" spans="1:9" s="2" customFormat="1" ht="26.25" customHeight="1" thickBot="1">
      <c r="A3" s="230" t="s">
        <v>157</v>
      </c>
      <c r="B3" s="230"/>
      <c r="C3" s="230"/>
      <c r="D3" s="230"/>
      <c r="E3" s="230"/>
    </row>
    <row r="4" spans="1:9" s="2" customFormat="1" ht="16.5" thickTop="1">
      <c r="A4" s="112" t="s">
        <v>175</v>
      </c>
      <c r="B4" s="111"/>
      <c r="C4" s="111"/>
      <c r="D4" s="111"/>
      <c r="E4" s="111"/>
    </row>
    <row r="5" spans="1:9" s="26" customFormat="1" ht="15.75">
      <c r="A5" s="108"/>
      <c r="B5" s="114"/>
      <c r="C5" s="110"/>
      <c r="D5" s="110"/>
      <c r="E5" s="110"/>
    </row>
    <row r="6" spans="1:9" s="2" customFormat="1" ht="45.75">
      <c r="A6" s="111"/>
      <c r="B6" s="113" t="s">
        <v>16</v>
      </c>
      <c r="C6" s="113" t="s">
        <v>18</v>
      </c>
      <c r="D6" s="113" t="s">
        <v>17</v>
      </c>
      <c r="E6" s="231" t="s">
        <v>6</v>
      </c>
    </row>
    <row r="7" spans="1:9" s="14" customFormat="1" ht="30">
      <c r="A7" s="131"/>
      <c r="B7" s="114" t="s">
        <v>150</v>
      </c>
      <c r="C7" s="114" t="s">
        <v>151</v>
      </c>
      <c r="D7" s="114" t="s">
        <v>152</v>
      </c>
      <c r="E7" s="231"/>
    </row>
    <row r="8" spans="1:9" s="14" customFormat="1" ht="15">
      <c r="A8" s="214"/>
      <c r="B8" s="227" t="s">
        <v>158</v>
      </c>
      <c r="C8" s="227"/>
      <c r="D8" s="227"/>
      <c r="E8" s="227"/>
    </row>
    <row r="9" spans="1:9" s="3" customFormat="1" ht="15">
      <c r="A9" s="117" t="s">
        <v>194</v>
      </c>
      <c r="B9" s="237"/>
      <c r="C9" s="237"/>
      <c r="D9" s="237"/>
      <c r="E9" s="237"/>
      <c r="F9" s="164"/>
      <c r="G9" s="164"/>
      <c r="H9" s="164"/>
      <c r="I9" s="164"/>
    </row>
    <row r="10" spans="1:9" s="3" customFormat="1" ht="15">
      <c r="A10" s="178" t="s">
        <v>74</v>
      </c>
      <c r="B10" s="125">
        <v>79482</v>
      </c>
      <c r="C10" s="125">
        <v>80658</v>
      </c>
      <c r="D10" s="125">
        <v>78798</v>
      </c>
      <c r="E10" s="125">
        <v>79442</v>
      </c>
    </row>
    <row r="11" spans="1:9" s="3" customFormat="1" ht="15">
      <c r="A11" s="178" t="s">
        <v>75</v>
      </c>
      <c r="B11" s="125">
        <v>47238</v>
      </c>
      <c r="C11" s="125">
        <v>51699</v>
      </c>
      <c r="D11" s="125">
        <v>58416</v>
      </c>
      <c r="E11" s="125">
        <v>54512</v>
      </c>
    </row>
    <row r="12" spans="1:9" s="3" customFormat="1" ht="15">
      <c r="A12" s="178" t="s">
        <v>76</v>
      </c>
      <c r="B12" s="125">
        <v>25183</v>
      </c>
      <c r="C12" s="125">
        <v>35143</v>
      </c>
      <c r="D12" s="125">
        <v>45747</v>
      </c>
      <c r="E12" s="125">
        <v>39423</v>
      </c>
    </row>
    <row r="13" spans="1:9" s="3" customFormat="1" ht="15">
      <c r="A13" s="178" t="s">
        <v>55</v>
      </c>
      <c r="B13" s="125">
        <v>61564</v>
      </c>
      <c r="C13" s="125">
        <v>65497</v>
      </c>
      <c r="D13" s="125">
        <v>67952</v>
      </c>
      <c r="E13" s="125">
        <v>66262</v>
      </c>
    </row>
    <row r="14" spans="1:9" s="3" customFormat="1" ht="15">
      <c r="A14" s="179" t="s">
        <v>56</v>
      </c>
      <c r="B14" s="183" t="s">
        <v>7</v>
      </c>
      <c r="C14" s="183" t="s">
        <v>7</v>
      </c>
      <c r="D14" s="183" t="s">
        <v>7</v>
      </c>
      <c r="E14" s="183">
        <v>61171</v>
      </c>
    </row>
    <row r="15" spans="1:9" s="3" customFormat="1" ht="15">
      <c r="A15" s="117" t="s">
        <v>195</v>
      </c>
      <c r="B15" s="238"/>
      <c r="C15" s="238"/>
      <c r="D15" s="238"/>
      <c r="E15" s="238"/>
      <c r="F15" s="164"/>
      <c r="G15" s="164"/>
      <c r="H15" s="164"/>
      <c r="I15" s="164"/>
    </row>
    <row r="16" spans="1:9" s="3" customFormat="1" ht="15">
      <c r="A16" s="178" t="s">
        <v>74</v>
      </c>
      <c r="B16" s="125">
        <v>79916</v>
      </c>
      <c r="C16" s="125">
        <v>81011</v>
      </c>
      <c r="D16" s="125">
        <v>79875</v>
      </c>
      <c r="E16" s="125">
        <v>80166</v>
      </c>
    </row>
    <row r="17" spans="1:5" s="3" customFormat="1" ht="15">
      <c r="A17" s="178" t="s">
        <v>75</v>
      </c>
      <c r="B17" s="125">
        <v>48797</v>
      </c>
      <c r="C17" s="125">
        <v>52301</v>
      </c>
      <c r="D17" s="125">
        <v>59967</v>
      </c>
      <c r="E17" s="125">
        <v>55600</v>
      </c>
    </row>
    <row r="18" spans="1:5" s="2" customFormat="1" ht="15">
      <c r="A18" s="178" t="s">
        <v>76</v>
      </c>
      <c r="B18" s="125">
        <v>36269</v>
      </c>
      <c r="C18" s="125">
        <v>40853</v>
      </c>
      <c r="D18" s="125">
        <v>50855</v>
      </c>
      <c r="E18" s="125">
        <v>47300</v>
      </c>
    </row>
    <row r="19" spans="1:5" s="2" customFormat="1" ht="15">
      <c r="A19" s="178" t="s">
        <v>55</v>
      </c>
      <c r="B19" s="125">
        <v>65513</v>
      </c>
      <c r="C19" s="125">
        <v>67949</v>
      </c>
      <c r="D19" s="125">
        <v>70421</v>
      </c>
      <c r="E19" s="125">
        <v>68940</v>
      </c>
    </row>
    <row r="20" spans="1:5" s="17" customFormat="1" ht="15">
      <c r="A20" s="179" t="s">
        <v>56</v>
      </c>
      <c r="B20" s="183" t="s">
        <v>7</v>
      </c>
      <c r="C20" s="183" t="s">
        <v>7</v>
      </c>
      <c r="D20" s="183" t="s">
        <v>7</v>
      </c>
      <c r="E20" s="183">
        <v>65557</v>
      </c>
    </row>
    <row r="21" spans="1:5" s="2" customFormat="1" ht="15">
      <c r="A21" s="129" t="s">
        <v>51</v>
      </c>
      <c r="B21" s="6"/>
      <c r="C21" s="6"/>
      <c r="D21" s="6"/>
      <c r="E21" s="6"/>
    </row>
  </sheetData>
  <sheetProtection sheet="1" objects="1" scenarios="1"/>
  <mergeCells count="7">
    <mergeCell ref="B9:E9"/>
    <mergeCell ref="B15:E15"/>
    <mergeCell ref="A1:I1"/>
    <mergeCell ref="A2:E2"/>
    <mergeCell ref="A3:E3"/>
    <mergeCell ref="E6:E7"/>
    <mergeCell ref="B8:E8"/>
  </mergeCells>
  <hyperlinks>
    <hyperlink ref="A21" r:id="rId1" location="copyright-and-creative-commons" xr:uid="{712F5C67-1C02-4A0F-805C-185872E75693}"/>
  </hyperlinks>
  <pageMargins left="0.70866141732283472" right="0.70866141732283472" top="0.74803149606299213" bottom="0.74803149606299213" header="0.31496062992125984" footer="0.31496062992125984"/>
  <pageSetup paperSize="9" scale="65"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6C23-C125-4F85-8558-209F55F19E83}">
  <sheetPr>
    <pageSetUpPr autoPageBreaks="0" fitToPage="1"/>
  </sheetPr>
  <dimension ref="A1:I70"/>
  <sheetViews>
    <sheetView workbookViewId="0">
      <pane xSplit="1" ySplit="9" topLeftCell="B10" activePane="bottomRight" state="frozen"/>
      <selection sqref="A1:I1"/>
      <selection pane="topRight" sqref="A1:I1"/>
      <selection pane="bottomLeft" sqref="A1:I1"/>
      <selection pane="bottomRight" sqref="A1:I1"/>
    </sheetView>
  </sheetViews>
  <sheetFormatPr defaultColWidth="0" defaultRowHeight="0" customHeight="1" zeroHeight="1"/>
  <cols>
    <col min="1" max="1" width="72.7109375" style="48" customWidth="1"/>
    <col min="2" max="9" width="16" style="48" customWidth="1"/>
    <col min="10" max="16384" width="9.140625" style="26" hidden="1"/>
  </cols>
  <sheetData>
    <row r="1" spans="1:9" ht="12.75" customHeight="1">
      <c r="A1" s="229" t="s">
        <v>131</v>
      </c>
      <c r="B1" s="229"/>
      <c r="C1" s="229"/>
      <c r="D1" s="229"/>
      <c r="E1" s="229"/>
      <c r="F1" s="229"/>
      <c r="G1" s="229"/>
      <c r="H1" s="229"/>
      <c r="I1" s="229"/>
    </row>
    <row r="2" spans="1:9" s="25" customFormat="1" ht="59.45" customHeight="1">
      <c r="A2" s="232" t="s">
        <v>0</v>
      </c>
      <c r="B2" s="232"/>
      <c r="C2" s="232"/>
      <c r="D2" s="232"/>
      <c r="E2" s="232"/>
      <c r="F2" s="232"/>
      <c r="G2" s="232"/>
      <c r="H2" s="232"/>
      <c r="I2" s="232"/>
    </row>
    <row r="3" spans="1:9" s="25" customFormat="1" ht="26.25" customHeight="1" thickBot="1">
      <c r="A3" s="230" t="s">
        <v>155</v>
      </c>
      <c r="B3" s="230"/>
      <c r="C3" s="230"/>
      <c r="D3" s="230"/>
      <c r="E3" s="230"/>
      <c r="F3" s="230"/>
      <c r="G3" s="230"/>
      <c r="H3" s="230"/>
      <c r="I3" s="230"/>
    </row>
    <row r="4" spans="1:9" s="25" customFormat="1" ht="15.75" thickTop="1">
      <c r="A4" s="239" t="s">
        <v>53</v>
      </c>
      <c r="B4" s="239"/>
      <c r="C4" s="239"/>
      <c r="D4" s="239"/>
      <c r="E4" s="239"/>
      <c r="F4" s="239"/>
      <c r="G4" s="239"/>
      <c r="H4" s="239"/>
      <c r="I4" s="239"/>
    </row>
    <row r="5" spans="1:9" ht="31.5" customHeight="1">
      <c r="A5" s="108">
        <v>2021</v>
      </c>
      <c r="B5" s="109" t="s">
        <v>136</v>
      </c>
      <c r="C5" s="110"/>
      <c r="D5" s="110"/>
      <c r="E5" s="110"/>
      <c r="F5" s="110"/>
      <c r="G5" s="130"/>
      <c r="H5" s="130"/>
      <c r="I5" s="110"/>
    </row>
    <row r="6" spans="1:9" ht="15.75">
      <c r="A6" s="108"/>
      <c r="B6" s="109"/>
      <c r="C6" s="110"/>
      <c r="D6" s="110"/>
      <c r="E6" s="110"/>
      <c r="F6" s="110"/>
      <c r="G6" s="130"/>
      <c r="H6" s="130"/>
      <c r="I6" s="110"/>
    </row>
    <row r="7" spans="1:9" s="27" customFormat="1" ht="45" customHeight="1">
      <c r="A7" s="135"/>
      <c r="B7" s="113" t="s">
        <v>16</v>
      </c>
      <c r="C7" s="113" t="s">
        <v>18</v>
      </c>
      <c r="D7" s="113" t="s">
        <v>17</v>
      </c>
      <c r="E7" s="231" t="s">
        <v>6</v>
      </c>
      <c r="F7" s="113" t="s">
        <v>16</v>
      </c>
      <c r="G7" s="113" t="s">
        <v>18</v>
      </c>
      <c r="H7" s="113" t="s">
        <v>17</v>
      </c>
      <c r="I7" s="231" t="s">
        <v>6</v>
      </c>
    </row>
    <row r="8" spans="1:9" s="27" customFormat="1" ht="15" customHeight="1">
      <c r="A8" s="135"/>
      <c r="B8" s="116" t="str">
        <f>$A$5-4&amp;" to "&amp;$A$5</f>
        <v>2017 to 2021</v>
      </c>
      <c r="C8" s="116" t="str">
        <f>$A$5-9&amp;" to "&amp;$A$5-5</f>
        <v>2012 to 2016</v>
      </c>
      <c r="D8" s="116" t="str">
        <f>"Before "&amp;$A$5-9&amp;""</f>
        <v>Before 2012</v>
      </c>
      <c r="E8" s="231"/>
      <c r="F8" s="116" t="str">
        <f>$A$5-4&amp;" to "&amp;$A$5</f>
        <v>2017 to 2021</v>
      </c>
      <c r="G8" s="116" t="str">
        <f>$A$5-9&amp;" to "&amp;$A$5-5</f>
        <v>2012 to 2016</v>
      </c>
      <c r="H8" s="116" t="str">
        <f>"Before "&amp;$A$5-9&amp;""</f>
        <v>Before 2012</v>
      </c>
      <c r="I8" s="231"/>
    </row>
    <row r="9" spans="1:9" s="27" customFormat="1" ht="15" customHeight="1">
      <c r="A9" s="135"/>
      <c r="B9" s="227" t="s">
        <v>128</v>
      </c>
      <c r="C9" s="227"/>
      <c r="D9" s="227"/>
      <c r="E9" s="227"/>
      <c r="F9" s="227" t="s">
        <v>54</v>
      </c>
      <c r="G9" s="227"/>
      <c r="H9" s="227"/>
      <c r="I9" s="227"/>
    </row>
    <row r="10" spans="1:9" s="29" customFormat="1" ht="15">
      <c r="A10" s="117" t="s">
        <v>74</v>
      </c>
      <c r="B10" s="227"/>
      <c r="C10" s="227"/>
      <c r="D10" s="227"/>
      <c r="E10" s="227"/>
      <c r="F10" s="227"/>
      <c r="G10" s="227"/>
      <c r="H10" s="227"/>
      <c r="I10" s="227"/>
    </row>
    <row r="11" spans="1:9" s="29" customFormat="1" ht="15">
      <c r="A11" s="218" t="s">
        <v>80</v>
      </c>
      <c r="B11" s="128">
        <f ca="1">VLOOKUP(Metadata!$C56,INDIRECT("'"&amp;'Table 3c'!$A$5&amp;"'!"&amp;"A252:J262"),2,0)</f>
        <v>6340</v>
      </c>
      <c r="C11" s="128">
        <f ca="1">VLOOKUP(Metadata!$C56,INDIRECT("'"&amp;'Table 3c'!$A$5&amp;"'!"&amp;"A252:J262"),3,0)</f>
        <v>13095</v>
      </c>
      <c r="D11" s="128">
        <f ca="1">VLOOKUP(Metadata!$C56,INDIRECT("'"&amp;'Table 3c'!$A$5&amp;"'!"&amp;"A252:J262"),4,0)</f>
        <v>28025</v>
      </c>
      <c r="E11" s="128">
        <f ca="1">VLOOKUP(Metadata!$C56,INDIRECT("'"&amp;'Table 3c'!$A$5&amp;"'!"&amp;"A252:J262"),5,0)</f>
        <v>51176</v>
      </c>
      <c r="F11" s="167">
        <f ca="1">VLOOKUP(Metadata!$C56,INDIRECT("'"&amp;'Table 3c'!$A$5&amp;"'!"&amp;"A252:J262"),7,0)</f>
        <v>3.3</v>
      </c>
      <c r="G11" s="167">
        <f ca="1">VLOOKUP(Metadata!$C56,INDIRECT("'"&amp;'Table 3c'!$A$5&amp;"'!"&amp;"A252:J262"),8,0)</f>
        <v>3</v>
      </c>
      <c r="H11" s="167">
        <f ca="1">VLOOKUP(Metadata!$C56,INDIRECT("'"&amp;'Table 3c'!$A$5&amp;"'!"&amp;"A252:J262"),9,0)</f>
        <v>2.7</v>
      </c>
      <c r="I11" s="167">
        <f ca="1">VLOOKUP(Metadata!$C56,INDIRECT("'"&amp;'Table 3c'!$A$5&amp;"'!"&amp;"A252:J262"),10,0)</f>
        <v>2.9</v>
      </c>
    </row>
    <row r="12" spans="1:9" s="29" customFormat="1" ht="15">
      <c r="A12" s="207" t="s">
        <v>81</v>
      </c>
      <c r="B12" s="128">
        <f ca="1">VLOOKUP(Metadata!$C57,INDIRECT("'"&amp;'Table 3c'!$A$5&amp;"'!"&amp;"A252:J262"),2,0)</f>
        <v>9732</v>
      </c>
      <c r="C12" s="128">
        <f ca="1">VLOOKUP(Metadata!$C57,INDIRECT("'"&amp;'Table 3c'!$A$5&amp;"'!"&amp;"A252:J262"),3,0)</f>
        <v>21403</v>
      </c>
      <c r="D12" s="128">
        <f ca="1">VLOOKUP(Metadata!$C57,INDIRECT("'"&amp;'Table 3c'!$A$5&amp;"'!"&amp;"A252:J262"),4,0)</f>
        <v>50881</v>
      </c>
      <c r="E12" s="128">
        <f ca="1">VLOOKUP(Metadata!$C57,INDIRECT("'"&amp;'Table 3c'!$A$5&amp;"'!"&amp;"A252:J262"),5,0)</f>
        <v>87494</v>
      </c>
      <c r="F12" s="167">
        <f ca="1">VLOOKUP(Metadata!$C57,INDIRECT("'"&amp;'Table 3c'!$A$5&amp;"'!"&amp;"A252:J262"),7,0)</f>
        <v>5.0999999999999996</v>
      </c>
      <c r="G12" s="167">
        <f ca="1">VLOOKUP(Metadata!$C57,INDIRECT("'"&amp;'Table 3c'!$A$5&amp;"'!"&amp;"A252:J262"),8,0)</f>
        <v>4.9000000000000004</v>
      </c>
      <c r="H12" s="167">
        <f ca="1">VLOOKUP(Metadata!$C57,INDIRECT("'"&amp;'Table 3c'!$A$5&amp;"'!"&amp;"A252:J262"),9,0)</f>
        <v>4.8</v>
      </c>
      <c r="I12" s="167">
        <f ca="1">VLOOKUP(Metadata!$C57,INDIRECT("'"&amp;'Table 3c'!$A$5&amp;"'!"&amp;"A252:J262"),10,0)</f>
        <v>5</v>
      </c>
    </row>
    <row r="13" spans="1:9" s="29" customFormat="1" ht="15">
      <c r="A13" s="207" t="s">
        <v>82</v>
      </c>
      <c r="B13" s="128">
        <f ca="1">VLOOKUP(Metadata!$C58,INDIRECT("'"&amp;'Table 3c'!$A$5&amp;"'!"&amp;"A252:J262"),2,0)</f>
        <v>10918</v>
      </c>
      <c r="C13" s="128">
        <f ca="1">VLOOKUP(Metadata!$C58,INDIRECT("'"&amp;'Table 3c'!$A$5&amp;"'!"&amp;"A252:J262"),3,0)</f>
        <v>26243</v>
      </c>
      <c r="D13" s="128">
        <f ca="1">VLOOKUP(Metadata!$C58,INDIRECT("'"&amp;'Table 3c'!$A$5&amp;"'!"&amp;"A252:J262"),4,0)</f>
        <v>65104</v>
      </c>
      <c r="E13" s="128">
        <f ca="1">VLOOKUP(Metadata!$C58,INDIRECT("'"&amp;'Table 3c'!$A$5&amp;"'!"&amp;"A252:J262"),5,0)</f>
        <v>108379</v>
      </c>
      <c r="F13" s="167">
        <f ca="1">VLOOKUP(Metadata!$C58,INDIRECT("'"&amp;'Table 3c'!$A$5&amp;"'!"&amp;"A252:J262"),7,0)</f>
        <v>5.7</v>
      </c>
      <c r="G13" s="167">
        <f ca="1">VLOOKUP(Metadata!$C58,INDIRECT("'"&amp;'Table 3c'!$A$5&amp;"'!"&amp;"A252:J262"),8,0)</f>
        <v>6</v>
      </c>
      <c r="H13" s="167">
        <f ca="1">VLOOKUP(Metadata!$C58,INDIRECT("'"&amp;'Table 3c'!$A$5&amp;"'!"&amp;"A252:J262"),9,0)</f>
        <v>6.2</v>
      </c>
      <c r="I13" s="167">
        <f ca="1">VLOOKUP(Metadata!$C58,INDIRECT("'"&amp;'Table 3c'!$A$5&amp;"'!"&amp;"A252:J262"),10,0)</f>
        <v>6.2</v>
      </c>
    </row>
    <row r="14" spans="1:9" s="29" customFormat="1" ht="15">
      <c r="A14" s="207" t="s">
        <v>83</v>
      </c>
      <c r="B14" s="128">
        <f ca="1">VLOOKUP(Metadata!$C59,INDIRECT("'"&amp;'Table 3c'!$A$5&amp;"'!"&amp;"A252:J262"),2,0)</f>
        <v>13421</v>
      </c>
      <c r="C14" s="128">
        <f ca="1">VLOOKUP(Metadata!$C59,INDIRECT("'"&amp;'Table 3c'!$A$5&amp;"'!"&amp;"A252:J262"),3,0)</f>
        <v>34747</v>
      </c>
      <c r="D14" s="128">
        <f ca="1">VLOOKUP(Metadata!$C59,INDIRECT("'"&amp;'Table 3c'!$A$5&amp;"'!"&amp;"A252:J262"),4,0)</f>
        <v>83640</v>
      </c>
      <c r="E14" s="128">
        <f ca="1">VLOOKUP(Metadata!$C59,INDIRECT("'"&amp;'Table 3c'!$A$5&amp;"'!"&amp;"A252:J262"),5,0)</f>
        <v>139330</v>
      </c>
      <c r="F14" s="167">
        <f ca="1">VLOOKUP(Metadata!$C59,INDIRECT("'"&amp;'Table 3c'!$A$5&amp;"'!"&amp;"A252:J262"),7,0)</f>
        <v>7</v>
      </c>
      <c r="G14" s="167">
        <f ca="1">VLOOKUP(Metadata!$C59,INDIRECT("'"&amp;'Table 3c'!$A$5&amp;"'!"&amp;"A252:J262"),8,0)</f>
        <v>8</v>
      </c>
      <c r="H14" s="167">
        <f ca="1">VLOOKUP(Metadata!$C59,INDIRECT("'"&amp;'Table 3c'!$A$5&amp;"'!"&amp;"A252:J262"),9,0)</f>
        <v>8</v>
      </c>
      <c r="I14" s="167">
        <f ca="1">VLOOKUP(Metadata!$C59,INDIRECT("'"&amp;'Table 3c'!$A$5&amp;"'!"&amp;"A252:J262"),10,0)</f>
        <v>7.9</v>
      </c>
    </row>
    <row r="15" spans="1:9" s="29" customFormat="1" ht="15">
      <c r="A15" s="207" t="s">
        <v>84</v>
      </c>
      <c r="B15" s="128">
        <f ca="1">VLOOKUP(Metadata!$C60,INDIRECT("'"&amp;'Table 3c'!$A$5&amp;"'!"&amp;"A252:J262"),2,0)</f>
        <v>16643</v>
      </c>
      <c r="C15" s="128">
        <f ca="1">VLOOKUP(Metadata!$C60,INDIRECT("'"&amp;'Table 3c'!$A$5&amp;"'!"&amp;"A252:J262"),3,0)</f>
        <v>41443</v>
      </c>
      <c r="D15" s="128">
        <f ca="1">VLOOKUP(Metadata!$C60,INDIRECT("'"&amp;'Table 3c'!$A$5&amp;"'!"&amp;"A252:J262"),4,0)</f>
        <v>101324</v>
      </c>
      <c r="E15" s="128">
        <f ca="1">VLOOKUP(Metadata!$C60,INDIRECT("'"&amp;'Table 3c'!$A$5&amp;"'!"&amp;"A252:J262"),5,0)</f>
        <v>167915</v>
      </c>
      <c r="F15" s="167">
        <f ca="1">VLOOKUP(Metadata!$C60,INDIRECT("'"&amp;'Table 3c'!$A$5&amp;"'!"&amp;"A252:J262"),7,0)</f>
        <v>8.6999999999999993</v>
      </c>
      <c r="G15" s="167">
        <f ca="1">VLOOKUP(Metadata!$C60,INDIRECT("'"&amp;'Table 3c'!$A$5&amp;"'!"&amp;"A252:J262"),8,0)</f>
        <v>9.5</v>
      </c>
      <c r="H15" s="167">
        <f ca="1">VLOOKUP(Metadata!$C60,INDIRECT("'"&amp;'Table 3c'!$A$5&amp;"'!"&amp;"A252:J262"),9,0)</f>
        <v>9.6999999999999993</v>
      </c>
      <c r="I15" s="167">
        <f ca="1">VLOOKUP(Metadata!$C60,INDIRECT("'"&amp;'Table 3c'!$A$5&amp;"'!"&amp;"A252:J262"),10,0)</f>
        <v>9.5</v>
      </c>
    </row>
    <row r="16" spans="1:9" s="29" customFormat="1" ht="15">
      <c r="A16" s="207" t="s">
        <v>85</v>
      </c>
      <c r="B16" s="128">
        <f ca="1">VLOOKUP(Metadata!$C61,INDIRECT("'"&amp;'Table 3c'!$A$5&amp;"'!"&amp;"A252:J262"),2,0)</f>
        <v>19721</v>
      </c>
      <c r="C16" s="128">
        <f ca="1">VLOOKUP(Metadata!$C61,INDIRECT("'"&amp;'Table 3c'!$A$5&amp;"'!"&amp;"A252:J262"),3,0)</f>
        <v>47658</v>
      </c>
      <c r="D16" s="128">
        <f ca="1">VLOOKUP(Metadata!$C61,INDIRECT("'"&amp;'Table 3c'!$A$5&amp;"'!"&amp;"A252:J262"),4,0)</f>
        <v>115957</v>
      </c>
      <c r="E16" s="128">
        <f ca="1">VLOOKUP(Metadata!$C61,INDIRECT("'"&amp;'Table 3c'!$A$5&amp;"'!"&amp;"A252:J262"),5,0)</f>
        <v>192775</v>
      </c>
      <c r="F16" s="167">
        <f ca="1">VLOOKUP(Metadata!$C61,INDIRECT("'"&amp;'Table 3c'!$A$5&amp;"'!"&amp;"A252:J262"),7,0)</f>
        <v>10.3</v>
      </c>
      <c r="G16" s="167">
        <f ca="1">VLOOKUP(Metadata!$C61,INDIRECT("'"&amp;'Table 3c'!$A$5&amp;"'!"&amp;"A252:J262"),8,0)</f>
        <v>10.9</v>
      </c>
      <c r="H16" s="167">
        <f ca="1">VLOOKUP(Metadata!$C61,INDIRECT("'"&amp;'Table 3c'!$A$5&amp;"'!"&amp;"A252:J262"),9,0)</f>
        <v>11.1</v>
      </c>
      <c r="I16" s="167">
        <f ca="1">VLOOKUP(Metadata!$C61,INDIRECT("'"&amp;'Table 3c'!$A$5&amp;"'!"&amp;"A252:J262"),10,0)</f>
        <v>10.9</v>
      </c>
    </row>
    <row r="17" spans="1:9" s="29" customFormat="1" ht="15">
      <c r="A17" s="207" t="s">
        <v>86</v>
      </c>
      <c r="B17" s="128">
        <f ca="1">VLOOKUP(Metadata!$C62,INDIRECT("'"&amp;'Table 3c'!$A$5&amp;"'!"&amp;"A252:J262"),2,0)</f>
        <v>25204</v>
      </c>
      <c r="C17" s="128">
        <f ca="1">VLOOKUP(Metadata!$C62,INDIRECT("'"&amp;'Table 3c'!$A$5&amp;"'!"&amp;"A252:J262"),3,0)</f>
        <v>57988</v>
      </c>
      <c r="D17" s="128">
        <f ca="1">VLOOKUP(Metadata!$C62,INDIRECT("'"&amp;'Table 3c'!$A$5&amp;"'!"&amp;"A252:J262"),4,0)</f>
        <v>137240</v>
      </c>
      <c r="E17" s="128">
        <f ca="1">VLOOKUP(Metadata!$C62,INDIRECT("'"&amp;'Table 3c'!$A$5&amp;"'!"&amp;"A252:J262"),5,0)</f>
        <v>230891</v>
      </c>
      <c r="F17" s="167">
        <f ca="1">VLOOKUP(Metadata!$C62,INDIRECT("'"&amp;'Table 3c'!$A$5&amp;"'!"&amp;"A252:J262"),7,0)</f>
        <v>13.1</v>
      </c>
      <c r="G17" s="167">
        <f ca="1">VLOOKUP(Metadata!$C62,INDIRECT("'"&amp;'Table 3c'!$A$5&amp;"'!"&amp;"A252:J262"),8,0)</f>
        <v>13.3</v>
      </c>
      <c r="H17" s="167">
        <f ca="1">VLOOKUP(Metadata!$C62,INDIRECT("'"&amp;'Table 3c'!$A$5&amp;"'!"&amp;"A252:J262"),9,0)</f>
        <v>13.1</v>
      </c>
      <c r="I17" s="167">
        <f ca="1">VLOOKUP(Metadata!$C62,INDIRECT("'"&amp;'Table 3c'!$A$5&amp;"'!"&amp;"A252:J262"),10,0)</f>
        <v>13.1</v>
      </c>
    </row>
    <row r="18" spans="1:9" s="29" customFormat="1" ht="15">
      <c r="A18" s="207" t="s">
        <v>87</v>
      </c>
      <c r="B18" s="128">
        <f ca="1">VLOOKUP(Metadata!$C63,INDIRECT("'"&amp;'Table 3c'!$A$5&amp;"'!"&amp;"A252:J262"),2,0)</f>
        <v>27825</v>
      </c>
      <c r="C18" s="128">
        <f ca="1">VLOOKUP(Metadata!$C63,INDIRECT("'"&amp;'Table 3c'!$A$5&amp;"'!"&amp;"A252:J262"),3,0)</f>
        <v>61086</v>
      </c>
      <c r="D18" s="128">
        <f ca="1">VLOOKUP(Metadata!$C63,INDIRECT("'"&amp;'Table 3c'!$A$5&amp;"'!"&amp;"A252:J262"),4,0)</f>
        <v>146051</v>
      </c>
      <c r="E18" s="128">
        <f ca="1">VLOOKUP(Metadata!$C63,INDIRECT("'"&amp;'Table 3c'!$A$5&amp;"'!"&amp;"A252:J262"),5,0)</f>
        <v>245084</v>
      </c>
      <c r="F18" s="167">
        <f ca="1">VLOOKUP(Metadata!$C63,INDIRECT("'"&amp;'Table 3c'!$A$5&amp;"'!"&amp;"A252:J262"),7,0)</f>
        <v>14.5</v>
      </c>
      <c r="G18" s="167">
        <f ca="1">VLOOKUP(Metadata!$C63,INDIRECT("'"&amp;'Table 3c'!$A$5&amp;"'!"&amp;"A252:J262"),8,0)</f>
        <v>14</v>
      </c>
      <c r="H18" s="167">
        <f ca="1">VLOOKUP(Metadata!$C63,INDIRECT("'"&amp;'Table 3c'!$A$5&amp;"'!"&amp;"A252:J262"),9,0)</f>
        <v>13.9</v>
      </c>
      <c r="I18" s="167">
        <f ca="1">VLOOKUP(Metadata!$C63,INDIRECT("'"&amp;'Table 3c'!$A$5&amp;"'!"&amp;"A252:J262"),10,0)</f>
        <v>13.9</v>
      </c>
    </row>
    <row r="19" spans="1:9" s="29" customFormat="1" ht="15">
      <c r="A19" s="207" t="s">
        <v>88</v>
      </c>
      <c r="B19" s="128">
        <f ca="1">VLOOKUP(Metadata!$C64,INDIRECT("'"&amp;'Table 3c'!$A$5&amp;"'!"&amp;"A252:J262"),2,0)</f>
        <v>30957</v>
      </c>
      <c r="C19" s="128">
        <f ca="1">VLOOKUP(Metadata!$C64,INDIRECT("'"&amp;'Table 3c'!$A$5&amp;"'!"&amp;"A252:J262"),3,0)</f>
        <v>64646</v>
      </c>
      <c r="D19" s="128">
        <f ca="1">VLOOKUP(Metadata!$C64,INDIRECT("'"&amp;'Table 3c'!$A$5&amp;"'!"&amp;"A252:J262"),4,0)</f>
        <v>156161</v>
      </c>
      <c r="E19" s="128">
        <f ca="1">VLOOKUP(Metadata!$C64,INDIRECT("'"&amp;'Table 3c'!$A$5&amp;"'!"&amp;"A252:J262"),5,0)</f>
        <v>262239</v>
      </c>
      <c r="F19" s="167">
        <f ca="1">VLOOKUP(Metadata!$C64,INDIRECT("'"&amp;'Table 3c'!$A$5&amp;"'!"&amp;"A252:J262"),7,0)</f>
        <v>16.100000000000001</v>
      </c>
      <c r="G19" s="167">
        <f ca="1">VLOOKUP(Metadata!$C64,INDIRECT("'"&amp;'Table 3c'!$A$5&amp;"'!"&amp;"A252:J262"),8,0)</f>
        <v>14.8</v>
      </c>
      <c r="H19" s="167">
        <f ca="1">VLOOKUP(Metadata!$C64,INDIRECT("'"&amp;'Table 3c'!$A$5&amp;"'!"&amp;"A252:J262"),9,0)</f>
        <v>14.9</v>
      </c>
      <c r="I19" s="167">
        <f ca="1">VLOOKUP(Metadata!$C64,INDIRECT("'"&amp;'Table 3c'!$A$5&amp;"'!"&amp;"A252:J262"),10,0)</f>
        <v>14.9</v>
      </c>
    </row>
    <row r="20" spans="1:9" s="29" customFormat="1" ht="15">
      <c r="A20" s="207" t="s">
        <v>89</v>
      </c>
      <c r="B20" s="128">
        <f ca="1">VLOOKUP(Metadata!$C65,INDIRECT("'"&amp;'Table 3c'!$A$5&amp;"'!"&amp;"A252:J262"),2,0)</f>
        <v>30804</v>
      </c>
      <c r="C20" s="128">
        <f ca="1">VLOOKUP(Metadata!$C65,INDIRECT("'"&amp;'Table 3c'!$A$5&amp;"'!"&amp;"A252:J262"),3,0)</f>
        <v>67666</v>
      </c>
      <c r="D20" s="128">
        <f ca="1">VLOOKUP(Metadata!$C65,INDIRECT("'"&amp;'Table 3c'!$A$5&amp;"'!"&amp;"A252:J262"),4,0)</f>
        <v>161790</v>
      </c>
      <c r="E20" s="128">
        <f ca="1">VLOOKUP(Metadata!$C65,INDIRECT("'"&amp;'Table 3c'!$A$5&amp;"'!"&amp;"A252:J262"),5,0)</f>
        <v>271099</v>
      </c>
      <c r="F20" s="167">
        <f ca="1">VLOOKUP(Metadata!$C65,INDIRECT("'"&amp;'Table 3c'!$A$5&amp;"'!"&amp;"A252:J262"),7,0)</f>
        <v>16</v>
      </c>
      <c r="G20" s="167">
        <f ca="1">VLOOKUP(Metadata!$C65,INDIRECT("'"&amp;'Table 3c'!$A$5&amp;"'!"&amp;"A252:J262"),8,0)</f>
        <v>15.5</v>
      </c>
      <c r="H20" s="167">
        <f ca="1">VLOOKUP(Metadata!$C65,INDIRECT("'"&amp;'Table 3c'!$A$5&amp;"'!"&amp;"A252:J262"),9,0)</f>
        <v>15.4</v>
      </c>
      <c r="I20" s="167">
        <f ca="1">VLOOKUP(Metadata!$C65,INDIRECT("'"&amp;'Table 3c'!$A$5&amp;"'!"&amp;"A252:J262"),10,0)</f>
        <v>15.4</v>
      </c>
    </row>
    <row r="21" spans="1:9" s="30" customFormat="1" ht="15">
      <c r="A21" s="140" t="s">
        <v>6</v>
      </c>
      <c r="B21" s="128">
        <f ca="1">VLOOKUP(Metadata!$C66,INDIRECT("'"&amp;'Table 3c'!$A$5&amp;"'!"&amp;"A252:J262"),2,0)</f>
        <v>192075</v>
      </c>
      <c r="C21" s="128">
        <f ca="1">VLOOKUP(Metadata!$C66,INDIRECT("'"&amp;'Table 3c'!$A$5&amp;"'!"&amp;"A252:J262"),3,0)</f>
        <v>436846</v>
      </c>
      <c r="D21" s="128">
        <f ca="1">VLOOKUP(Metadata!$C66,INDIRECT("'"&amp;'Table 3c'!$A$5&amp;"'!"&amp;"A252:J262"),4,0)</f>
        <v>1049183</v>
      </c>
      <c r="E21" s="128">
        <f ca="1">VLOOKUP(Metadata!$C66,INDIRECT("'"&amp;'Table 3c'!$A$5&amp;"'!"&amp;"A252:J262"),5,0)</f>
        <v>1761040</v>
      </c>
      <c r="F21" s="167">
        <f ca="1">VLOOKUP(Metadata!$C66,INDIRECT("'"&amp;'Table 3c'!$A$5&amp;"'!"&amp;"A252:J262"),7,0)</f>
        <v>100</v>
      </c>
      <c r="G21" s="167">
        <f ca="1">VLOOKUP(Metadata!$C66,INDIRECT("'"&amp;'Table 3c'!$A$5&amp;"'!"&amp;"A252:J262"),8,0)</f>
        <v>100</v>
      </c>
      <c r="H21" s="167">
        <f ca="1">VLOOKUP(Metadata!$C66,INDIRECT("'"&amp;'Table 3c'!$A$5&amp;"'!"&amp;"A252:J262"),9,0)</f>
        <v>100</v>
      </c>
      <c r="I21" s="167">
        <f ca="1">VLOOKUP(Metadata!$C66,INDIRECT("'"&amp;'Table 3c'!$A$5&amp;"'!"&amp;"A252:J262"),10,0)</f>
        <v>100</v>
      </c>
    </row>
    <row r="22" spans="1:9" ht="15">
      <c r="A22" s="117" t="s">
        <v>75</v>
      </c>
      <c r="B22" s="227"/>
      <c r="C22" s="227"/>
      <c r="D22" s="227"/>
      <c r="E22" s="227"/>
      <c r="F22" s="227"/>
      <c r="G22" s="227"/>
      <c r="H22" s="227"/>
      <c r="I22" s="227"/>
    </row>
    <row r="23" spans="1:9" s="30" customFormat="1" ht="15">
      <c r="A23" s="218" t="s">
        <v>80</v>
      </c>
      <c r="B23" s="128">
        <f ca="1">VLOOKUP(Metadata!$C56,INDIRECT("'"&amp;'Table 3c'!$A$5&amp;"'!"&amp;"A264:J274"),2,0)</f>
        <v>13218</v>
      </c>
      <c r="C23" s="128">
        <f ca="1">VLOOKUP(Metadata!$C56,INDIRECT("'"&amp;'Table 3c'!$A$5&amp;"'!"&amp;"A264:J274"),3,0)</f>
        <v>21808</v>
      </c>
      <c r="D23" s="128">
        <f ca="1">VLOOKUP(Metadata!$C56,INDIRECT("'"&amp;'Table 3c'!$A$5&amp;"'!"&amp;"A264:J274"),4,0)</f>
        <v>40636</v>
      </c>
      <c r="E23" s="128">
        <f ca="1">VLOOKUP(Metadata!$C56,INDIRECT("'"&amp;'Table 3c'!$A$5&amp;"'!"&amp;"A264:J274"),5,0)</f>
        <v>79188</v>
      </c>
      <c r="F23" s="167">
        <f ca="1">VLOOKUP(Metadata!$C56,INDIRECT("'"&amp;'Table 3c'!$A$5&amp;"'!"&amp;"A264:J274"),7,0)</f>
        <v>8.9</v>
      </c>
      <c r="G23" s="167">
        <f ca="1">VLOOKUP(Metadata!$C56,INDIRECT("'"&amp;'Table 3c'!$A$5&amp;"'!"&amp;"A264:J274"),8,0)</f>
        <v>8.3000000000000007</v>
      </c>
      <c r="H23" s="167">
        <f ca="1">VLOOKUP(Metadata!$C56,INDIRECT("'"&amp;'Table 3c'!$A$5&amp;"'!"&amp;"A264:J274"),9,0)</f>
        <v>7.7</v>
      </c>
      <c r="I23" s="167">
        <f ca="1">VLOOKUP(Metadata!$C56,INDIRECT("'"&amp;'Table 3c'!$A$5&amp;"'!"&amp;"A264:J274"),10,0)</f>
        <v>8.1999999999999993</v>
      </c>
    </row>
    <row r="24" spans="1:9" ht="15">
      <c r="A24" s="207" t="s">
        <v>81</v>
      </c>
      <c r="B24" s="128">
        <f ca="1">VLOOKUP(Metadata!$C57,INDIRECT("'"&amp;'Table 3c'!$A$5&amp;"'!"&amp;"A264:J274"),2,0)</f>
        <v>15475</v>
      </c>
      <c r="C24" s="128">
        <f ca="1">VLOOKUP(Metadata!$C57,INDIRECT("'"&amp;'Table 3c'!$A$5&amp;"'!"&amp;"A264:J274"),3,0)</f>
        <v>25251</v>
      </c>
      <c r="D24" s="128">
        <f ca="1">VLOOKUP(Metadata!$C57,INDIRECT("'"&amp;'Table 3c'!$A$5&amp;"'!"&amp;"A264:J274"),4,0)</f>
        <v>47198</v>
      </c>
      <c r="E24" s="128">
        <f ca="1">VLOOKUP(Metadata!$C57,INDIRECT("'"&amp;'Table 3c'!$A$5&amp;"'!"&amp;"A264:J274"),5,0)</f>
        <v>90988</v>
      </c>
      <c r="F24" s="167">
        <f ca="1">VLOOKUP(Metadata!$C57,INDIRECT("'"&amp;'Table 3c'!$A$5&amp;"'!"&amp;"A264:J274"),7,0)</f>
        <v>10.4</v>
      </c>
      <c r="G24" s="167">
        <f ca="1">VLOOKUP(Metadata!$C57,INDIRECT("'"&amp;'Table 3c'!$A$5&amp;"'!"&amp;"A264:J274"),8,0)</f>
        <v>9.6</v>
      </c>
      <c r="H24" s="167">
        <f ca="1">VLOOKUP(Metadata!$C57,INDIRECT("'"&amp;'Table 3c'!$A$5&amp;"'!"&amp;"A264:J274"),9,0)</f>
        <v>9</v>
      </c>
      <c r="I24" s="167">
        <f ca="1">VLOOKUP(Metadata!$C57,INDIRECT("'"&amp;'Table 3c'!$A$5&amp;"'!"&amp;"A264:J274"),10,0)</f>
        <v>9.5</v>
      </c>
    </row>
    <row r="25" spans="1:9" ht="15">
      <c r="A25" s="207" t="s">
        <v>82</v>
      </c>
      <c r="B25" s="128">
        <f ca="1">VLOOKUP(Metadata!$C58,INDIRECT("'"&amp;'Table 3c'!$A$5&amp;"'!"&amp;"A264:J274"),2,0)</f>
        <v>13765</v>
      </c>
      <c r="C25" s="128">
        <f ca="1">VLOOKUP(Metadata!$C58,INDIRECT("'"&amp;'Table 3c'!$A$5&amp;"'!"&amp;"A264:J274"),3,0)</f>
        <v>23994</v>
      </c>
      <c r="D25" s="128">
        <f ca="1">VLOOKUP(Metadata!$C58,INDIRECT("'"&amp;'Table 3c'!$A$5&amp;"'!"&amp;"A264:J274"),4,0)</f>
        <v>45718</v>
      </c>
      <c r="E25" s="128">
        <f ca="1">VLOOKUP(Metadata!$C58,INDIRECT("'"&amp;'Table 3c'!$A$5&amp;"'!"&amp;"A264:J274"),5,0)</f>
        <v>86233</v>
      </c>
      <c r="F25" s="167">
        <f ca="1">VLOOKUP(Metadata!$C58,INDIRECT("'"&amp;'Table 3c'!$A$5&amp;"'!"&amp;"A264:J274"),7,0)</f>
        <v>9.3000000000000007</v>
      </c>
      <c r="G25" s="167">
        <f ca="1">VLOOKUP(Metadata!$C58,INDIRECT("'"&amp;'Table 3c'!$A$5&amp;"'!"&amp;"A264:J274"),8,0)</f>
        <v>9.1</v>
      </c>
      <c r="H25" s="167">
        <f ca="1">VLOOKUP(Metadata!$C58,INDIRECT("'"&amp;'Table 3c'!$A$5&amp;"'!"&amp;"A264:J274"),9,0)</f>
        <v>8.6999999999999993</v>
      </c>
      <c r="I25" s="167">
        <f ca="1">VLOOKUP(Metadata!$C58,INDIRECT("'"&amp;'Table 3c'!$A$5&amp;"'!"&amp;"A264:J274"),10,0)</f>
        <v>9</v>
      </c>
    </row>
    <row r="26" spans="1:9" ht="15">
      <c r="A26" s="207" t="s">
        <v>83</v>
      </c>
      <c r="B26" s="128">
        <f ca="1">VLOOKUP(Metadata!$C59,INDIRECT("'"&amp;'Table 3c'!$A$5&amp;"'!"&amp;"A264:J274"),2,0)</f>
        <v>13224</v>
      </c>
      <c r="C26" s="128">
        <f ca="1">VLOOKUP(Metadata!$C59,INDIRECT("'"&amp;'Table 3c'!$A$5&amp;"'!"&amp;"A264:J274"),3,0)</f>
        <v>24220</v>
      </c>
      <c r="D26" s="128">
        <f ca="1">VLOOKUP(Metadata!$C59,INDIRECT("'"&amp;'Table 3c'!$A$5&amp;"'!"&amp;"A264:J274"),4,0)</f>
        <v>46813</v>
      </c>
      <c r="E26" s="128">
        <f ca="1">VLOOKUP(Metadata!$C59,INDIRECT("'"&amp;'Table 3c'!$A$5&amp;"'!"&amp;"A264:J274"),5,0)</f>
        <v>86847</v>
      </c>
      <c r="F26" s="167">
        <f ca="1">VLOOKUP(Metadata!$C59,INDIRECT("'"&amp;'Table 3c'!$A$5&amp;"'!"&amp;"A264:J274"),7,0)</f>
        <v>8.9</v>
      </c>
      <c r="G26" s="167">
        <f ca="1">VLOOKUP(Metadata!$C59,INDIRECT("'"&amp;'Table 3c'!$A$5&amp;"'!"&amp;"A264:J274"),8,0)</f>
        <v>9.1999999999999993</v>
      </c>
      <c r="H26" s="167">
        <f ca="1">VLOOKUP(Metadata!$C59,INDIRECT("'"&amp;'Table 3c'!$A$5&amp;"'!"&amp;"A264:J274"),9,0)</f>
        <v>8.9</v>
      </c>
      <c r="I26" s="167">
        <f ca="1">VLOOKUP(Metadata!$C59,INDIRECT("'"&amp;'Table 3c'!$A$5&amp;"'!"&amp;"A264:J274"),10,0)</f>
        <v>9</v>
      </c>
    </row>
    <row r="27" spans="1:9" ht="15">
      <c r="A27" s="207" t="s">
        <v>84</v>
      </c>
      <c r="B27" s="128">
        <f ca="1">VLOOKUP(Metadata!$C60,INDIRECT("'"&amp;'Table 3c'!$A$5&amp;"'!"&amp;"A264:J274"),2,0)</f>
        <v>13817</v>
      </c>
      <c r="C27" s="128">
        <f ca="1">VLOOKUP(Metadata!$C60,INDIRECT("'"&amp;'Table 3c'!$A$5&amp;"'!"&amp;"A264:J274"),3,0)</f>
        <v>25636</v>
      </c>
      <c r="D27" s="128">
        <f ca="1">VLOOKUP(Metadata!$C60,INDIRECT("'"&amp;'Table 3c'!$A$5&amp;"'!"&amp;"A264:J274"),4,0)</f>
        <v>49477</v>
      </c>
      <c r="E27" s="128">
        <f ca="1">VLOOKUP(Metadata!$C60,INDIRECT("'"&amp;'Table 3c'!$A$5&amp;"'!"&amp;"A264:J274"),5,0)</f>
        <v>91326</v>
      </c>
      <c r="F27" s="167">
        <f ca="1">VLOOKUP(Metadata!$C60,INDIRECT("'"&amp;'Table 3c'!$A$5&amp;"'!"&amp;"A264:J274"),7,0)</f>
        <v>9.3000000000000007</v>
      </c>
      <c r="G27" s="167">
        <f ca="1">VLOOKUP(Metadata!$C60,INDIRECT("'"&amp;'Table 3c'!$A$5&amp;"'!"&amp;"A264:J274"),8,0)</f>
        <v>9.6999999999999993</v>
      </c>
      <c r="H27" s="167">
        <f ca="1">VLOOKUP(Metadata!$C60,INDIRECT("'"&amp;'Table 3c'!$A$5&amp;"'!"&amp;"A264:J274"),9,0)</f>
        <v>9.4</v>
      </c>
      <c r="I27" s="167">
        <f ca="1">VLOOKUP(Metadata!$C60,INDIRECT("'"&amp;'Table 3c'!$A$5&amp;"'!"&amp;"A264:J274"),10,0)</f>
        <v>9.5</v>
      </c>
    </row>
    <row r="28" spans="1:9" ht="15">
      <c r="A28" s="207" t="s">
        <v>85</v>
      </c>
      <c r="B28" s="128">
        <f ca="1">VLOOKUP(Metadata!$C61,INDIRECT("'"&amp;'Table 3c'!$A$5&amp;"'!"&amp;"A264:J274"),2,0)</f>
        <v>14128</v>
      </c>
      <c r="C28" s="128">
        <f ca="1">VLOOKUP(Metadata!$C61,INDIRECT("'"&amp;'Table 3c'!$A$5&amp;"'!"&amp;"A264:J274"),3,0)</f>
        <v>26584</v>
      </c>
      <c r="D28" s="128">
        <f ca="1">VLOOKUP(Metadata!$C61,INDIRECT("'"&amp;'Table 3c'!$A$5&amp;"'!"&amp;"A264:J274"),4,0)</f>
        <v>51591</v>
      </c>
      <c r="E28" s="128">
        <f ca="1">VLOOKUP(Metadata!$C61,INDIRECT("'"&amp;'Table 3c'!$A$5&amp;"'!"&amp;"A264:J274"),5,0)</f>
        <v>94653</v>
      </c>
      <c r="F28" s="167">
        <f ca="1">VLOOKUP(Metadata!$C61,INDIRECT("'"&amp;'Table 3c'!$A$5&amp;"'!"&amp;"A264:J274"),7,0)</f>
        <v>9.5</v>
      </c>
      <c r="G28" s="167">
        <f ca="1">VLOOKUP(Metadata!$C61,INDIRECT("'"&amp;'Table 3c'!$A$5&amp;"'!"&amp;"A264:J274"),8,0)</f>
        <v>10.1</v>
      </c>
      <c r="H28" s="167">
        <f ca="1">VLOOKUP(Metadata!$C61,INDIRECT("'"&amp;'Table 3c'!$A$5&amp;"'!"&amp;"A264:J274"),9,0)</f>
        <v>9.8000000000000007</v>
      </c>
      <c r="I28" s="167">
        <f ca="1">VLOOKUP(Metadata!$C61,INDIRECT("'"&amp;'Table 3c'!$A$5&amp;"'!"&amp;"A264:J274"),10,0)</f>
        <v>9.8000000000000007</v>
      </c>
    </row>
    <row r="29" spans="1:9" s="30" customFormat="1" ht="15">
      <c r="A29" s="207" t="s">
        <v>86</v>
      </c>
      <c r="B29" s="128">
        <f ca="1">VLOOKUP(Metadata!$C62,INDIRECT("'"&amp;'Table 3c'!$A$5&amp;"'!"&amp;"A264:J274"),2,0)</f>
        <v>15327</v>
      </c>
      <c r="C29" s="128">
        <f ca="1">VLOOKUP(Metadata!$C62,INDIRECT("'"&amp;'Table 3c'!$A$5&amp;"'!"&amp;"A264:J274"),3,0)</f>
        <v>29180</v>
      </c>
      <c r="D29" s="128">
        <f ca="1">VLOOKUP(Metadata!$C62,INDIRECT("'"&amp;'Table 3c'!$A$5&amp;"'!"&amp;"A264:J274"),4,0)</f>
        <v>56963</v>
      </c>
      <c r="E29" s="128">
        <f ca="1">VLOOKUP(Metadata!$C62,INDIRECT("'"&amp;'Table 3c'!$A$5&amp;"'!"&amp;"A264:J274"),5,0)</f>
        <v>103763</v>
      </c>
      <c r="F29" s="167">
        <f ca="1">VLOOKUP(Metadata!$C62,INDIRECT("'"&amp;'Table 3c'!$A$5&amp;"'!"&amp;"A264:J274"),7,0)</f>
        <v>10.3</v>
      </c>
      <c r="G29" s="167">
        <f ca="1">VLOOKUP(Metadata!$C62,INDIRECT("'"&amp;'Table 3c'!$A$5&amp;"'!"&amp;"A264:J274"),8,0)</f>
        <v>11.1</v>
      </c>
      <c r="H29" s="167">
        <f ca="1">VLOOKUP(Metadata!$C62,INDIRECT("'"&amp;'Table 3c'!$A$5&amp;"'!"&amp;"A264:J274"),9,0)</f>
        <v>10.8</v>
      </c>
      <c r="I29" s="167">
        <f ca="1">VLOOKUP(Metadata!$C62,INDIRECT("'"&amp;'Table 3c'!$A$5&amp;"'!"&amp;"A264:J274"),10,0)</f>
        <v>10.8</v>
      </c>
    </row>
    <row r="30" spans="1:9" ht="15">
      <c r="A30" s="207" t="s">
        <v>87</v>
      </c>
      <c r="B30" s="128">
        <f ca="1">VLOOKUP(Metadata!$C63,INDIRECT("'"&amp;'Table 3c'!$A$5&amp;"'!"&amp;"A264:J274"),2,0)</f>
        <v>15863</v>
      </c>
      <c r="C30" s="128">
        <f ca="1">VLOOKUP(Metadata!$C63,INDIRECT("'"&amp;'Table 3c'!$A$5&amp;"'!"&amp;"A264:J274"),3,0)</f>
        <v>28878</v>
      </c>
      <c r="D30" s="128">
        <f ca="1">VLOOKUP(Metadata!$C63,INDIRECT("'"&amp;'Table 3c'!$A$5&amp;"'!"&amp;"A264:J274"),4,0)</f>
        <v>58978</v>
      </c>
      <c r="E30" s="128">
        <f ca="1">VLOOKUP(Metadata!$C63,INDIRECT("'"&amp;'Table 3c'!$A$5&amp;"'!"&amp;"A264:J274"),5,0)</f>
        <v>106128</v>
      </c>
      <c r="F30" s="167">
        <f ca="1">VLOOKUP(Metadata!$C63,INDIRECT("'"&amp;'Table 3c'!$A$5&amp;"'!"&amp;"A264:J274"),7,0)</f>
        <v>10.7</v>
      </c>
      <c r="G30" s="167">
        <f ca="1">VLOOKUP(Metadata!$C63,INDIRECT("'"&amp;'Table 3c'!$A$5&amp;"'!"&amp;"A264:J274"),8,0)</f>
        <v>11</v>
      </c>
      <c r="H30" s="167">
        <f ca="1">VLOOKUP(Metadata!$C63,INDIRECT("'"&amp;'Table 3c'!$A$5&amp;"'!"&amp;"A264:J274"),9,0)</f>
        <v>11.2</v>
      </c>
      <c r="I30" s="167">
        <f ca="1">VLOOKUP(Metadata!$C63,INDIRECT("'"&amp;'Table 3c'!$A$5&amp;"'!"&amp;"A264:J274"),10,0)</f>
        <v>11</v>
      </c>
    </row>
    <row r="31" spans="1:9" ht="15">
      <c r="A31" s="207" t="s">
        <v>88</v>
      </c>
      <c r="B31" s="128">
        <f ca="1">VLOOKUP(Metadata!$C64,INDIRECT("'"&amp;'Table 3c'!$A$5&amp;"'!"&amp;"A264:J274"),2,0)</f>
        <v>16439</v>
      </c>
      <c r="C31" s="128">
        <f ca="1">VLOOKUP(Metadata!$C64,INDIRECT("'"&amp;'Table 3c'!$A$5&amp;"'!"&amp;"A264:J274"),3,0)</f>
        <v>28803</v>
      </c>
      <c r="D31" s="128">
        <f ca="1">VLOOKUP(Metadata!$C64,INDIRECT("'"&amp;'Table 3c'!$A$5&amp;"'!"&amp;"A264:J274"),4,0)</f>
        <v>62624</v>
      </c>
      <c r="E31" s="128">
        <f ca="1">VLOOKUP(Metadata!$C64,INDIRECT("'"&amp;'Table 3c'!$A$5&amp;"'!"&amp;"A264:J274"),5,0)</f>
        <v>110143</v>
      </c>
      <c r="F31" s="167">
        <f ca="1">VLOOKUP(Metadata!$C64,INDIRECT("'"&amp;'Table 3c'!$A$5&amp;"'!"&amp;"A264:J274"),7,0)</f>
        <v>11.1</v>
      </c>
      <c r="G31" s="167">
        <f ca="1">VLOOKUP(Metadata!$C64,INDIRECT("'"&amp;'Table 3c'!$A$5&amp;"'!"&amp;"A264:J274"),8,0)</f>
        <v>10.9</v>
      </c>
      <c r="H31" s="167">
        <f ca="1">VLOOKUP(Metadata!$C64,INDIRECT("'"&amp;'Table 3c'!$A$5&amp;"'!"&amp;"A264:J274"),9,0)</f>
        <v>11.9</v>
      </c>
      <c r="I31" s="167">
        <f ca="1">VLOOKUP(Metadata!$C64,INDIRECT("'"&amp;'Table 3c'!$A$5&amp;"'!"&amp;"A264:J274"),10,0)</f>
        <v>11.4</v>
      </c>
    </row>
    <row r="32" spans="1:9" ht="15">
      <c r="A32" s="207" t="s">
        <v>89</v>
      </c>
      <c r="B32" s="128">
        <f ca="1">VLOOKUP(Metadata!$C65,INDIRECT("'"&amp;'Table 3c'!$A$5&amp;"'!"&amp;"A264:J274"),2,0)</f>
        <v>16540</v>
      </c>
      <c r="C32" s="128">
        <f ca="1">VLOOKUP(Metadata!$C65,INDIRECT("'"&amp;'Table 3c'!$A$5&amp;"'!"&amp;"A264:J274"),3,0)</f>
        <v>28247</v>
      </c>
      <c r="D32" s="128">
        <f ca="1">VLOOKUP(Metadata!$C65,INDIRECT("'"&amp;'Table 3c'!$A$5&amp;"'!"&amp;"A264:J274"),4,0)</f>
        <v>64143</v>
      </c>
      <c r="E32" s="128">
        <f ca="1">VLOOKUP(Metadata!$C65,INDIRECT("'"&amp;'Table 3c'!$A$5&amp;"'!"&amp;"A264:J274"),5,0)</f>
        <v>111029</v>
      </c>
      <c r="F32" s="167">
        <f ca="1">VLOOKUP(Metadata!$C65,INDIRECT("'"&amp;'Table 3c'!$A$5&amp;"'!"&amp;"A264:J274"),7,0)</f>
        <v>11.2</v>
      </c>
      <c r="G32" s="167">
        <f ca="1">VLOOKUP(Metadata!$C65,INDIRECT("'"&amp;'Table 3c'!$A$5&amp;"'!"&amp;"A264:J274"),8,0)</f>
        <v>10.7</v>
      </c>
      <c r="H32" s="167">
        <f ca="1">VLOOKUP(Metadata!$C65,INDIRECT("'"&amp;'Table 3c'!$A$5&amp;"'!"&amp;"A264:J274"),9,0)</f>
        <v>12.2</v>
      </c>
      <c r="I32" s="167">
        <f ca="1">VLOOKUP(Metadata!$C65,INDIRECT("'"&amp;'Table 3c'!$A$5&amp;"'!"&amp;"A264:J274"),10,0)</f>
        <v>11.5</v>
      </c>
    </row>
    <row r="33" spans="1:9" ht="15">
      <c r="A33" s="140" t="s">
        <v>6</v>
      </c>
      <c r="B33" s="141">
        <f ca="1">VLOOKUP(Metadata!$C66,INDIRECT("'"&amp;'Table 3c'!$A$5&amp;"'!"&amp;"A264:J274"),2,0)</f>
        <v>148108</v>
      </c>
      <c r="C33" s="128">
        <f ca="1">VLOOKUP(Metadata!$C66,INDIRECT("'"&amp;'Table 3c'!$A$5&amp;"'!"&amp;"A264:J274"),3,0)</f>
        <v>263085</v>
      </c>
      <c r="D33" s="128">
        <f ca="1">VLOOKUP(Metadata!$C66,INDIRECT("'"&amp;'Table 3c'!$A$5&amp;"'!"&amp;"A264:J274"),4,0)</f>
        <v>525252</v>
      </c>
      <c r="E33" s="128">
        <f ca="1">VLOOKUP(Metadata!$C66,INDIRECT("'"&amp;'Table 3c'!$A$5&amp;"'!"&amp;"A264:J274"),5,0)</f>
        <v>962350</v>
      </c>
      <c r="F33" s="167">
        <f ca="1">VLOOKUP(Metadata!$C66,INDIRECT("'"&amp;'Table 3c'!$A$5&amp;"'!"&amp;"A264:J274"),7,0)</f>
        <v>100</v>
      </c>
      <c r="G33" s="167">
        <f ca="1">VLOOKUP(Metadata!$C66,INDIRECT("'"&amp;'Table 3c'!$A$5&amp;"'!"&amp;"A264:J274"),8,0)</f>
        <v>100</v>
      </c>
      <c r="H33" s="167">
        <f ca="1">VLOOKUP(Metadata!$C66,INDIRECT("'"&amp;'Table 3c'!$A$5&amp;"'!"&amp;"A264:J274"),9,0)</f>
        <v>100</v>
      </c>
      <c r="I33" s="167">
        <f ca="1">VLOOKUP(Metadata!$C66,INDIRECT("'"&amp;'Table 3c'!$A$5&amp;"'!"&amp;"A264:J274"),10,0)</f>
        <v>100</v>
      </c>
    </row>
    <row r="34" spans="1:9" ht="15">
      <c r="A34" s="117" t="s">
        <v>76</v>
      </c>
      <c r="B34" s="240"/>
      <c r="C34" s="227"/>
      <c r="D34" s="227"/>
      <c r="E34" s="227"/>
      <c r="F34" s="227"/>
      <c r="G34" s="227"/>
      <c r="H34" s="227"/>
      <c r="I34" s="227"/>
    </row>
    <row r="35" spans="1:9" ht="15">
      <c r="A35" s="218" t="s">
        <v>80</v>
      </c>
      <c r="B35" s="128">
        <f ca="1">VLOOKUP(Metadata!$C56,INDIRECT("'"&amp;'Table 3c'!$A$5&amp;"'!"&amp;"A276:J286"),2,0)</f>
        <v>15565</v>
      </c>
      <c r="C35" s="128">
        <f ca="1">VLOOKUP(Metadata!$C56,INDIRECT("'"&amp;'Table 3c'!$A$5&amp;"'!"&amp;"A276:J286"),3,0)</f>
        <v>20865</v>
      </c>
      <c r="D35" s="128">
        <f ca="1">VLOOKUP(Metadata!$C56,INDIRECT("'"&amp;'Table 3c'!$A$5&amp;"'!"&amp;"A276:J286"),4,0)</f>
        <v>29255</v>
      </c>
      <c r="E35" s="128">
        <f ca="1">VLOOKUP(Metadata!$C56,INDIRECT("'"&amp;'Table 3c'!$A$5&amp;"'!"&amp;"A276:J286"),5,0)</f>
        <v>68578</v>
      </c>
      <c r="F35" s="167">
        <f ca="1">VLOOKUP(Metadata!$C56,INDIRECT("'"&amp;'Table 3c'!$A$5&amp;"'!"&amp;"A276:J286"),7,0)</f>
        <v>30.9</v>
      </c>
      <c r="G35" s="167">
        <f ca="1">VLOOKUP(Metadata!$C56,INDIRECT("'"&amp;'Table 3c'!$A$5&amp;"'!"&amp;"A276:J286"),8,0)</f>
        <v>27.9</v>
      </c>
      <c r="H35" s="167">
        <f ca="1">VLOOKUP(Metadata!$C56,INDIRECT("'"&amp;'Table 3c'!$A$5&amp;"'!"&amp;"A276:J286"),9,0)</f>
        <v>20</v>
      </c>
      <c r="I35" s="167">
        <f ca="1">VLOOKUP(Metadata!$C56,INDIRECT("'"&amp;'Table 3c'!$A$5&amp;"'!"&amp;"A276:J286"),10,0)</f>
        <v>24.2</v>
      </c>
    </row>
    <row r="36" spans="1:9" s="30" customFormat="1" ht="15">
      <c r="A36" s="207" t="s">
        <v>81</v>
      </c>
      <c r="B36" s="128">
        <f ca="1">VLOOKUP(Metadata!$C57,INDIRECT("'"&amp;'Table 3c'!$A$5&amp;"'!"&amp;"A276:J286"),2,0)</f>
        <v>11883</v>
      </c>
      <c r="C36" s="128">
        <f ca="1">VLOOKUP(Metadata!$C57,INDIRECT("'"&amp;'Table 3c'!$A$5&amp;"'!"&amp;"A276:J286"),3,0)</f>
        <v>16482</v>
      </c>
      <c r="D36" s="128">
        <f ca="1">VLOOKUP(Metadata!$C57,INDIRECT("'"&amp;'Table 3c'!$A$5&amp;"'!"&amp;"A276:J286"),4,0)</f>
        <v>26786</v>
      </c>
      <c r="E36" s="128">
        <f ca="1">VLOOKUP(Metadata!$C57,INDIRECT("'"&amp;'Table 3c'!$A$5&amp;"'!"&amp;"A276:J286"),5,0)</f>
        <v>57284</v>
      </c>
      <c r="F36" s="167">
        <f ca="1">VLOOKUP(Metadata!$C57,INDIRECT("'"&amp;'Table 3c'!$A$5&amp;"'!"&amp;"A276:J286"),7,0)</f>
        <v>23.6</v>
      </c>
      <c r="G36" s="167">
        <f ca="1">VLOOKUP(Metadata!$C57,INDIRECT("'"&amp;'Table 3c'!$A$5&amp;"'!"&amp;"A276:J286"),8,0)</f>
        <v>22</v>
      </c>
      <c r="H36" s="167">
        <f ca="1">VLOOKUP(Metadata!$C57,INDIRECT("'"&amp;'Table 3c'!$A$5&amp;"'!"&amp;"A276:J286"),9,0)</f>
        <v>18.3</v>
      </c>
      <c r="I36" s="167">
        <f ca="1">VLOOKUP(Metadata!$C57,INDIRECT("'"&amp;'Table 3c'!$A$5&amp;"'!"&amp;"A276:J286"),10,0)</f>
        <v>20.2</v>
      </c>
    </row>
    <row r="37" spans="1:9" ht="15">
      <c r="A37" s="207" t="s">
        <v>82</v>
      </c>
      <c r="B37" s="128">
        <f ca="1">VLOOKUP(Metadata!$C58,INDIRECT("'"&amp;'Table 3c'!$A$5&amp;"'!"&amp;"A276:J286"),2,0)</f>
        <v>7092</v>
      </c>
      <c r="C37" s="128">
        <f ca="1">VLOOKUP(Metadata!$C58,INDIRECT("'"&amp;'Table 3c'!$A$5&amp;"'!"&amp;"A276:J286"),3,0)</f>
        <v>9915</v>
      </c>
      <c r="D37" s="128">
        <f ca="1">VLOOKUP(Metadata!$C58,INDIRECT("'"&amp;'Table 3c'!$A$5&amp;"'!"&amp;"A276:J286"),4,0)</f>
        <v>19408</v>
      </c>
      <c r="E37" s="128">
        <f ca="1">VLOOKUP(Metadata!$C58,INDIRECT("'"&amp;'Table 3c'!$A$5&amp;"'!"&amp;"A276:J286"),5,0)</f>
        <v>37950</v>
      </c>
      <c r="F37" s="167">
        <f ca="1">VLOOKUP(Metadata!$C58,INDIRECT("'"&amp;'Table 3c'!$A$5&amp;"'!"&amp;"A276:J286"),7,0)</f>
        <v>14.1</v>
      </c>
      <c r="G37" s="167">
        <f ca="1">VLOOKUP(Metadata!$C58,INDIRECT("'"&amp;'Table 3c'!$A$5&amp;"'!"&amp;"A276:J286"),8,0)</f>
        <v>13.2</v>
      </c>
      <c r="H37" s="167">
        <f ca="1">VLOOKUP(Metadata!$C58,INDIRECT("'"&amp;'Table 3c'!$A$5&amp;"'!"&amp;"A276:J286"),9,0)</f>
        <v>13.3</v>
      </c>
      <c r="I37" s="167">
        <f ca="1">VLOOKUP(Metadata!$C58,INDIRECT("'"&amp;'Table 3c'!$A$5&amp;"'!"&amp;"A276:J286"),10,0)</f>
        <v>13.4</v>
      </c>
    </row>
    <row r="38" spans="1:9" ht="15">
      <c r="A38" s="207" t="s">
        <v>83</v>
      </c>
      <c r="B38" s="128">
        <f ca="1">VLOOKUP(Metadata!$C59,INDIRECT("'"&amp;'Table 3c'!$A$5&amp;"'!"&amp;"A276:J286"),2,0)</f>
        <v>5413</v>
      </c>
      <c r="C38" s="128">
        <f ca="1">VLOOKUP(Metadata!$C59,INDIRECT("'"&amp;'Table 3c'!$A$5&amp;"'!"&amp;"A276:J286"),3,0)</f>
        <v>7864</v>
      </c>
      <c r="D38" s="128">
        <f ca="1">VLOOKUP(Metadata!$C59,INDIRECT("'"&amp;'Table 3c'!$A$5&amp;"'!"&amp;"A276:J286"),4,0)</f>
        <v>16476</v>
      </c>
      <c r="E38" s="128">
        <f ca="1">VLOOKUP(Metadata!$C59,INDIRECT("'"&amp;'Table 3c'!$A$5&amp;"'!"&amp;"A276:J286"),5,0)</f>
        <v>30986</v>
      </c>
      <c r="F38" s="167">
        <f ca="1">VLOOKUP(Metadata!$C59,INDIRECT("'"&amp;'Table 3c'!$A$5&amp;"'!"&amp;"A276:J286"),7,0)</f>
        <v>10.8</v>
      </c>
      <c r="G38" s="167">
        <f ca="1">VLOOKUP(Metadata!$C59,INDIRECT("'"&amp;'Table 3c'!$A$5&amp;"'!"&amp;"A276:J286"),8,0)</f>
        <v>10.5</v>
      </c>
      <c r="H38" s="167">
        <f ca="1">VLOOKUP(Metadata!$C59,INDIRECT("'"&amp;'Table 3c'!$A$5&amp;"'!"&amp;"A276:J286"),9,0)</f>
        <v>11.3</v>
      </c>
      <c r="I38" s="167">
        <f ca="1">VLOOKUP(Metadata!$C59,INDIRECT("'"&amp;'Table 3c'!$A$5&amp;"'!"&amp;"A276:J286"),10,0)</f>
        <v>10.9</v>
      </c>
    </row>
    <row r="39" spans="1:9" ht="15">
      <c r="A39" s="207" t="s">
        <v>84</v>
      </c>
      <c r="B39" s="128">
        <f ca="1">VLOOKUP(Metadata!$C60,INDIRECT("'"&amp;'Table 3c'!$A$5&amp;"'!"&amp;"A276:J286"),2,0)</f>
        <v>3746</v>
      </c>
      <c r="C39" s="128">
        <f ca="1">VLOOKUP(Metadata!$C60,INDIRECT("'"&amp;'Table 3c'!$A$5&amp;"'!"&amp;"A276:J286"),3,0)</f>
        <v>6128</v>
      </c>
      <c r="D39" s="128">
        <f ca="1">VLOOKUP(Metadata!$C60,INDIRECT("'"&amp;'Table 3c'!$A$5&amp;"'!"&amp;"A276:J286"),4,0)</f>
        <v>14584</v>
      </c>
      <c r="E39" s="128">
        <f ca="1">VLOOKUP(Metadata!$C60,INDIRECT("'"&amp;'Table 3c'!$A$5&amp;"'!"&amp;"A276:J286"),5,0)</f>
        <v>25592</v>
      </c>
      <c r="F39" s="167">
        <f ca="1">VLOOKUP(Metadata!$C60,INDIRECT("'"&amp;'Table 3c'!$A$5&amp;"'!"&amp;"A276:J286"),7,0)</f>
        <v>7.4</v>
      </c>
      <c r="G39" s="167">
        <f ca="1">VLOOKUP(Metadata!$C60,INDIRECT("'"&amp;'Table 3c'!$A$5&amp;"'!"&amp;"A276:J286"),8,0)</f>
        <v>8.1999999999999993</v>
      </c>
      <c r="H39" s="167">
        <f ca="1">VLOOKUP(Metadata!$C60,INDIRECT("'"&amp;'Table 3c'!$A$5&amp;"'!"&amp;"A276:J286"),9,0)</f>
        <v>10</v>
      </c>
      <c r="I39" s="167">
        <f ca="1">VLOOKUP(Metadata!$C60,INDIRECT("'"&amp;'Table 3c'!$A$5&amp;"'!"&amp;"A276:J286"),10,0)</f>
        <v>9</v>
      </c>
    </row>
    <row r="40" spans="1:9" ht="15">
      <c r="A40" s="207" t="s">
        <v>85</v>
      </c>
      <c r="B40" s="128">
        <f ca="1">VLOOKUP(Metadata!$C61,INDIRECT("'"&amp;'Table 3c'!$A$5&amp;"'!"&amp;"A276:J286"),2,0)</f>
        <v>2496</v>
      </c>
      <c r="C40" s="128">
        <f ca="1">VLOOKUP(Metadata!$C61,INDIRECT("'"&amp;'Table 3c'!$A$5&amp;"'!"&amp;"A276:J286"),3,0)</f>
        <v>4602</v>
      </c>
      <c r="D40" s="128">
        <f ca="1">VLOOKUP(Metadata!$C61,INDIRECT("'"&amp;'Table 3c'!$A$5&amp;"'!"&amp;"A276:J286"),4,0)</f>
        <v>12047</v>
      </c>
      <c r="E40" s="128">
        <f ca="1">VLOOKUP(Metadata!$C61,INDIRECT("'"&amp;'Table 3c'!$A$5&amp;"'!"&amp;"A276:J286"),5,0)</f>
        <v>20020</v>
      </c>
      <c r="F40" s="167">
        <f ca="1">VLOOKUP(Metadata!$C61,INDIRECT("'"&amp;'Table 3c'!$A$5&amp;"'!"&amp;"A276:J286"),7,0)</f>
        <v>5</v>
      </c>
      <c r="G40" s="167">
        <f ca="1">VLOOKUP(Metadata!$C61,INDIRECT("'"&amp;'Table 3c'!$A$5&amp;"'!"&amp;"A276:J286"),8,0)</f>
        <v>6.1</v>
      </c>
      <c r="H40" s="167">
        <f ca="1">VLOOKUP(Metadata!$C61,INDIRECT("'"&amp;'Table 3c'!$A$5&amp;"'!"&amp;"A276:J286"),9,0)</f>
        <v>8.1999999999999993</v>
      </c>
      <c r="I40" s="167">
        <f ca="1">VLOOKUP(Metadata!$C61,INDIRECT("'"&amp;'Table 3c'!$A$5&amp;"'!"&amp;"A276:J286"),10,0)</f>
        <v>7.1</v>
      </c>
    </row>
    <row r="41" spans="1:9" ht="15">
      <c r="A41" s="207" t="s">
        <v>86</v>
      </c>
      <c r="B41" s="128">
        <f ca="1">VLOOKUP(Metadata!$C62,INDIRECT("'"&amp;'Table 3c'!$A$5&amp;"'!"&amp;"A276:J286"),2,0)</f>
        <v>1802</v>
      </c>
      <c r="C41" s="128">
        <f ca="1">VLOOKUP(Metadata!$C62,INDIRECT("'"&amp;'Table 3c'!$A$5&amp;"'!"&amp;"A276:J286"),3,0)</f>
        <v>3743</v>
      </c>
      <c r="D41" s="128">
        <f ca="1">VLOOKUP(Metadata!$C62,INDIRECT("'"&amp;'Table 3c'!$A$5&amp;"'!"&amp;"A276:J286"),4,0)</f>
        <v>10461</v>
      </c>
      <c r="E41" s="128">
        <f ca="1">VLOOKUP(Metadata!$C62,INDIRECT("'"&amp;'Table 3c'!$A$5&amp;"'!"&amp;"A276:J286"),5,0)</f>
        <v>16728</v>
      </c>
      <c r="F41" s="167">
        <f ca="1">VLOOKUP(Metadata!$C62,INDIRECT("'"&amp;'Table 3c'!$A$5&amp;"'!"&amp;"A276:J286"),7,0)</f>
        <v>3.6</v>
      </c>
      <c r="G41" s="167">
        <f ca="1">VLOOKUP(Metadata!$C62,INDIRECT("'"&amp;'Table 3c'!$A$5&amp;"'!"&amp;"A276:J286"),8,0)</f>
        <v>5</v>
      </c>
      <c r="H41" s="167">
        <f ca="1">VLOOKUP(Metadata!$C62,INDIRECT("'"&amp;'Table 3c'!$A$5&amp;"'!"&amp;"A276:J286"),9,0)</f>
        <v>7.2</v>
      </c>
      <c r="I41" s="167">
        <f ca="1">VLOOKUP(Metadata!$C62,INDIRECT("'"&amp;'Table 3c'!$A$5&amp;"'!"&amp;"A276:J286"),10,0)</f>
        <v>5.9</v>
      </c>
    </row>
    <row r="42" spans="1:9" ht="15">
      <c r="A42" s="207" t="s">
        <v>87</v>
      </c>
      <c r="B42" s="128">
        <f ca="1">VLOOKUP(Metadata!$C63,INDIRECT("'"&amp;'Table 3c'!$A$5&amp;"'!"&amp;"A276:J286"),2,0)</f>
        <v>1067</v>
      </c>
      <c r="C42" s="128">
        <f ca="1">VLOOKUP(Metadata!$C63,INDIRECT("'"&amp;'Table 3c'!$A$5&amp;"'!"&amp;"A276:J286"),3,0)</f>
        <v>2541</v>
      </c>
      <c r="D42" s="128">
        <f ca="1">VLOOKUP(Metadata!$C63,INDIRECT("'"&amp;'Table 3c'!$A$5&amp;"'!"&amp;"A276:J286"),4,0)</f>
        <v>7598</v>
      </c>
      <c r="E42" s="128">
        <f ca="1">VLOOKUP(Metadata!$C63,INDIRECT("'"&amp;'Table 3c'!$A$5&amp;"'!"&amp;"A276:J286"),5,0)</f>
        <v>11886</v>
      </c>
      <c r="F42" s="167">
        <f ca="1">VLOOKUP(Metadata!$C63,INDIRECT("'"&amp;'Table 3c'!$A$5&amp;"'!"&amp;"A276:J286"),7,0)</f>
        <v>2.1</v>
      </c>
      <c r="G42" s="167">
        <f ca="1">VLOOKUP(Metadata!$C63,INDIRECT("'"&amp;'Table 3c'!$A$5&amp;"'!"&amp;"A276:J286"),8,0)</f>
        <v>3.4</v>
      </c>
      <c r="H42" s="167">
        <f ca="1">VLOOKUP(Metadata!$C63,INDIRECT("'"&amp;'Table 3c'!$A$5&amp;"'!"&amp;"A276:J286"),9,0)</f>
        <v>5.2</v>
      </c>
      <c r="I42" s="167">
        <f ca="1">VLOOKUP(Metadata!$C63,INDIRECT("'"&amp;'Table 3c'!$A$5&amp;"'!"&amp;"A276:J286"),10,0)</f>
        <v>4.2</v>
      </c>
    </row>
    <row r="43" spans="1:9" ht="15">
      <c r="A43" s="207" t="s">
        <v>88</v>
      </c>
      <c r="B43" s="128">
        <f ca="1">VLOOKUP(Metadata!$C64,INDIRECT("'"&amp;'Table 3c'!$A$5&amp;"'!"&amp;"A276:J286"),2,0)</f>
        <v>810</v>
      </c>
      <c r="C43" s="128">
        <f ca="1">VLOOKUP(Metadata!$C64,INDIRECT("'"&amp;'Table 3c'!$A$5&amp;"'!"&amp;"A276:J286"),3,0)</f>
        <v>1756</v>
      </c>
      <c r="D43" s="128">
        <f ca="1">VLOOKUP(Metadata!$C64,INDIRECT("'"&amp;'Table 3c'!$A$5&amp;"'!"&amp;"A276:J286"),4,0)</f>
        <v>5666</v>
      </c>
      <c r="E43" s="128">
        <f ca="1">VLOOKUP(Metadata!$C64,INDIRECT("'"&amp;'Table 3c'!$A$5&amp;"'!"&amp;"A276:J286"),5,0)</f>
        <v>8722</v>
      </c>
      <c r="F43" s="167">
        <f ca="1">VLOOKUP(Metadata!$C64,INDIRECT("'"&amp;'Table 3c'!$A$5&amp;"'!"&amp;"A276:J286"),7,0)</f>
        <v>1.6</v>
      </c>
      <c r="G43" s="167">
        <f ca="1">VLOOKUP(Metadata!$C64,INDIRECT("'"&amp;'Table 3c'!$A$5&amp;"'!"&amp;"A276:J286"),8,0)</f>
        <v>2.2999999999999998</v>
      </c>
      <c r="H43" s="167">
        <f ca="1">VLOOKUP(Metadata!$C64,INDIRECT("'"&amp;'Table 3c'!$A$5&amp;"'!"&amp;"A276:J286"),9,0)</f>
        <v>3.9</v>
      </c>
      <c r="I43" s="167">
        <f ca="1">VLOOKUP(Metadata!$C64,INDIRECT("'"&amp;'Table 3c'!$A$5&amp;"'!"&amp;"A276:J286"),10,0)</f>
        <v>3.1</v>
      </c>
    </row>
    <row r="44" spans="1:9" ht="15">
      <c r="A44" s="207" t="s">
        <v>89</v>
      </c>
      <c r="B44" s="128">
        <f ca="1">VLOOKUP(Metadata!$C65,INDIRECT("'"&amp;'Table 3c'!$A$5&amp;"'!"&amp;"A276:J286"),2,0)</f>
        <v>345</v>
      </c>
      <c r="C44" s="128">
        <f ca="1">VLOOKUP(Metadata!$C65,INDIRECT("'"&amp;'Table 3c'!$A$5&amp;"'!"&amp;"A276:J286"),3,0)</f>
        <v>877</v>
      </c>
      <c r="D44" s="128">
        <f ca="1">VLOOKUP(Metadata!$C65,INDIRECT("'"&amp;'Table 3c'!$A$5&amp;"'!"&amp;"A276:J286"),4,0)</f>
        <v>3703</v>
      </c>
      <c r="E44" s="128">
        <f ca="1">VLOOKUP(Metadata!$C65,INDIRECT("'"&amp;'Table 3c'!$A$5&amp;"'!"&amp;"A276:J286"),5,0)</f>
        <v>5240</v>
      </c>
      <c r="F44" s="167">
        <f ca="1">VLOOKUP(Metadata!$C65,INDIRECT("'"&amp;'Table 3c'!$A$5&amp;"'!"&amp;"A276:J286"),7,0)</f>
        <v>0.7</v>
      </c>
      <c r="G44" s="167">
        <f ca="1">VLOOKUP(Metadata!$C65,INDIRECT("'"&amp;'Table 3c'!$A$5&amp;"'!"&amp;"A276:J286"),8,0)</f>
        <v>1.2</v>
      </c>
      <c r="H44" s="167">
        <f ca="1">VLOOKUP(Metadata!$C65,INDIRECT("'"&amp;'Table 3c'!$A$5&amp;"'!"&amp;"A276:J286"),9,0)</f>
        <v>2.5</v>
      </c>
      <c r="I44" s="167">
        <f ca="1">VLOOKUP(Metadata!$C65,INDIRECT("'"&amp;'Table 3c'!$A$5&amp;"'!"&amp;"A276:J286"),10,0)</f>
        <v>1.8</v>
      </c>
    </row>
    <row r="45" spans="1:9" ht="15">
      <c r="A45" s="140" t="s">
        <v>6</v>
      </c>
      <c r="B45" s="128">
        <f ca="1">VLOOKUP(Metadata!$C66,INDIRECT("'"&amp;'Table 3c'!$A$5&amp;"'!"&amp;"A276:J286"),2,0)</f>
        <v>50334</v>
      </c>
      <c r="C45" s="128">
        <f ca="1">VLOOKUP(Metadata!$C66,INDIRECT("'"&amp;'Table 3c'!$A$5&amp;"'!"&amp;"A276:J286"),3,0)</f>
        <v>74872</v>
      </c>
      <c r="D45" s="128">
        <f ca="1">VLOOKUP(Metadata!$C66,INDIRECT("'"&amp;'Table 3c'!$A$5&amp;"'!"&amp;"A276:J286"),4,0)</f>
        <v>146269</v>
      </c>
      <c r="E45" s="128">
        <f ca="1">VLOOKUP(Metadata!$C66,INDIRECT("'"&amp;'Table 3c'!$A$5&amp;"'!"&amp;"A276:J286"),5,0)</f>
        <v>283552</v>
      </c>
      <c r="F45" s="167">
        <f ca="1">VLOOKUP(Metadata!$C66,INDIRECT("'"&amp;'Table 3c'!$A$5&amp;"'!"&amp;"A276:J286"),7,0)</f>
        <v>100</v>
      </c>
      <c r="G45" s="167">
        <f ca="1">VLOOKUP(Metadata!$C66,INDIRECT("'"&amp;'Table 3c'!$A$5&amp;"'!"&amp;"A276:J286"),8,0)</f>
        <v>100</v>
      </c>
      <c r="H45" s="167">
        <f ca="1">VLOOKUP(Metadata!$C66,INDIRECT("'"&amp;'Table 3c'!$A$5&amp;"'!"&amp;"A276:J286"),9,0)</f>
        <v>100</v>
      </c>
      <c r="I45" s="167">
        <f ca="1">VLOOKUP(Metadata!$C66,INDIRECT("'"&amp;'Table 3c'!$A$5&amp;"'!"&amp;"A276:J286"),10,0)</f>
        <v>100</v>
      </c>
    </row>
    <row r="46" spans="1:9" ht="15">
      <c r="A46" s="117" t="s">
        <v>55</v>
      </c>
      <c r="B46" s="227"/>
      <c r="C46" s="227"/>
      <c r="D46" s="227"/>
      <c r="E46" s="227"/>
      <c r="F46" s="227"/>
      <c r="G46" s="227"/>
      <c r="H46" s="227"/>
      <c r="I46" s="227"/>
    </row>
    <row r="47" spans="1:9" ht="15">
      <c r="A47" s="218" t="s">
        <v>80</v>
      </c>
      <c r="B47" s="125">
        <f ca="1">VLOOKUP(Metadata!$C56,INDIRECT("'"&amp;'Table 3c'!$A$5&amp;"'!"&amp;"A288:J298"),2,0)</f>
        <v>35125</v>
      </c>
      <c r="C47" s="125">
        <f ca="1">VLOOKUP(Metadata!$C56,INDIRECT("'"&amp;'Table 3c'!$A$5&amp;"'!"&amp;"A288:J298"),3,0)</f>
        <v>55774</v>
      </c>
      <c r="D47" s="125">
        <f ca="1">VLOOKUP(Metadata!$C56,INDIRECT("'"&amp;'Table 3c'!$A$5&amp;"'!"&amp;"A288:J298"),4,0)</f>
        <v>97957</v>
      </c>
      <c r="E47" s="125">
        <f ca="1">VLOOKUP(Metadata!$C56,INDIRECT("'"&amp;'Table 3c'!$A$5&amp;"'!"&amp;"A288:J298"),5,0)</f>
        <v>199008</v>
      </c>
      <c r="F47" s="144">
        <f ca="1">VLOOKUP(Metadata!$C56,INDIRECT("'"&amp;'Table 3c'!$A$5&amp;"'!"&amp;"A288:J298"),7,0)</f>
        <v>9</v>
      </c>
      <c r="G47" s="144">
        <f ca="1">VLOOKUP(Metadata!$C56,INDIRECT("'"&amp;'Table 3c'!$A$5&amp;"'!"&amp;"A288:J298"),8,0)</f>
        <v>7.2</v>
      </c>
      <c r="H47" s="144">
        <f ca="1">VLOOKUP(Metadata!$C56,INDIRECT("'"&amp;'Table 3c'!$A$5&amp;"'!"&amp;"A288:J298"),9,0)</f>
        <v>5.7</v>
      </c>
      <c r="I47" s="144">
        <f ca="1">VLOOKUP(Metadata!$C56,INDIRECT("'"&amp;'Table 3c'!$A$5&amp;"'!"&amp;"A288:J298"),10,0)</f>
        <v>6.6</v>
      </c>
    </row>
    <row r="48" spans="1:9" ht="15">
      <c r="A48" s="207" t="s">
        <v>81</v>
      </c>
      <c r="B48" s="125">
        <f ca="1">VLOOKUP(Metadata!$C57,INDIRECT("'"&amp;'Table 3c'!$A$5&amp;"'!"&amp;"A288:J298"),2,0)</f>
        <v>37087</v>
      </c>
      <c r="C48" s="125">
        <f ca="1">VLOOKUP(Metadata!$C57,INDIRECT("'"&amp;'Table 3c'!$A$5&amp;"'!"&amp;"A288:J298"),3,0)</f>
        <v>63140</v>
      </c>
      <c r="D48" s="125">
        <f ca="1">VLOOKUP(Metadata!$C57,INDIRECT("'"&amp;'Table 3c'!$A$5&amp;"'!"&amp;"A288:J298"),4,0)</f>
        <v>124944</v>
      </c>
      <c r="E48" s="125">
        <f ca="1">VLOOKUP(Metadata!$C57,INDIRECT("'"&amp;'Table 3c'!$A$5&amp;"'!"&amp;"A288:J298"),5,0)</f>
        <v>235857</v>
      </c>
      <c r="F48" s="144">
        <f ca="1">VLOOKUP(Metadata!$C57,INDIRECT("'"&amp;'Table 3c'!$A$5&amp;"'!"&amp;"A288:J298"),7,0)</f>
        <v>9.5</v>
      </c>
      <c r="G48" s="144">
        <f ca="1">VLOOKUP(Metadata!$C57,INDIRECT("'"&amp;'Table 3c'!$A$5&amp;"'!"&amp;"A288:J298"),8,0)</f>
        <v>8.1</v>
      </c>
      <c r="H48" s="144">
        <f ca="1">VLOOKUP(Metadata!$C57,INDIRECT("'"&amp;'Table 3c'!$A$5&amp;"'!"&amp;"A288:J298"),9,0)</f>
        <v>7.3</v>
      </c>
      <c r="I48" s="144">
        <f ca="1">VLOOKUP(Metadata!$C57,INDIRECT("'"&amp;'Table 3c'!$A$5&amp;"'!"&amp;"A288:J298"),10,0)</f>
        <v>7.8</v>
      </c>
    </row>
    <row r="49" spans="1:9" ht="15">
      <c r="A49" s="207" t="s">
        <v>82</v>
      </c>
      <c r="B49" s="125">
        <f ca="1">VLOOKUP(Metadata!$C58,INDIRECT("'"&amp;'Table 3c'!$A$5&amp;"'!"&amp;"A288:J298"),2,0)</f>
        <v>31772</v>
      </c>
      <c r="C49" s="125">
        <f ca="1">VLOOKUP(Metadata!$C58,INDIRECT("'"&amp;'Table 3c'!$A$5&amp;"'!"&amp;"A288:J298"),3,0)</f>
        <v>60162</v>
      </c>
      <c r="D49" s="125">
        <f ca="1">VLOOKUP(Metadata!$C58,INDIRECT("'"&amp;'Table 3c'!$A$5&amp;"'!"&amp;"A288:J298"),4,0)</f>
        <v>130372</v>
      </c>
      <c r="E49" s="125">
        <f ca="1">VLOOKUP(Metadata!$C58,INDIRECT("'"&amp;'Table 3c'!$A$5&amp;"'!"&amp;"A288:J298"),5,0)</f>
        <v>232716</v>
      </c>
      <c r="F49" s="144">
        <f ca="1">VLOOKUP(Metadata!$C58,INDIRECT("'"&amp;'Table 3c'!$A$5&amp;"'!"&amp;"A288:J298"),7,0)</f>
        <v>8.1</v>
      </c>
      <c r="G49" s="144">
        <f ca="1">VLOOKUP(Metadata!$C58,INDIRECT("'"&amp;'Table 3c'!$A$5&amp;"'!"&amp;"A288:J298"),8,0)</f>
        <v>7.8</v>
      </c>
      <c r="H49" s="144">
        <f ca="1">VLOOKUP(Metadata!$C58,INDIRECT("'"&amp;'Table 3c'!$A$5&amp;"'!"&amp;"A288:J298"),9,0)</f>
        <v>7.6</v>
      </c>
      <c r="I49" s="144">
        <f ca="1">VLOOKUP(Metadata!$C58,INDIRECT("'"&amp;'Table 3c'!$A$5&amp;"'!"&amp;"A288:J298"),10,0)</f>
        <v>7.7</v>
      </c>
    </row>
    <row r="50" spans="1:9" s="30" customFormat="1" ht="15">
      <c r="A50" s="207" t="s">
        <v>83</v>
      </c>
      <c r="B50" s="125">
        <f ca="1">VLOOKUP(Metadata!$C59,INDIRECT("'"&amp;'Table 3c'!$A$5&amp;"'!"&amp;"A288:J298"),2,0)</f>
        <v>32059</v>
      </c>
      <c r="C50" s="125">
        <f ca="1">VLOOKUP(Metadata!$C59,INDIRECT("'"&amp;'Table 3c'!$A$5&amp;"'!"&amp;"A288:J298"),3,0)</f>
        <v>66834</v>
      </c>
      <c r="D50" s="125">
        <f ca="1">VLOOKUP(Metadata!$C59,INDIRECT("'"&amp;'Table 3c'!$A$5&amp;"'!"&amp;"A288:J298"),4,0)</f>
        <v>147030</v>
      </c>
      <c r="E50" s="125">
        <f ca="1">VLOOKUP(Metadata!$C59,INDIRECT("'"&amp;'Table 3c'!$A$5&amp;"'!"&amp;"A288:J298"),5,0)</f>
        <v>257274</v>
      </c>
      <c r="F50" s="144">
        <f ca="1">VLOOKUP(Metadata!$C59,INDIRECT("'"&amp;'Table 3c'!$A$5&amp;"'!"&amp;"A288:J298"),7,0)</f>
        <v>8.1999999999999993</v>
      </c>
      <c r="G50" s="144">
        <f ca="1">VLOOKUP(Metadata!$C59,INDIRECT("'"&amp;'Table 3c'!$A$5&amp;"'!"&amp;"A288:J298"),8,0)</f>
        <v>8.6</v>
      </c>
      <c r="H50" s="144">
        <f ca="1">VLOOKUP(Metadata!$C59,INDIRECT("'"&amp;'Table 3c'!$A$5&amp;"'!"&amp;"A288:J298"),9,0)</f>
        <v>8.5</v>
      </c>
      <c r="I50" s="144">
        <f ca="1">VLOOKUP(Metadata!$C59,INDIRECT("'"&amp;'Table 3c'!$A$5&amp;"'!"&amp;"A288:J298"),10,0)</f>
        <v>8.6</v>
      </c>
    </row>
    <row r="51" spans="1:9" ht="15">
      <c r="A51" s="207" t="s">
        <v>84</v>
      </c>
      <c r="B51" s="125">
        <f ca="1">VLOOKUP(Metadata!$C60,INDIRECT("'"&amp;'Table 3c'!$A$5&amp;"'!"&amp;"A288:J298"),2,0)</f>
        <v>34210</v>
      </c>
      <c r="C51" s="125">
        <f ca="1">VLOOKUP(Metadata!$C60,INDIRECT("'"&amp;'Table 3c'!$A$5&amp;"'!"&amp;"A288:J298"),3,0)</f>
        <v>73210</v>
      </c>
      <c r="D51" s="125">
        <f ca="1">VLOOKUP(Metadata!$C60,INDIRECT("'"&amp;'Table 3c'!$A$5&amp;"'!"&amp;"A288:J298"),4,0)</f>
        <v>165492</v>
      </c>
      <c r="E51" s="125">
        <f ca="1">VLOOKUP(Metadata!$C60,INDIRECT("'"&amp;'Table 3c'!$A$5&amp;"'!"&amp;"A288:J298"),5,0)</f>
        <v>284951</v>
      </c>
      <c r="F51" s="144">
        <f ca="1">VLOOKUP(Metadata!$C60,INDIRECT("'"&amp;'Table 3c'!$A$5&amp;"'!"&amp;"A288:J298"),7,0)</f>
        <v>8.8000000000000007</v>
      </c>
      <c r="G51" s="144">
        <f ca="1">VLOOKUP(Metadata!$C60,INDIRECT("'"&amp;'Table 3c'!$A$5&amp;"'!"&amp;"A288:J298"),8,0)</f>
        <v>9.4</v>
      </c>
      <c r="H51" s="144">
        <f ca="1">VLOOKUP(Metadata!$C60,INDIRECT("'"&amp;'Table 3c'!$A$5&amp;"'!"&amp;"A288:J298"),9,0)</f>
        <v>9.6</v>
      </c>
      <c r="I51" s="144">
        <f ca="1">VLOOKUP(Metadata!$C60,INDIRECT("'"&amp;'Table 3c'!$A$5&amp;"'!"&amp;"A288:J298"),10,0)</f>
        <v>9.5</v>
      </c>
    </row>
    <row r="52" spans="1:9" ht="15">
      <c r="A52" s="207" t="s">
        <v>85</v>
      </c>
      <c r="B52" s="125">
        <f ca="1">VLOOKUP(Metadata!$C61,INDIRECT("'"&amp;'Table 3c'!$A$5&amp;"'!"&amp;"A288:J298"),2,0)</f>
        <v>36341</v>
      </c>
      <c r="C52" s="125">
        <f ca="1">VLOOKUP(Metadata!$C61,INDIRECT("'"&amp;'Table 3c'!$A$5&amp;"'!"&amp;"A288:J298"),3,0)</f>
        <v>78853</v>
      </c>
      <c r="D52" s="125">
        <f ca="1">VLOOKUP(Metadata!$C61,INDIRECT("'"&amp;'Table 3c'!$A$5&amp;"'!"&amp;"A288:J298"),4,0)</f>
        <v>179701</v>
      </c>
      <c r="E52" s="125">
        <f ca="1">VLOOKUP(Metadata!$C61,INDIRECT("'"&amp;'Table 3c'!$A$5&amp;"'!"&amp;"A288:J298"),5,0)</f>
        <v>307568</v>
      </c>
      <c r="F52" s="144">
        <f ca="1">VLOOKUP(Metadata!$C61,INDIRECT("'"&amp;'Table 3c'!$A$5&amp;"'!"&amp;"A288:J298"),7,0)</f>
        <v>9.3000000000000007</v>
      </c>
      <c r="G52" s="144">
        <f ca="1">VLOOKUP(Metadata!$C61,INDIRECT("'"&amp;'Table 3c'!$A$5&amp;"'!"&amp;"A288:J298"),8,0)</f>
        <v>10.199999999999999</v>
      </c>
      <c r="H52" s="144">
        <f ca="1">VLOOKUP(Metadata!$C61,INDIRECT("'"&amp;'Table 3c'!$A$5&amp;"'!"&amp;"A288:J298"),9,0)</f>
        <v>10.4</v>
      </c>
      <c r="I52" s="144">
        <f ca="1">VLOOKUP(Metadata!$C61,INDIRECT("'"&amp;'Table 3c'!$A$5&amp;"'!"&amp;"A288:J298"),10,0)</f>
        <v>10.199999999999999</v>
      </c>
    </row>
    <row r="53" spans="1:9" ht="15">
      <c r="A53" s="207" t="s">
        <v>86</v>
      </c>
      <c r="B53" s="125">
        <f ca="1">VLOOKUP(Metadata!$C62,INDIRECT("'"&amp;'Table 3c'!$A$5&amp;"'!"&amp;"A288:J298"),2,0)</f>
        <v>42339</v>
      </c>
      <c r="C53" s="125">
        <f ca="1">VLOOKUP(Metadata!$C62,INDIRECT("'"&amp;'Table 3c'!$A$5&amp;"'!"&amp;"A288:J298"),3,0)</f>
        <v>90912</v>
      </c>
      <c r="D53" s="125">
        <f ca="1">VLOOKUP(Metadata!$C62,INDIRECT("'"&amp;'Table 3c'!$A$5&amp;"'!"&amp;"A288:J298"),4,0)</f>
        <v>204796</v>
      </c>
      <c r="E53" s="125">
        <f ca="1">VLOOKUP(Metadata!$C62,INDIRECT("'"&amp;'Table 3c'!$A$5&amp;"'!"&amp;"A288:J298"),5,0)</f>
        <v>351513</v>
      </c>
      <c r="F53" s="144">
        <f ca="1">VLOOKUP(Metadata!$C62,INDIRECT("'"&amp;'Table 3c'!$A$5&amp;"'!"&amp;"A288:J298"),7,0)</f>
        <v>10.8</v>
      </c>
      <c r="G53" s="144">
        <f ca="1">VLOOKUP(Metadata!$C62,INDIRECT("'"&amp;'Table 3c'!$A$5&amp;"'!"&amp;"A288:J298"),8,0)</f>
        <v>11.7</v>
      </c>
      <c r="H53" s="144">
        <f ca="1">VLOOKUP(Metadata!$C62,INDIRECT("'"&amp;'Table 3c'!$A$5&amp;"'!"&amp;"A288:J298"),9,0)</f>
        <v>11.9</v>
      </c>
      <c r="I53" s="144">
        <f ca="1">VLOOKUP(Metadata!$C62,INDIRECT("'"&amp;'Table 3c'!$A$5&amp;"'!"&amp;"A288:J298"),10,0)</f>
        <v>11.7</v>
      </c>
    </row>
    <row r="54" spans="1:9" ht="15">
      <c r="A54" s="207" t="s">
        <v>87</v>
      </c>
      <c r="B54" s="125">
        <f ca="1">VLOOKUP(Metadata!$C63,INDIRECT("'"&amp;'Table 3c'!$A$5&amp;"'!"&amp;"A288:J298"),2,0)</f>
        <v>44755</v>
      </c>
      <c r="C54" s="125">
        <f ca="1">VLOOKUP(Metadata!$C63,INDIRECT("'"&amp;'Table 3c'!$A$5&amp;"'!"&amp;"A288:J298"),3,0)</f>
        <v>92517</v>
      </c>
      <c r="D54" s="125">
        <f ca="1">VLOOKUP(Metadata!$C63,INDIRECT("'"&amp;'Table 3c'!$A$5&amp;"'!"&amp;"A288:J298"),4,0)</f>
        <v>212765</v>
      </c>
      <c r="E54" s="125">
        <f ca="1">VLOOKUP(Metadata!$C63,INDIRECT("'"&amp;'Table 3c'!$A$5&amp;"'!"&amp;"A288:J298"),5,0)</f>
        <v>363252</v>
      </c>
      <c r="F54" s="144">
        <f ca="1">VLOOKUP(Metadata!$C63,INDIRECT("'"&amp;'Table 3c'!$A$5&amp;"'!"&amp;"A288:J298"),7,0)</f>
        <v>11.5</v>
      </c>
      <c r="G54" s="144">
        <f ca="1">VLOOKUP(Metadata!$C63,INDIRECT("'"&amp;'Table 3c'!$A$5&amp;"'!"&amp;"A288:J298"),8,0)</f>
        <v>11.9</v>
      </c>
      <c r="H54" s="144">
        <f ca="1">VLOOKUP(Metadata!$C63,INDIRECT("'"&amp;'Table 3c'!$A$5&amp;"'!"&amp;"A288:J298"),9,0)</f>
        <v>12.4</v>
      </c>
      <c r="I54" s="144">
        <f ca="1">VLOOKUP(Metadata!$C63,INDIRECT("'"&amp;'Table 3c'!$A$5&amp;"'!"&amp;"A288:J298"),10,0)</f>
        <v>12.1</v>
      </c>
    </row>
    <row r="55" spans="1:9" ht="15">
      <c r="A55" s="207" t="s">
        <v>88</v>
      </c>
      <c r="B55" s="125">
        <f ca="1">VLOOKUP(Metadata!$C64,INDIRECT("'"&amp;'Table 3c'!$A$5&amp;"'!"&amp;"A288:J298"),2,0)</f>
        <v>48206</v>
      </c>
      <c r="C55" s="125">
        <f ca="1">VLOOKUP(Metadata!$C64,INDIRECT("'"&amp;'Table 3c'!$A$5&amp;"'!"&amp;"A288:J298"),3,0)</f>
        <v>95201</v>
      </c>
      <c r="D55" s="125">
        <f ca="1">VLOOKUP(Metadata!$C64,INDIRECT("'"&amp;'Table 3c'!$A$5&amp;"'!"&amp;"A288:J298"),4,0)</f>
        <v>224603</v>
      </c>
      <c r="E55" s="125">
        <f ca="1">VLOOKUP(Metadata!$C64,INDIRECT("'"&amp;'Table 3c'!$A$5&amp;"'!"&amp;"A288:J298"),5,0)</f>
        <v>381260</v>
      </c>
      <c r="F55" s="144">
        <f ca="1">VLOOKUP(Metadata!$C64,INDIRECT("'"&amp;'Table 3c'!$A$5&amp;"'!"&amp;"A288:J298"),7,0)</f>
        <v>12.3</v>
      </c>
      <c r="G55" s="144">
        <f ca="1">VLOOKUP(Metadata!$C64,INDIRECT("'"&amp;'Table 3c'!$A$5&amp;"'!"&amp;"A288:J298"),8,0)</f>
        <v>12.3</v>
      </c>
      <c r="H55" s="144">
        <f ca="1">VLOOKUP(Metadata!$C64,INDIRECT("'"&amp;'Table 3c'!$A$5&amp;"'!"&amp;"A288:J298"),9,0)</f>
        <v>13</v>
      </c>
      <c r="I55" s="144">
        <f ca="1">VLOOKUP(Metadata!$C64,INDIRECT("'"&amp;'Table 3c'!$A$5&amp;"'!"&amp;"A288:J298"),10,0)</f>
        <v>12.7</v>
      </c>
    </row>
    <row r="56" spans="1:9" ht="15">
      <c r="A56" s="207" t="s">
        <v>89</v>
      </c>
      <c r="B56" s="125">
        <f ca="1">VLOOKUP(Metadata!$C65,INDIRECT("'"&amp;'Table 3c'!$A$5&amp;"'!"&amp;"A288:J298"),2,0)</f>
        <v>47685</v>
      </c>
      <c r="C56" s="125">
        <f ca="1">VLOOKUP(Metadata!$C65,INDIRECT("'"&amp;'Table 3c'!$A$5&amp;"'!"&amp;"A288:J298"),3,0)</f>
        <v>96799</v>
      </c>
      <c r="D56" s="125">
        <f ca="1">VLOOKUP(Metadata!$C65,INDIRECT("'"&amp;'Table 3c'!$A$5&amp;"'!"&amp;"A288:J298"),4,0)</f>
        <v>229749</v>
      </c>
      <c r="E56" s="125">
        <f ca="1">VLOOKUP(Metadata!$C65,INDIRECT("'"&amp;'Table 3c'!$A$5&amp;"'!"&amp;"A288:J298"),5,0)</f>
        <v>387495</v>
      </c>
      <c r="F56" s="144">
        <f ca="1">VLOOKUP(Metadata!$C65,INDIRECT("'"&amp;'Table 3c'!$A$5&amp;"'!"&amp;"A288:J298"),7,0)</f>
        <v>12.2</v>
      </c>
      <c r="G56" s="144">
        <f ca="1">VLOOKUP(Metadata!$C65,INDIRECT("'"&amp;'Table 3c'!$A$5&amp;"'!"&amp;"A288:J298"),8,0)</f>
        <v>12.5</v>
      </c>
      <c r="H56" s="144">
        <f ca="1">VLOOKUP(Metadata!$C65,INDIRECT("'"&amp;'Table 3c'!$A$5&amp;"'!"&amp;"A288:J298"),9,0)</f>
        <v>13.3</v>
      </c>
      <c r="I56" s="144">
        <f ca="1">VLOOKUP(Metadata!$C65,INDIRECT("'"&amp;'Table 3c'!$A$5&amp;"'!"&amp;"A288:J298"),10,0)</f>
        <v>12.9</v>
      </c>
    </row>
    <row r="57" spans="1:9" ht="15">
      <c r="A57" s="140" t="s">
        <v>6</v>
      </c>
      <c r="B57" s="125">
        <f ca="1">VLOOKUP(Metadata!$C66,INDIRECT("'"&amp;'Table 3c'!$A$5&amp;"'!"&amp;"A288:J298"),2,0)</f>
        <v>390526</v>
      </c>
      <c r="C57" s="125">
        <f ca="1">VLOOKUP(Metadata!$C66,INDIRECT("'"&amp;'Table 3c'!$A$5&amp;"'!"&amp;"A288:J298"),3,0)</f>
        <v>774836</v>
      </c>
      <c r="D57" s="125">
        <f ca="1">VLOOKUP(Metadata!$C66,INDIRECT("'"&amp;'Table 3c'!$A$5&amp;"'!"&amp;"A288:J298"),4,0)</f>
        <v>1721835</v>
      </c>
      <c r="E57" s="125">
        <f ca="1">VLOOKUP(Metadata!$C66,INDIRECT("'"&amp;'Table 3c'!$A$5&amp;"'!"&amp;"A288:J298"),5,0)</f>
        <v>3008179</v>
      </c>
      <c r="F57" s="144">
        <f ca="1">VLOOKUP(Metadata!$C66,INDIRECT("'"&amp;'Table 3c'!$A$5&amp;"'!"&amp;"A288:J298"),7,0)</f>
        <v>100</v>
      </c>
      <c r="G57" s="144">
        <f ca="1">VLOOKUP(Metadata!$C66,INDIRECT("'"&amp;'Table 3c'!$A$5&amp;"'!"&amp;"A288:J298"),8,0)</f>
        <v>100</v>
      </c>
      <c r="H57" s="144">
        <f ca="1">VLOOKUP(Metadata!$C66,INDIRECT("'"&amp;'Table 3c'!$A$5&amp;"'!"&amp;"A288:J298"),9,0)</f>
        <v>100</v>
      </c>
      <c r="I57" s="144">
        <f ca="1">VLOOKUP(Metadata!$C66,INDIRECT("'"&amp;'Table 3c'!$A$5&amp;"'!"&amp;"A288:J298"),10,0)</f>
        <v>100</v>
      </c>
    </row>
    <row r="58" spans="1:9" ht="15">
      <c r="A58" s="117" t="s">
        <v>56</v>
      </c>
      <c r="B58" s="227"/>
      <c r="C58" s="227"/>
      <c r="D58" s="227"/>
      <c r="E58" s="227"/>
      <c r="F58" s="227"/>
      <c r="G58" s="227"/>
      <c r="H58" s="227"/>
      <c r="I58" s="227"/>
    </row>
    <row r="59" spans="1:9" ht="15">
      <c r="A59" s="218" t="s">
        <v>80</v>
      </c>
      <c r="B59" s="127">
        <f ca="1">VLOOKUP(Metadata!$C56,INDIRECT("'"&amp;$A$5&amp;"'!"&amp;"A300:J311"),2,0)</f>
        <v>72956</v>
      </c>
      <c r="C59" s="127">
        <f ca="1">VLOOKUP(Metadata!$C56,INDIRECT("'"&amp;$A$5&amp;"'!"&amp;"A300:J311"),3,0)</f>
        <v>79423</v>
      </c>
      <c r="D59" s="127">
        <f ca="1">VLOOKUP(Metadata!$C56,INDIRECT("'"&amp;$A$5&amp;"'!"&amp;"A300:J311"),4,0)</f>
        <v>352888</v>
      </c>
      <c r="E59" s="127">
        <f ca="1">VLOOKUP(Metadata!$C56,INDIRECT("'"&amp;$A$5&amp;"'!"&amp;"A300:J311"),5,0)</f>
        <v>2312905</v>
      </c>
      <c r="F59" s="166">
        <f ca="1">VLOOKUP(Metadata!$C56,INDIRECT("'"&amp;$A$5&amp;"'!"&amp;"A300:J311"),7,0)</f>
        <v>7.2</v>
      </c>
      <c r="G59" s="166">
        <f ca="1">VLOOKUP(Metadata!$C56,INDIRECT("'"&amp;$A$5&amp;"'!"&amp;"A300:J311"),8,0)</f>
        <v>7.3</v>
      </c>
      <c r="H59" s="166">
        <f ca="1">VLOOKUP(Metadata!$C56,INDIRECT("'"&amp;$A$5&amp;"'!"&amp;"A300:J311"),9,0)</f>
        <v>7.4</v>
      </c>
      <c r="I59" s="166">
        <f ca="1">VLOOKUP(Metadata!$C56,INDIRECT("'"&amp;$A$5&amp;"'!"&amp;"A300:J311"),10,0)</f>
        <v>9.1</v>
      </c>
    </row>
    <row r="60" spans="1:9" ht="15">
      <c r="A60" s="207" t="s">
        <v>81</v>
      </c>
      <c r="B60" s="127">
        <f ca="1">VLOOKUP(Metadata!$C57,INDIRECT("'"&amp;$A$5&amp;"'!"&amp;"A300:J311"),2,0)</f>
        <v>86579</v>
      </c>
      <c r="C60" s="127">
        <f ca="1">VLOOKUP(Metadata!$C57,INDIRECT("'"&amp;$A$5&amp;"'!"&amp;"A300:J311"),3,0)</f>
        <v>91083</v>
      </c>
      <c r="D60" s="127">
        <f ca="1">VLOOKUP(Metadata!$C57,INDIRECT("'"&amp;$A$5&amp;"'!"&amp;"A300:J311"),4,0)</f>
        <v>408276</v>
      </c>
      <c r="E60" s="127">
        <f ca="1">VLOOKUP(Metadata!$C57,INDIRECT("'"&amp;$A$5&amp;"'!"&amp;"A300:J311"),5,0)</f>
        <v>2425231</v>
      </c>
      <c r="F60" s="166">
        <f ca="1">VLOOKUP(Metadata!$C57,INDIRECT("'"&amp;$A$5&amp;"'!"&amp;"A300:J311"),7,0)</f>
        <v>8.5</v>
      </c>
      <c r="G60" s="166">
        <f ca="1">VLOOKUP(Metadata!$C57,INDIRECT("'"&amp;$A$5&amp;"'!"&amp;"A300:J311"),8,0)</f>
        <v>8.4</v>
      </c>
      <c r="H60" s="166">
        <f ca="1">VLOOKUP(Metadata!$C57,INDIRECT("'"&amp;$A$5&amp;"'!"&amp;"A300:J311"),9,0)</f>
        <v>8.6</v>
      </c>
      <c r="I60" s="166">
        <f ca="1">VLOOKUP(Metadata!$C57,INDIRECT("'"&amp;$A$5&amp;"'!"&amp;"A300:J311"),10,0)</f>
        <v>9.5</v>
      </c>
    </row>
    <row r="61" spans="1:9" ht="15">
      <c r="A61" s="207" t="s">
        <v>82</v>
      </c>
      <c r="B61" s="127">
        <f ca="1">VLOOKUP(Metadata!$C58,INDIRECT("'"&amp;$A$5&amp;"'!"&amp;"A300:J311"),2,0)</f>
        <v>80439</v>
      </c>
      <c r="C61" s="127">
        <f ca="1">VLOOKUP(Metadata!$C58,INDIRECT("'"&amp;$A$5&amp;"'!"&amp;"A300:J311"),3,0)</f>
        <v>86928</v>
      </c>
      <c r="D61" s="127">
        <f ca="1">VLOOKUP(Metadata!$C58,INDIRECT("'"&amp;$A$5&amp;"'!"&amp;"A300:J311"),4,0)</f>
        <v>415473</v>
      </c>
      <c r="E61" s="127">
        <f ca="1">VLOOKUP(Metadata!$C58,INDIRECT("'"&amp;$A$5&amp;"'!"&amp;"A300:J311"),5,0)</f>
        <v>2476163</v>
      </c>
      <c r="F61" s="166">
        <f ca="1">VLOOKUP(Metadata!$C58,INDIRECT("'"&amp;$A$5&amp;"'!"&amp;"A300:J311"),7,0)</f>
        <v>7.9</v>
      </c>
      <c r="G61" s="166">
        <f ca="1">VLOOKUP(Metadata!$C58,INDIRECT("'"&amp;$A$5&amp;"'!"&amp;"A300:J311"),8,0)</f>
        <v>8</v>
      </c>
      <c r="H61" s="166">
        <f ca="1">VLOOKUP(Metadata!$C58,INDIRECT("'"&amp;$A$5&amp;"'!"&amp;"A300:J311"),9,0)</f>
        <v>8.6999999999999993</v>
      </c>
      <c r="I61" s="166">
        <f ca="1">VLOOKUP(Metadata!$C58,INDIRECT("'"&amp;$A$5&amp;"'!"&amp;"A300:J311"),10,0)</f>
        <v>9.6999999999999993</v>
      </c>
    </row>
    <row r="62" spans="1:9" ht="15">
      <c r="A62" s="207" t="s">
        <v>83</v>
      </c>
      <c r="B62" s="127">
        <f ca="1">VLOOKUP(Metadata!$C59,INDIRECT("'"&amp;$A$5&amp;"'!"&amp;"A300:J311"),2,0)</f>
        <v>86441</v>
      </c>
      <c r="C62" s="127">
        <f ca="1">VLOOKUP(Metadata!$C59,INDIRECT("'"&amp;$A$5&amp;"'!"&amp;"A300:J311"),3,0)</f>
        <v>94577</v>
      </c>
      <c r="D62" s="127">
        <f ca="1">VLOOKUP(Metadata!$C59,INDIRECT("'"&amp;$A$5&amp;"'!"&amp;"A300:J311"),4,0)</f>
        <v>435462</v>
      </c>
      <c r="E62" s="127">
        <f ca="1">VLOOKUP(Metadata!$C59,INDIRECT("'"&amp;$A$5&amp;"'!"&amp;"A300:J311"),5,0)</f>
        <v>2523300</v>
      </c>
      <c r="F62" s="166">
        <f ca="1">VLOOKUP(Metadata!$C59,INDIRECT("'"&amp;$A$5&amp;"'!"&amp;"A300:J311"),7,0)</f>
        <v>8.5</v>
      </c>
      <c r="G62" s="166">
        <f ca="1">VLOOKUP(Metadata!$C59,INDIRECT("'"&amp;$A$5&amp;"'!"&amp;"A300:J311"),8,0)</f>
        <v>8.6999999999999993</v>
      </c>
      <c r="H62" s="166">
        <f ca="1">VLOOKUP(Metadata!$C59,INDIRECT("'"&amp;$A$5&amp;"'!"&amp;"A300:J311"),9,0)</f>
        <v>9.1</v>
      </c>
      <c r="I62" s="166">
        <f ca="1">VLOOKUP(Metadata!$C59,INDIRECT("'"&amp;$A$5&amp;"'!"&amp;"A300:J311"),10,0)</f>
        <v>9.9</v>
      </c>
    </row>
    <row r="63" spans="1:9" ht="15">
      <c r="A63" s="207" t="s">
        <v>84</v>
      </c>
      <c r="B63" s="127">
        <f ca="1">VLOOKUP(Metadata!$C60,INDIRECT("'"&amp;$A$5&amp;"'!"&amp;"A300:J311"),2,0)</f>
        <v>93239</v>
      </c>
      <c r="C63" s="127">
        <f ca="1">VLOOKUP(Metadata!$C60,INDIRECT("'"&amp;$A$5&amp;"'!"&amp;"A300:J311"),3,0)</f>
        <v>103294</v>
      </c>
      <c r="D63" s="127">
        <f ca="1">VLOOKUP(Metadata!$C60,INDIRECT("'"&amp;$A$5&amp;"'!"&amp;"A300:J311"),4,0)</f>
        <v>454856</v>
      </c>
      <c r="E63" s="127">
        <f ca="1">VLOOKUP(Metadata!$C60,INDIRECT("'"&amp;$A$5&amp;"'!"&amp;"A300:J311"),5,0)</f>
        <v>2545248</v>
      </c>
      <c r="F63" s="166">
        <f ca="1">VLOOKUP(Metadata!$C60,INDIRECT("'"&amp;$A$5&amp;"'!"&amp;"A300:J311"),7,0)</f>
        <v>9.1</v>
      </c>
      <c r="G63" s="166">
        <f ca="1">VLOOKUP(Metadata!$C60,INDIRECT("'"&amp;$A$5&amp;"'!"&amp;"A300:J311"),8,0)</f>
        <v>9.6</v>
      </c>
      <c r="H63" s="166">
        <f ca="1">VLOOKUP(Metadata!$C60,INDIRECT("'"&amp;$A$5&amp;"'!"&amp;"A300:J311"),9,0)</f>
        <v>9.5</v>
      </c>
      <c r="I63" s="166">
        <f ca="1">VLOOKUP(Metadata!$C60,INDIRECT("'"&amp;$A$5&amp;"'!"&amp;"A300:J311"),10,0)</f>
        <v>10</v>
      </c>
    </row>
    <row r="64" spans="1:9" ht="15">
      <c r="A64" s="207" t="s">
        <v>85</v>
      </c>
      <c r="B64" s="127">
        <f ca="1">VLOOKUP(Metadata!$C61,INDIRECT("'"&amp;$A$5&amp;"'!"&amp;"A300:J311"),2,0)</f>
        <v>97670</v>
      </c>
      <c r="C64" s="127">
        <f ca="1">VLOOKUP(Metadata!$C61,INDIRECT("'"&amp;$A$5&amp;"'!"&amp;"A300:J311"),3,0)</f>
        <v>109210</v>
      </c>
      <c r="D64" s="127">
        <f ca="1">VLOOKUP(Metadata!$C61,INDIRECT("'"&amp;$A$5&amp;"'!"&amp;"A300:J311"),4,0)</f>
        <v>473358</v>
      </c>
      <c r="E64" s="127">
        <f ca="1">VLOOKUP(Metadata!$C61,INDIRECT("'"&amp;$A$5&amp;"'!"&amp;"A300:J311"),5,0)</f>
        <v>2573655</v>
      </c>
      <c r="F64" s="166">
        <f ca="1">VLOOKUP(Metadata!$C61,INDIRECT("'"&amp;$A$5&amp;"'!"&amp;"A300:J311"),7,0)</f>
        <v>9.6</v>
      </c>
      <c r="G64" s="166">
        <f ca="1">VLOOKUP(Metadata!$C61,INDIRECT("'"&amp;$A$5&amp;"'!"&amp;"A300:J311"),8,0)</f>
        <v>10.1</v>
      </c>
      <c r="H64" s="166">
        <f ca="1">VLOOKUP(Metadata!$C61,INDIRECT("'"&amp;$A$5&amp;"'!"&amp;"A300:J311"),9,0)</f>
        <v>9.9</v>
      </c>
      <c r="I64" s="166">
        <f ca="1">VLOOKUP(Metadata!$C61,INDIRECT("'"&amp;$A$5&amp;"'!"&amp;"A300:J311"),10,0)</f>
        <v>10.1</v>
      </c>
    </row>
    <row r="65" spans="1:9" ht="15">
      <c r="A65" s="207" t="s">
        <v>86</v>
      </c>
      <c r="B65" s="127">
        <f ca="1">VLOOKUP(Metadata!$C62,INDIRECT("'"&amp;$A$5&amp;"'!"&amp;"A300:J311"),2,0)</f>
        <v>114626</v>
      </c>
      <c r="C65" s="127">
        <f ca="1">VLOOKUP(Metadata!$C62,INDIRECT("'"&amp;$A$5&amp;"'!"&amp;"A300:J311"),3,0)</f>
        <v>124691</v>
      </c>
      <c r="D65" s="127">
        <f ca="1">VLOOKUP(Metadata!$C62,INDIRECT("'"&amp;$A$5&amp;"'!"&amp;"A300:J311"),4,0)</f>
        <v>519395</v>
      </c>
      <c r="E65" s="127">
        <f ca="1">VLOOKUP(Metadata!$C62,INDIRECT("'"&amp;$A$5&amp;"'!"&amp;"A300:J311"),5,0)</f>
        <v>2605329</v>
      </c>
      <c r="F65" s="166">
        <f ca="1">VLOOKUP(Metadata!$C62,INDIRECT("'"&amp;$A$5&amp;"'!"&amp;"A300:J311"),7,0)</f>
        <v>11.2</v>
      </c>
      <c r="G65" s="166">
        <f ca="1">VLOOKUP(Metadata!$C62,INDIRECT("'"&amp;$A$5&amp;"'!"&amp;"A300:J311"),8,0)</f>
        <v>11.5</v>
      </c>
      <c r="H65" s="166">
        <f ca="1">VLOOKUP(Metadata!$C62,INDIRECT("'"&amp;$A$5&amp;"'!"&amp;"A300:J311"),9,0)</f>
        <v>10.9</v>
      </c>
      <c r="I65" s="166">
        <f ca="1">VLOOKUP(Metadata!$C62,INDIRECT("'"&amp;$A$5&amp;"'!"&amp;"A300:J311"),10,0)</f>
        <v>10.199999999999999</v>
      </c>
    </row>
    <row r="66" spans="1:9" ht="15">
      <c r="A66" s="207" t="s">
        <v>87</v>
      </c>
      <c r="B66" s="127">
        <f ca="1">VLOOKUP(Metadata!$C63,INDIRECT("'"&amp;$A$5&amp;"'!"&amp;"A300:J311"),2,0)</f>
        <v>122703</v>
      </c>
      <c r="C66" s="127">
        <f ca="1">VLOOKUP(Metadata!$C63,INDIRECT("'"&amp;$A$5&amp;"'!"&amp;"A300:J311"),3,0)</f>
        <v>127557</v>
      </c>
      <c r="D66" s="127">
        <f ca="1">VLOOKUP(Metadata!$C63,INDIRECT("'"&amp;$A$5&amp;"'!"&amp;"A300:J311"),4,0)</f>
        <v>537131</v>
      </c>
      <c r="E66" s="127">
        <f ca="1">VLOOKUP(Metadata!$C63,INDIRECT("'"&amp;$A$5&amp;"'!"&amp;"A300:J311"),5,0)</f>
        <v>2603683</v>
      </c>
      <c r="F66" s="166">
        <f ca="1">VLOOKUP(Metadata!$C63,INDIRECT("'"&amp;$A$5&amp;"'!"&amp;"A300:J311"),7,0)</f>
        <v>12</v>
      </c>
      <c r="G66" s="166">
        <f ca="1">VLOOKUP(Metadata!$C63,INDIRECT("'"&amp;$A$5&amp;"'!"&amp;"A300:J311"),8,0)</f>
        <v>11.8</v>
      </c>
      <c r="H66" s="166">
        <f ca="1">VLOOKUP(Metadata!$C63,INDIRECT("'"&amp;$A$5&amp;"'!"&amp;"A300:J311"),9,0)</f>
        <v>11.3</v>
      </c>
      <c r="I66" s="166">
        <f ca="1">VLOOKUP(Metadata!$C63,INDIRECT("'"&amp;$A$5&amp;"'!"&amp;"A300:J311"),10,0)</f>
        <v>10.199999999999999</v>
      </c>
    </row>
    <row r="67" spans="1:9" ht="15">
      <c r="A67" s="207" t="s">
        <v>88</v>
      </c>
      <c r="B67" s="127">
        <f ca="1">VLOOKUP(Metadata!$C64,INDIRECT("'"&amp;$A$5&amp;"'!"&amp;"A300:J311"),2,0)</f>
        <v>126971</v>
      </c>
      <c r="C67" s="127">
        <f ca="1">VLOOKUP(Metadata!$C64,INDIRECT("'"&amp;$A$5&amp;"'!"&amp;"A300:J311"),3,0)</f>
        <v>129936</v>
      </c>
      <c r="D67" s="127">
        <f ca="1">VLOOKUP(Metadata!$C64,INDIRECT("'"&amp;$A$5&amp;"'!"&amp;"A300:J311"),4,0)</f>
        <v>571802</v>
      </c>
      <c r="E67" s="127">
        <f ca="1">VLOOKUP(Metadata!$C64,INDIRECT("'"&amp;$A$5&amp;"'!"&amp;"A300:J311"),5,0)</f>
        <v>2620198</v>
      </c>
      <c r="F67" s="166">
        <f ca="1">VLOOKUP(Metadata!$C64,INDIRECT("'"&amp;$A$5&amp;"'!"&amp;"A300:J311"),7,0)</f>
        <v>12.4</v>
      </c>
      <c r="G67" s="166">
        <f ca="1">VLOOKUP(Metadata!$C64,INDIRECT("'"&amp;$A$5&amp;"'!"&amp;"A300:J311"),8,0)</f>
        <v>12</v>
      </c>
      <c r="H67" s="166">
        <f ca="1">VLOOKUP(Metadata!$C64,INDIRECT("'"&amp;$A$5&amp;"'!"&amp;"A300:J311"),9,0)</f>
        <v>12</v>
      </c>
      <c r="I67" s="166">
        <f ca="1">VLOOKUP(Metadata!$C64,INDIRECT("'"&amp;$A$5&amp;"'!"&amp;"A300:J311"),10,0)</f>
        <v>10.3</v>
      </c>
    </row>
    <row r="68" spans="1:9" ht="15">
      <c r="A68" s="207" t="s">
        <v>89</v>
      </c>
      <c r="B68" s="127">
        <f ca="1">VLOOKUP(Metadata!$C65,INDIRECT("'"&amp;$A$5&amp;"'!"&amp;"A300:J311"),2,0)</f>
        <v>128312</v>
      </c>
      <c r="C68" s="127">
        <f ca="1">VLOOKUP(Metadata!$C65,INDIRECT("'"&amp;$A$5&amp;"'!"&amp;"A300:J311"),3,0)</f>
        <v>131417</v>
      </c>
      <c r="D68" s="127">
        <f ca="1">VLOOKUP(Metadata!$C65,INDIRECT("'"&amp;$A$5&amp;"'!"&amp;"A300:J311"),4,0)</f>
        <v>587495</v>
      </c>
      <c r="E68" s="127">
        <f ca="1">VLOOKUP(Metadata!$C65,INDIRECT("'"&amp;$A$5&amp;"'!"&amp;"A300:J311"),5,0)</f>
        <v>2564057</v>
      </c>
      <c r="F68" s="166">
        <f ca="1">VLOOKUP(Metadata!$C65,INDIRECT("'"&amp;$A$5&amp;"'!"&amp;"A300:J311"),7,0)</f>
        <v>12.6</v>
      </c>
      <c r="G68" s="166">
        <f ca="1">VLOOKUP(Metadata!$C65,INDIRECT("'"&amp;$A$5&amp;"'!"&amp;"A300:J311"),8,0)</f>
        <v>12.2</v>
      </c>
      <c r="H68" s="166">
        <f ca="1">VLOOKUP(Metadata!$C65,INDIRECT("'"&amp;$A$5&amp;"'!"&amp;"A300:J311"),9,0)</f>
        <v>12.3</v>
      </c>
      <c r="I68" s="166">
        <f ca="1">VLOOKUP(Metadata!$C65,INDIRECT("'"&amp;$A$5&amp;"'!"&amp;"A300:J311"),10,0)</f>
        <v>10.1</v>
      </c>
    </row>
    <row r="69" spans="1:9" s="174" customFormat="1" ht="15">
      <c r="A69" s="140" t="s">
        <v>6</v>
      </c>
      <c r="B69" s="183">
        <f ca="1">VLOOKUP(Metadata!$C66,INDIRECT("'"&amp;$A$5&amp;"'!"&amp;"A300:J311"),2,0)</f>
        <v>1020007</v>
      </c>
      <c r="C69" s="183">
        <f ca="1">VLOOKUP(Metadata!$C66,INDIRECT("'"&amp;$A$5&amp;"'!"&amp;"A300:J311"),3,0)</f>
        <v>1081412</v>
      </c>
      <c r="D69" s="183">
        <f ca="1">VLOOKUP(Metadata!$C66,INDIRECT("'"&amp;$A$5&amp;"'!"&amp;"A300:J311"),4,0)</f>
        <v>4770838</v>
      </c>
      <c r="E69" s="183">
        <f ca="1">VLOOKUP(Metadata!$C66,INDIRECT("'"&amp;$A$5&amp;"'!"&amp;"A300:J311"),5,0)</f>
        <v>25484656</v>
      </c>
      <c r="F69" s="188">
        <f ca="1">VLOOKUP(Metadata!$C66,INDIRECT("'"&amp;$A$5&amp;"'!"&amp;"A300:J311"),7,0)</f>
        <v>100</v>
      </c>
      <c r="G69" s="188">
        <f ca="1">VLOOKUP(Metadata!$C66,INDIRECT("'"&amp;$A$5&amp;"'!"&amp;"A300:J311"),8,0)</f>
        <v>100</v>
      </c>
      <c r="H69" s="188">
        <f ca="1">VLOOKUP(Metadata!$C66,INDIRECT("'"&amp;$A$5&amp;"'!"&amp;"A300:J311"),9,0)</f>
        <v>100</v>
      </c>
      <c r="I69" s="188">
        <f ca="1">VLOOKUP(Metadata!$C66,INDIRECT("'"&amp;$A$5&amp;"'!"&amp;"A300:J311"),10,0)</f>
        <v>100</v>
      </c>
    </row>
    <row r="70" spans="1:9" ht="15">
      <c r="A70" s="129" t="s">
        <v>51</v>
      </c>
      <c r="B70" s="129"/>
      <c r="C70" s="129"/>
      <c r="D70" s="129"/>
      <c r="E70" s="129"/>
      <c r="F70" s="129"/>
      <c r="G70" s="129"/>
      <c r="H70" s="129"/>
      <c r="I70" s="129"/>
    </row>
  </sheetData>
  <mergeCells count="18">
    <mergeCell ref="B10:E10"/>
    <mergeCell ref="F10:I10"/>
    <mergeCell ref="A1:I1"/>
    <mergeCell ref="B58:E58"/>
    <mergeCell ref="F58:I58"/>
    <mergeCell ref="A2:I2"/>
    <mergeCell ref="A3:I3"/>
    <mergeCell ref="A4:I4"/>
    <mergeCell ref="E7:E8"/>
    <mergeCell ref="I7:I8"/>
    <mergeCell ref="B9:E9"/>
    <mergeCell ref="F9:I9"/>
    <mergeCell ref="B22:E22"/>
    <mergeCell ref="F22:I22"/>
    <mergeCell ref="B34:E34"/>
    <mergeCell ref="F34:I34"/>
    <mergeCell ref="B46:E46"/>
    <mergeCell ref="F46:I46"/>
  </mergeCells>
  <hyperlinks>
    <hyperlink ref="A70" r:id="rId1" location="copyright-and-creative-commons" xr:uid="{5EFACC18-0395-4611-882C-BAC839E2AE63}"/>
  </hyperlinks>
  <pageMargins left="0.7" right="0.7" top="0.75" bottom="0.75" header="0.3" footer="0.3"/>
  <pageSetup paperSize="9" scale="41"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02706F7-5B98-48FB-BC5D-0F02AC66FB2C}">
          <x14:formula1>
            <xm:f>Metadata!$A$2:$A$3</xm:f>
          </x14:formula1>
          <xm:sqref>A5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B9E7-8502-4D6E-AD39-4EE0BB651500}">
  <sheetPr>
    <pageSetUpPr autoPageBreaks="0" fitToPage="1"/>
  </sheetPr>
  <dimension ref="A1:I50"/>
  <sheetViews>
    <sheetView workbookViewId="0">
      <pane xSplit="1" ySplit="9" topLeftCell="B10" activePane="bottomRight" state="frozen"/>
      <selection sqref="A1:I1"/>
      <selection pane="topRight" sqref="A1:I1"/>
      <selection pane="bottomLeft" sqref="A1:I1"/>
      <selection pane="bottomRight" sqref="A1:XFD1"/>
    </sheetView>
  </sheetViews>
  <sheetFormatPr defaultColWidth="0" defaultRowHeight="12.75" zeroHeight="1"/>
  <cols>
    <col min="1" max="1" width="50.140625" style="48" customWidth="1"/>
    <col min="2" max="9" width="16" style="48" customWidth="1"/>
    <col min="10" max="16384" width="9.140625" style="26" hidden="1"/>
  </cols>
  <sheetData>
    <row r="1" spans="1:9" ht="15">
      <c r="A1" s="229" t="s">
        <v>132</v>
      </c>
      <c r="B1" s="229"/>
      <c r="C1" s="229"/>
      <c r="D1" s="229"/>
      <c r="E1" s="229"/>
      <c r="F1" s="229"/>
      <c r="G1" s="229"/>
      <c r="H1" s="229"/>
      <c r="I1" s="229"/>
    </row>
    <row r="2" spans="1:9" s="25" customFormat="1" ht="59.45" customHeight="1">
      <c r="A2" s="232" t="s">
        <v>0</v>
      </c>
      <c r="B2" s="232"/>
      <c r="C2" s="232"/>
      <c r="D2" s="232"/>
      <c r="E2" s="232"/>
      <c r="F2" s="232"/>
      <c r="G2" s="232"/>
      <c r="H2" s="232"/>
      <c r="I2" s="232"/>
    </row>
    <row r="3" spans="1:9" s="25" customFormat="1" ht="26.25" customHeight="1" thickBot="1">
      <c r="A3" s="230" t="s">
        <v>92</v>
      </c>
      <c r="B3" s="230"/>
      <c r="C3" s="230"/>
      <c r="D3" s="230"/>
      <c r="E3" s="230"/>
      <c r="F3" s="230"/>
      <c r="G3" s="230"/>
      <c r="H3" s="230"/>
      <c r="I3" s="230"/>
    </row>
    <row r="4" spans="1:9" s="25" customFormat="1" ht="15.75" thickTop="1">
      <c r="A4" s="239" t="s">
        <v>53</v>
      </c>
      <c r="B4" s="239"/>
      <c r="C4" s="239"/>
      <c r="D4" s="239"/>
      <c r="E4" s="239"/>
      <c r="F4" s="239"/>
      <c r="G4" s="239"/>
      <c r="H4" s="239"/>
      <c r="I4" s="239"/>
    </row>
    <row r="5" spans="1:9" ht="30" customHeight="1">
      <c r="A5" s="108">
        <v>2021</v>
      </c>
      <c r="B5" s="109" t="s">
        <v>136</v>
      </c>
      <c r="C5" s="110"/>
      <c r="D5" s="110"/>
      <c r="E5" s="110"/>
      <c r="F5" s="110"/>
      <c r="G5" s="130"/>
      <c r="H5" s="130"/>
      <c r="I5" s="110"/>
    </row>
    <row r="6" spans="1:9" ht="15.75">
      <c r="A6" s="108"/>
      <c r="B6" s="109"/>
      <c r="C6" s="110"/>
      <c r="D6" s="110"/>
      <c r="E6" s="110"/>
      <c r="F6" s="110"/>
      <c r="G6" s="130"/>
      <c r="H6" s="130"/>
      <c r="I6" s="110"/>
    </row>
    <row r="7" spans="1:9" ht="45">
      <c r="A7" s="134"/>
      <c r="B7" s="113" t="s">
        <v>16</v>
      </c>
      <c r="C7" s="113" t="s">
        <v>18</v>
      </c>
      <c r="D7" s="113" t="s">
        <v>17</v>
      </c>
      <c r="E7" s="231" t="s">
        <v>6</v>
      </c>
      <c r="F7" s="113" t="s">
        <v>16</v>
      </c>
      <c r="G7" s="113" t="s">
        <v>18</v>
      </c>
      <c r="H7" s="113" t="s">
        <v>17</v>
      </c>
      <c r="I7" s="231" t="s">
        <v>6</v>
      </c>
    </row>
    <row r="8" spans="1:9" s="27" customFormat="1" ht="15">
      <c r="A8" s="135"/>
      <c r="B8" s="113" t="str">
        <f>$A$5-4&amp;" to "&amp;$A$5</f>
        <v>2017 to 2021</v>
      </c>
      <c r="C8" s="113" t="str">
        <f>$A$5-9&amp;" to "&amp;$A$5-5</f>
        <v>2012 to 2016</v>
      </c>
      <c r="D8" s="113" t="str">
        <f>"Before "&amp;$A$5-9&amp;""</f>
        <v>Before 2012</v>
      </c>
      <c r="E8" s="231"/>
      <c r="F8" s="116" t="str">
        <f>$A$5-4&amp;" to "&amp;$A$5</f>
        <v>2017 to 2021</v>
      </c>
      <c r="G8" s="116" t="str">
        <f>$A$5-9&amp;" to "&amp;$A$5-5</f>
        <v>2012 to 2016</v>
      </c>
      <c r="H8" s="116" t="str">
        <f>"Before "&amp;$A$5-9&amp;""</f>
        <v>Before 2012</v>
      </c>
      <c r="I8" s="231"/>
    </row>
    <row r="9" spans="1:9" s="27" customFormat="1" ht="15">
      <c r="A9" s="135"/>
      <c r="B9" s="227" t="s">
        <v>128</v>
      </c>
      <c r="C9" s="227"/>
      <c r="D9" s="227"/>
      <c r="E9" s="227"/>
      <c r="F9" s="227" t="s">
        <v>54</v>
      </c>
      <c r="G9" s="227"/>
      <c r="H9" s="227"/>
      <c r="I9" s="227"/>
    </row>
    <row r="10" spans="1:9" s="29" customFormat="1" ht="15">
      <c r="A10" s="117" t="s">
        <v>74</v>
      </c>
      <c r="B10" s="240"/>
      <c r="C10" s="240"/>
      <c r="D10" s="240"/>
      <c r="E10" s="240"/>
      <c r="F10" s="240"/>
      <c r="G10" s="240"/>
      <c r="H10" s="240"/>
      <c r="I10" s="240"/>
    </row>
    <row r="11" spans="1:9" s="29" customFormat="1" ht="15">
      <c r="A11" s="118" t="s">
        <v>58</v>
      </c>
      <c r="B11" s="136">
        <f ca="1">VLOOKUP(Metadata!$C52,INDIRECT("'"&amp;$A$5&amp;"'!"&amp;"A210:J216"),2,0)</f>
        <v>180005</v>
      </c>
      <c r="C11" s="136">
        <f ca="1">VLOOKUP(Metadata!$C52,INDIRECT("'"&amp;$A$5&amp;"'!"&amp;"A210:J216"),3,0)</f>
        <v>422206</v>
      </c>
      <c r="D11" s="136">
        <f ca="1">VLOOKUP(Metadata!$C52,INDIRECT("'"&amp;$A$5&amp;"'!"&amp;"A210:J216"),4,0)</f>
        <v>1012579</v>
      </c>
      <c r="E11" s="136">
        <f ca="1">VLOOKUP(Metadata!$C52,INDIRECT("'"&amp;$A$5&amp;"'!"&amp;"A210:J216"),5,0)</f>
        <v>1688790</v>
      </c>
      <c r="F11" s="137">
        <f ca="1">VLOOKUP(Metadata!$C52,INDIRECT("'"&amp;$A$5&amp;"'!"&amp;"A210:J216"),7,0)</f>
        <v>94</v>
      </c>
      <c r="G11" s="137">
        <f ca="1">VLOOKUP(Metadata!$C52,INDIRECT("'"&amp;$A$5&amp;"'!"&amp;"A210:J216"),8,0)</f>
        <v>96.8</v>
      </c>
      <c r="H11" s="137">
        <f ca="1">VLOOKUP(Metadata!$C52,INDIRECT("'"&amp;$A$5&amp;"'!"&amp;"A210:J216"),9,0)</f>
        <v>96.6</v>
      </c>
      <c r="I11" s="137">
        <f ca="1">VLOOKUP(Metadata!$C52,INDIRECT("'"&amp;$A$5&amp;"'!"&amp;"A210:J216"),10,0)</f>
        <v>96.2</v>
      </c>
    </row>
    <row r="12" spans="1:9" s="29" customFormat="1" ht="15">
      <c r="A12" s="207" t="s">
        <v>8</v>
      </c>
      <c r="B12" s="136">
        <f ca="1">VLOOKUP(Metadata!$C49,INDIRECT("'"&amp;$A$5&amp;"'!"&amp;"A210:J216"),2,0)</f>
        <v>38300</v>
      </c>
      <c r="C12" s="136">
        <f ca="1">VLOOKUP(Metadata!$C49,INDIRECT("'"&amp;$A$5&amp;"'!"&amp;"A210:J216"),3,0)</f>
        <v>114819</v>
      </c>
      <c r="D12" s="136">
        <f ca="1">VLOOKUP(Metadata!$C49,INDIRECT("'"&amp;$A$5&amp;"'!"&amp;"A210:J216"),4,0)</f>
        <v>344440</v>
      </c>
      <c r="E12" s="136">
        <f ca="1">VLOOKUP(Metadata!$C49,INDIRECT("'"&amp;$A$5&amp;"'!"&amp;"A210:J216"),5,0)</f>
        <v>524894</v>
      </c>
      <c r="F12" s="137">
        <f ca="1">VLOOKUP(Metadata!$C49,INDIRECT("'"&amp;$A$5&amp;"'!"&amp;"A210:J216"),7,0)</f>
        <v>20</v>
      </c>
      <c r="G12" s="137">
        <f ca="1">VLOOKUP(Metadata!$C49,INDIRECT("'"&amp;$A$5&amp;"'!"&amp;"A210:J216"),8,0)</f>
        <v>26.3</v>
      </c>
      <c r="H12" s="137">
        <f ca="1">VLOOKUP(Metadata!$C49,INDIRECT("'"&amp;$A$5&amp;"'!"&amp;"A210:J216"),9,0)</f>
        <v>32.9</v>
      </c>
      <c r="I12" s="137">
        <f ca="1">VLOOKUP(Metadata!$C49,INDIRECT("'"&amp;$A$5&amp;"'!"&amp;"A210:J216"),10,0)</f>
        <v>29.9</v>
      </c>
    </row>
    <row r="13" spans="1:9" s="29" customFormat="1" ht="15">
      <c r="A13" s="207" t="s">
        <v>9</v>
      </c>
      <c r="B13" s="136">
        <f ca="1">VLOOKUP(Metadata!$C50,INDIRECT("'"&amp;$A$5&amp;"'!"&amp;"A210:J216"),2,0)</f>
        <v>101271</v>
      </c>
      <c r="C13" s="136">
        <f ca="1">VLOOKUP(Metadata!$C50,INDIRECT("'"&amp;$A$5&amp;"'!"&amp;"A210:J216"),3,0)</f>
        <v>229537</v>
      </c>
      <c r="D13" s="136">
        <f ca="1">VLOOKUP(Metadata!$C50,INDIRECT("'"&amp;$A$5&amp;"'!"&amp;"A210:J216"),4,0)</f>
        <v>488396</v>
      </c>
      <c r="E13" s="136">
        <f ca="1">VLOOKUP(Metadata!$C50,INDIRECT("'"&amp;$A$5&amp;"'!"&amp;"A210:J216"),5,0)</f>
        <v>857364</v>
      </c>
      <c r="F13" s="137">
        <f ca="1">VLOOKUP(Metadata!$C50,INDIRECT("'"&amp;$A$5&amp;"'!"&amp;"A210:J216"),7,0)</f>
        <v>52.9</v>
      </c>
      <c r="G13" s="137">
        <f ca="1">VLOOKUP(Metadata!$C50,INDIRECT("'"&amp;$A$5&amp;"'!"&amp;"A210:J216"),8,0)</f>
        <v>52.6</v>
      </c>
      <c r="H13" s="137">
        <f ca="1">VLOOKUP(Metadata!$C50,INDIRECT("'"&amp;$A$5&amp;"'!"&amp;"A210:J216"),9,0)</f>
        <v>46.6</v>
      </c>
      <c r="I13" s="137">
        <f ca="1">VLOOKUP(Metadata!$C50,INDIRECT("'"&amp;$A$5&amp;"'!"&amp;"A210:J216"),10,0)</f>
        <v>48.9</v>
      </c>
    </row>
    <row r="14" spans="1:9" s="29" customFormat="1" ht="15">
      <c r="A14" s="207" t="s">
        <v>10</v>
      </c>
      <c r="B14" s="136">
        <f ca="1">VLOOKUP(Metadata!$C51,INDIRECT("'"&amp;$A$5&amp;"'!"&amp;"A210:J216"),2,0)</f>
        <v>40435</v>
      </c>
      <c r="C14" s="136">
        <f ca="1">VLOOKUP(Metadata!$C51,INDIRECT("'"&amp;$A$5&amp;"'!"&amp;"A210:J216"),3,0)</f>
        <v>77850</v>
      </c>
      <c r="D14" s="136">
        <f ca="1">VLOOKUP(Metadata!$C51,INDIRECT("'"&amp;$A$5&amp;"'!"&amp;"A210:J216"),4,0)</f>
        <v>179735</v>
      </c>
      <c r="E14" s="136">
        <f ca="1">VLOOKUP(Metadata!$C51,INDIRECT("'"&amp;$A$5&amp;"'!"&amp;"A210:J216"),5,0)</f>
        <v>306539</v>
      </c>
      <c r="F14" s="137">
        <f ca="1">VLOOKUP(Metadata!$C51,INDIRECT("'"&amp;$A$5&amp;"'!"&amp;"A210:J216"),7,0)</f>
        <v>21.1</v>
      </c>
      <c r="G14" s="137">
        <f ca="1">VLOOKUP(Metadata!$C51,INDIRECT("'"&amp;$A$5&amp;"'!"&amp;"A210:J216"),8,0)</f>
        <v>17.8</v>
      </c>
      <c r="H14" s="137">
        <f ca="1">VLOOKUP(Metadata!$C51,INDIRECT("'"&amp;$A$5&amp;"'!"&amp;"A210:J216"),9,0)</f>
        <v>17.2</v>
      </c>
      <c r="I14" s="137">
        <f ca="1">VLOOKUP(Metadata!$C51,INDIRECT("'"&amp;$A$5&amp;"'!"&amp;"A210:J216"),10,0)</f>
        <v>17.5</v>
      </c>
    </row>
    <row r="15" spans="1:9" ht="15">
      <c r="A15" s="118" t="s">
        <v>57</v>
      </c>
      <c r="B15" s="136">
        <f ca="1">VLOOKUP(Metadata!$C53,INDIRECT("'"&amp;$A$5&amp;"'!"&amp;"A210:J216"),2,0)</f>
        <v>11518</v>
      </c>
      <c r="C15" s="136">
        <f ca="1">VLOOKUP(Metadata!$C53,INDIRECT("'"&amp;$A$5&amp;"'!"&amp;"A210:J216"),3,0)</f>
        <v>14088</v>
      </c>
      <c r="D15" s="136">
        <f ca="1">VLOOKUP(Metadata!$C53,INDIRECT("'"&amp;$A$5&amp;"'!"&amp;"A210:J216"),4,0)</f>
        <v>35437</v>
      </c>
      <c r="E15" s="136">
        <f ca="1">VLOOKUP(Metadata!$C53,INDIRECT("'"&amp;$A$5&amp;"'!"&amp;"A210:J216"),5,0)</f>
        <v>65873</v>
      </c>
      <c r="F15" s="137">
        <f ca="1">VLOOKUP(Metadata!$C53,INDIRECT("'"&amp;$A$5&amp;"'!"&amp;"A210:J216"),7,0)</f>
        <v>6</v>
      </c>
      <c r="G15" s="137">
        <f ca="1">VLOOKUP(Metadata!$C53,INDIRECT("'"&amp;$A$5&amp;"'!"&amp;"A210:J216"),8,0)</f>
        <v>3.2</v>
      </c>
      <c r="H15" s="137">
        <f ca="1">VLOOKUP(Metadata!$C53,INDIRECT("'"&amp;$A$5&amp;"'!"&amp;"A210:J216"),9,0)</f>
        <v>3.4</v>
      </c>
      <c r="I15" s="137">
        <f ca="1">VLOOKUP(Metadata!$C53,INDIRECT("'"&amp;$A$5&amp;"'!"&amp;"A210:J216"),10,0)</f>
        <v>3.8</v>
      </c>
    </row>
    <row r="16" spans="1:9" s="30" customFormat="1" ht="15">
      <c r="A16" s="138" t="s">
        <v>6</v>
      </c>
      <c r="B16" s="136">
        <f ca="1">VLOOKUP(Metadata!$C54,INDIRECT("'"&amp;$A$5&amp;"'!"&amp;"A210:J216"),2,0)</f>
        <v>191531</v>
      </c>
      <c r="C16" s="136">
        <f ca="1">VLOOKUP(Metadata!$C54,INDIRECT("'"&amp;$A$5&amp;"'!"&amp;"A210:J216"),3,0)</f>
        <v>436298</v>
      </c>
      <c r="D16" s="136">
        <f ca="1">VLOOKUP(Metadata!$C54,INDIRECT("'"&amp;$A$5&amp;"'!"&amp;"A210:J216"),4,0)</f>
        <v>1048007</v>
      </c>
      <c r="E16" s="136">
        <f ca="1">VLOOKUP(Metadata!$C54,INDIRECT("'"&amp;$A$5&amp;"'!"&amp;"A210:J216"),5,0)</f>
        <v>1754665</v>
      </c>
      <c r="F16" s="139">
        <f ca="1">VLOOKUP(Metadata!$C54,INDIRECT("'"&amp;$A$5&amp;"'!"&amp;"A210:J216"),7,0)</f>
        <v>100</v>
      </c>
      <c r="G16" s="139">
        <f ca="1">VLOOKUP(Metadata!$C54,INDIRECT("'"&amp;$A$5&amp;"'!"&amp;"A210:J216"),8,0)</f>
        <v>100</v>
      </c>
      <c r="H16" s="139">
        <f ca="1">VLOOKUP(Metadata!$C54,INDIRECT("'"&amp;$A$5&amp;"'!"&amp;"A210:J216"),9,0)</f>
        <v>100</v>
      </c>
      <c r="I16" s="139">
        <f ca="1">VLOOKUP(Metadata!$C54,INDIRECT("'"&amp;$A$5&amp;"'!"&amp;"A210:J216"),10,0)</f>
        <v>100</v>
      </c>
    </row>
    <row r="17" spans="1:9" ht="15">
      <c r="A17" s="117" t="s">
        <v>75</v>
      </c>
      <c r="B17" s="227"/>
      <c r="C17" s="227"/>
      <c r="D17" s="227"/>
      <c r="E17" s="227"/>
      <c r="F17" s="240"/>
      <c r="G17" s="240"/>
      <c r="H17" s="240"/>
      <c r="I17" s="240"/>
    </row>
    <row r="18" spans="1:9" ht="15">
      <c r="A18" s="118" t="s">
        <v>58</v>
      </c>
      <c r="B18" s="136">
        <f ca="1">VLOOKUP(Metadata!$C52,INDIRECT("'"&amp;$A$5&amp;"'!"&amp;"A217:J223"),2,0)</f>
        <v>112505</v>
      </c>
      <c r="C18" s="136">
        <f ca="1">VLOOKUP(Metadata!$C52,INDIRECT("'"&amp;$A$5&amp;"'!"&amp;"A217:J223"),3,0)</f>
        <v>213352</v>
      </c>
      <c r="D18" s="136">
        <f ca="1">VLOOKUP(Metadata!$C52,INDIRECT("'"&amp;$A$5&amp;"'!"&amp;"A217:J223"),4,0)</f>
        <v>444335</v>
      </c>
      <c r="E18" s="136">
        <f ca="1">VLOOKUP(Metadata!$C52,INDIRECT("'"&amp;$A$5&amp;"'!"&amp;"A217:J223"),5,0)</f>
        <v>788308</v>
      </c>
      <c r="F18" s="137">
        <f ca="1">VLOOKUP(Metadata!$C52,INDIRECT("'"&amp;$A$5&amp;"'!"&amp;"A217:J223"),7,0)</f>
        <v>76.2</v>
      </c>
      <c r="G18" s="137">
        <f ca="1">VLOOKUP(Metadata!$C52,INDIRECT("'"&amp;$A$5&amp;"'!"&amp;"A217:J223"),8,0)</f>
        <v>81.3</v>
      </c>
      <c r="H18" s="137">
        <f ca="1">VLOOKUP(Metadata!$C52,INDIRECT("'"&amp;$A$5&amp;"'!"&amp;"A217:J223"),9,0)</f>
        <v>84.8</v>
      </c>
      <c r="I18" s="137">
        <f ca="1">VLOOKUP(Metadata!$C52,INDIRECT("'"&amp;$A$5&amp;"'!"&amp;"A217:J223"),10,0)</f>
        <v>82.4</v>
      </c>
    </row>
    <row r="19" spans="1:9" ht="15">
      <c r="A19" s="207" t="s">
        <v>8</v>
      </c>
      <c r="B19" s="136">
        <f ca="1">VLOOKUP(Metadata!$C49,INDIRECT("'"&amp;$A$5&amp;"'!"&amp;"A217:J223"),2,0)</f>
        <v>32431</v>
      </c>
      <c r="C19" s="136">
        <f ca="1">VLOOKUP(Metadata!$C49,INDIRECT("'"&amp;$A$5&amp;"'!"&amp;"A217:J223"),3,0)</f>
        <v>62132</v>
      </c>
      <c r="D19" s="136">
        <f ca="1">VLOOKUP(Metadata!$C49,INDIRECT("'"&amp;$A$5&amp;"'!"&amp;"A217:J223"),4,0)</f>
        <v>164996</v>
      </c>
      <c r="E19" s="136">
        <f ca="1">VLOOKUP(Metadata!$C49,INDIRECT("'"&amp;$A$5&amp;"'!"&amp;"A217:J223"),5,0)</f>
        <v>267118</v>
      </c>
      <c r="F19" s="137">
        <f ca="1">VLOOKUP(Metadata!$C49,INDIRECT("'"&amp;$A$5&amp;"'!"&amp;"A217:J223"),7,0)</f>
        <v>22</v>
      </c>
      <c r="G19" s="137">
        <f ca="1">VLOOKUP(Metadata!$C49,INDIRECT("'"&amp;$A$5&amp;"'!"&amp;"A217:J223"),8,0)</f>
        <v>23.7</v>
      </c>
      <c r="H19" s="137">
        <f ca="1">VLOOKUP(Metadata!$C49,INDIRECT("'"&amp;$A$5&amp;"'!"&amp;"A217:J223"),9,0)</f>
        <v>31.5</v>
      </c>
      <c r="I19" s="137">
        <f ca="1">VLOOKUP(Metadata!$C49,INDIRECT("'"&amp;$A$5&amp;"'!"&amp;"A217:J223"),10,0)</f>
        <v>27.9</v>
      </c>
    </row>
    <row r="20" spans="1:9" ht="15">
      <c r="A20" s="207" t="s">
        <v>9</v>
      </c>
      <c r="B20" s="136">
        <f ca="1">VLOOKUP(Metadata!$C50,INDIRECT("'"&amp;$A$5&amp;"'!"&amp;"A217:J223"),2,0)</f>
        <v>41304</v>
      </c>
      <c r="C20" s="136">
        <f ca="1">VLOOKUP(Metadata!$C50,INDIRECT("'"&amp;$A$5&amp;"'!"&amp;"A217:J223"),3,0)</f>
        <v>86204</v>
      </c>
      <c r="D20" s="136">
        <f ca="1">VLOOKUP(Metadata!$C50,INDIRECT("'"&amp;$A$5&amp;"'!"&amp;"A217:J223"),4,0)</f>
        <v>163911</v>
      </c>
      <c r="E20" s="136">
        <f ca="1">VLOOKUP(Metadata!$C50,INDIRECT("'"&amp;$A$5&amp;"'!"&amp;"A217:J223"),5,0)</f>
        <v>297539</v>
      </c>
      <c r="F20" s="137">
        <f ca="1">VLOOKUP(Metadata!$C50,INDIRECT("'"&amp;$A$5&amp;"'!"&amp;"A217:J223"),7,0)</f>
        <v>28</v>
      </c>
      <c r="G20" s="137">
        <f ca="1">VLOOKUP(Metadata!$C50,INDIRECT("'"&amp;$A$5&amp;"'!"&amp;"A217:J223"),8,0)</f>
        <v>32.799999999999997</v>
      </c>
      <c r="H20" s="137">
        <f ca="1">VLOOKUP(Metadata!$C50,INDIRECT("'"&amp;$A$5&amp;"'!"&amp;"A217:J223"),9,0)</f>
        <v>31.3</v>
      </c>
      <c r="I20" s="137">
        <f ca="1">VLOOKUP(Metadata!$C50,INDIRECT("'"&amp;$A$5&amp;"'!"&amp;"A217:J223"),10,0)</f>
        <v>31.1</v>
      </c>
    </row>
    <row r="21" spans="1:9" ht="15">
      <c r="A21" s="207" t="s">
        <v>10</v>
      </c>
      <c r="B21" s="136">
        <f ca="1">VLOOKUP(Metadata!$C51,INDIRECT("'"&amp;$A$5&amp;"'!"&amp;"A217:J223"),2,0)</f>
        <v>38769</v>
      </c>
      <c r="C21" s="136">
        <f ca="1">VLOOKUP(Metadata!$C51,INDIRECT("'"&amp;$A$5&amp;"'!"&amp;"A217:J223"),3,0)</f>
        <v>65007</v>
      </c>
      <c r="D21" s="136">
        <f ca="1">VLOOKUP(Metadata!$C51,INDIRECT("'"&amp;$A$5&amp;"'!"&amp;"A217:J223"),4,0)</f>
        <v>115428</v>
      </c>
      <c r="E21" s="136">
        <f ca="1">VLOOKUP(Metadata!$C51,INDIRECT("'"&amp;$A$5&amp;"'!"&amp;"A217:J223"),5,0)</f>
        <v>223658</v>
      </c>
      <c r="F21" s="137">
        <f ca="1">VLOOKUP(Metadata!$C51,INDIRECT("'"&amp;$A$5&amp;"'!"&amp;"A217:J223"),7,0)</f>
        <v>26.3</v>
      </c>
      <c r="G21" s="137">
        <f ca="1">VLOOKUP(Metadata!$C51,INDIRECT("'"&amp;$A$5&amp;"'!"&amp;"A217:J223"),8,0)</f>
        <v>24.8</v>
      </c>
      <c r="H21" s="137">
        <f ca="1">VLOOKUP(Metadata!$C51,INDIRECT("'"&amp;$A$5&amp;"'!"&amp;"A217:J223"),9,0)</f>
        <v>22</v>
      </c>
      <c r="I21" s="137">
        <f ca="1">VLOOKUP(Metadata!$C51,INDIRECT("'"&amp;$A$5&amp;"'!"&amp;"A217:J223"),10,0)</f>
        <v>23.4</v>
      </c>
    </row>
    <row r="22" spans="1:9" ht="15">
      <c r="A22" s="118" t="s">
        <v>57</v>
      </c>
      <c r="B22" s="136">
        <f ca="1">VLOOKUP(Metadata!$C53,INDIRECT("'"&amp;$A$5&amp;"'!"&amp;"A217:J223"),2,0)</f>
        <v>35076</v>
      </c>
      <c r="C22" s="136">
        <f ca="1">VLOOKUP(Metadata!$C53,INDIRECT("'"&amp;$A$5&amp;"'!"&amp;"A217:J223"),3,0)</f>
        <v>49153</v>
      </c>
      <c r="D22" s="136">
        <f ca="1">VLOOKUP(Metadata!$C53,INDIRECT("'"&amp;$A$5&amp;"'!"&amp;"A217:J223"),4,0)</f>
        <v>79917</v>
      </c>
      <c r="E22" s="136">
        <f ca="1">VLOOKUP(Metadata!$C53,INDIRECT("'"&amp;$A$5&amp;"'!"&amp;"A217:J223"),5,0)</f>
        <v>168705</v>
      </c>
      <c r="F22" s="137">
        <f ca="1">VLOOKUP(Metadata!$C53,INDIRECT("'"&amp;$A$5&amp;"'!"&amp;"A217:J223"),7,0)</f>
        <v>23.8</v>
      </c>
      <c r="G22" s="137">
        <f ca="1">VLOOKUP(Metadata!$C53,INDIRECT("'"&amp;$A$5&amp;"'!"&amp;"A217:J223"),8,0)</f>
        <v>18.7</v>
      </c>
      <c r="H22" s="137">
        <f ca="1">VLOOKUP(Metadata!$C53,INDIRECT("'"&amp;$A$5&amp;"'!"&amp;"A217:J223"),9,0)</f>
        <v>15.2</v>
      </c>
      <c r="I22" s="137">
        <f ca="1">VLOOKUP(Metadata!$C53,INDIRECT("'"&amp;$A$5&amp;"'!"&amp;"A217:J223"),10,0)</f>
        <v>17.600000000000001</v>
      </c>
    </row>
    <row r="23" spans="1:9" s="30" customFormat="1" ht="15">
      <c r="A23" s="138" t="s">
        <v>6</v>
      </c>
      <c r="B23" s="136">
        <f ca="1">VLOOKUP(Metadata!$C54,INDIRECT("'"&amp;$A$5&amp;"'!"&amp;"A217:J223"),2,0)</f>
        <v>147583</v>
      </c>
      <c r="C23" s="136">
        <f ca="1">VLOOKUP(Metadata!$C54,INDIRECT("'"&amp;$A$5&amp;"'!"&amp;"A217:J223"),3,0)</f>
        <v>262497</v>
      </c>
      <c r="D23" s="136">
        <f ca="1">VLOOKUP(Metadata!$C54,INDIRECT("'"&amp;$A$5&amp;"'!"&amp;"A217:J223"),4,0)</f>
        <v>524248</v>
      </c>
      <c r="E23" s="136">
        <f ca="1">VLOOKUP(Metadata!$C54,INDIRECT("'"&amp;$A$5&amp;"'!"&amp;"A217:J223"),5,0)</f>
        <v>957018</v>
      </c>
      <c r="F23" s="139">
        <f ca="1">VLOOKUP(Metadata!$C54,INDIRECT("'"&amp;$A$5&amp;"'!"&amp;"A217:J223"),7,0)</f>
        <v>100</v>
      </c>
      <c r="G23" s="139">
        <f ca="1">VLOOKUP(Metadata!$C54,INDIRECT("'"&amp;$A$5&amp;"'!"&amp;"A217:J223"),8,0)</f>
        <v>100</v>
      </c>
      <c r="H23" s="139">
        <f ca="1">VLOOKUP(Metadata!$C54,INDIRECT("'"&amp;$A$5&amp;"'!"&amp;"A217:J223"),9,0)</f>
        <v>100</v>
      </c>
      <c r="I23" s="139">
        <f ca="1">VLOOKUP(Metadata!$C54,INDIRECT("'"&amp;$A$5&amp;"'!"&amp;"A217:J223"),10,0)</f>
        <v>100</v>
      </c>
    </row>
    <row r="24" spans="1:9" ht="15">
      <c r="A24" s="117" t="s">
        <v>76</v>
      </c>
      <c r="B24" s="227"/>
      <c r="C24" s="227"/>
      <c r="D24" s="227"/>
      <c r="E24" s="227"/>
      <c r="F24" s="240"/>
      <c r="G24" s="240"/>
      <c r="H24" s="240"/>
      <c r="I24" s="240"/>
    </row>
    <row r="25" spans="1:9" ht="15">
      <c r="A25" s="118" t="s">
        <v>58</v>
      </c>
      <c r="B25" s="136">
        <f ca="1">VLOOKUP(Metadata!$C52,INDIRECT("'"&amp;$A$5&amp;"'!"&amp;"A224:J230"),2,0)</f>
        <v>27903</v>
      </c>
      <c r="C25" s="136">
        <f ca="1">VLOOKUP(Metadata!$C52,INDIRECT("'"&amp;$A$5&amp;"'!"&amp;"A224:J230"),3,0)</f>
        <v>49903</v>
      </c>
      <c r="D25" s="136">
        <f ca="1">VLOOKUP(Metadata!$C52,INDIRECT("'"&amp;$A$5&amp;"'!"&amp;"A224:J230"),4,0)</f>
        <v>112559</v>
      </c>
      <c r="E25" s="136">
        <f ca="1">VLOOKUP(Metadata!$C52,INDIRECT("'"&amp;$A$5&amp;"'!"&amp;"A224:J230"),5,0)</f>
        <v>199070</v>
      </c>
      <c r="F25" s="137">
        <f ca="1">VLOOKUP(Metadata!$C52,INDIRECT("'"&amp;$A$5&amp;"'!"&amp;"A224:J230"),7,0)</f>
        <v>55.8</v>
      </c>
      <c r="G25" s="137">
        <f ca="1">VLOOKUP(Metadata!$C52,INDIRECT("'"&amp;$A$5&amp;"'!"&amp;"A224:J230"),8,0)</f>
        <v>66.900000000000006</v>
      </c>
      <c r="H25" s="137">
        <f ca="1">VLOOKUP(Metadata!$C52,INDIRECT("'"&amp;$A$5&amp;"'!"&amp;"A224:J230"),9,0)</f>
        <v>77.2</v>
      </c>
      <c r="I25" s="137">
        <f ca="1">VLOOKUP(Metadata!$C52,INDIRECT("'"&amp;$A$5&amp;"'!"&amp;"A224:J230"),10,0)</f>
        <v>70.8</v>
      </c>
    </row>
    <row r="26" spans="1:9" ht="15">
      <c r="A26" s="207" t="s">
        <v>8</v>
      </c>
      <c r="B26" s="136">
        <f ca="1">VLOOKUP(Metadata!$C49,INDIRECT("'"&amp;$A$5&amp;"'!"&amp;"A224:J230"),2,0)</f>
        <v>751</v>
      </c>
      <c r="C26" s="136">
        <f ca="1">VLOOKUP(Metadata!$C49,INDIRECT("'"&amp;$A$5&amp;"'!"&amp;"A224:J230"),3,0)</f>
        <v>2069</v>
      </c>
      <c r="D26" s="136">
        <f ca="1">VLOOKUP(Metadata!$C49,INDIRECT("'"&amp;$A$5&amp;"'!"&amp;"A224:J230"),4,0)</f>
        <v>11313</v>
      </c>
      <c r="E26" s="136">
        <f ca="1">VLOOKUP(Metadata!$C49,INDIRECT("'"&amp;$A$5&amp;"'!"&amp;"A224:J230"),5,0)</f>
        <v>16158</v>
      </c>
      <c r="F26" s="137">
        <f ca="1">VLOOKUP(Metadata!$C49,INDIRECT("'"&amp;$A$5&amp;"'!"&amp;"A224:J230"),7,0)</f>
        <v>1.5</v>
      </c>
      <c r="G26" s="137">
        <f ca="1">VLOOKUP(Metadata!$C49,INDIRECT("'"&amp;$A$5&amp;"'!"&amp;"A224:J230"),8,0)</f>
        <v>2.8</v>
      </c>
      <c r="H26" s="137">
        <f ca="1">VLOOKUP(Metadata!$C49,INDIRECT("'"&amp;$A$5&amp;"'!"&amp;"A224:J230"),9,0)</f>
        <v>7.8</v>
      </c>
      <c r="I26" s="137">
        <f ca="1">VLOOKUP(Metadata!$C49,INDIRECT("'"&amp;$A$5&amp;"'!"&amp;"A224:J230"),10,0)</f>
        <v>5.8</v>
      </c>
    </row>
    <row r="27" spans="1:9" ht="15">
      <c r="A27" s="207" t="s">
        <v>9</v>
      </c>
      <c r="B27" s="136">
        <f ca="1">VLOOKUP(Metadata!$C50,INDIRECT("'"&amp;$A$5&amp;"'!"&amp;"A224:J230"),2,0)</f>
        <v>10316</v>
      </c>
      <c r="C27" s="136">
        <f ca="1">VLOOKUP(Metadata!$C50,INDIRECT("'"&amp;$A$5&amp;"'!"&amp;"A224:J230"),3,0)</f>
        <v>24850</v>
      </c>
      <c r="D27" s="136">
        <f ca="1">VLOOKUP(Metadata!$C50,INDIRECT("'"&amp;$A$5&amp;"'!"&amp;"A224:J230"),4,0)</f>
        <v>60035</v>
      </c>
      <c r="E27" s="136">
        <f ca="1">VLOOKUP(Metadata!$C50,INDIRECT("'"&amp;$A$5&amp;"'!"&amp;"A224:J230"),5,0)</f>
        <v>99639</v>
      </c>
      <c r="F27" s="137">
        <f ca="1">VLOOKUP(Metadata!$C50,INDIRECT("'"&amp;$A$5&amp;"'!"&amp;"A224:J230"),7,0)</f>
        <v>20.6</v>
      </c>
      <c r="G27" s="137">
        <f ca="1">VLOOKUP(Metadata!$C50,INDIRECT("'"&amp;$A$5&amp;"'!"&amp;"A224:J230"),8,0)</f>
        <v>33.299999999999997</v>
      </c>
      <c r="H27" s="137">
        <f ca="1">VLOOKUP(Metadata!$C50,INDIRECT("'"&amp;$A$5&amp;"'!"&amp;"A224:J230"),9,0)</f>
        <v>41.2</v>
      </c>
      <c r="I27" s="137">
        <f ca="1">VLOOKUP(Metadata!$C50,INDIRECT("'"&amp;$A$5&amp;"'!"&amp;"A224:J230"),10,0)</f>
        <v>35.5</v>
      </c>
    </row>
    <row r="28" spans="1:9" ht="15">
      <c r="A28" s="207" t="s">
        <v>10</v>
      </c>
      <c r="B28" s="136">
        <f ca="1">VLOOKUP(Metadata!$C51,INDIRECT("'"&amp;$A$5&amp;"'!"&amp;"A224:J230"),2,0)</f>
        <v>16841</v>
      </c>
      <c r="C28" s="136">
        <f ca="1">VLOOKUP(Metadata!$C51,INDIRECT("'"&amp;$A$5&amp;"'!"&amp;"A224:J230"),3,0)</f>
        <v>22986</v>
      </c>
      <c r="D28" s="136">
        <f ca="1">VLOOKUP(Metadata!$C51,INDIRECT("'"&amp;$A$5&amp;"'!"&amp;"A224:J230"),4,0)</f>
        <v>41219</v>
      </c>
      <c r="E28" s="136">
        <f ca="1">VLOOKUP(Metadata!$C51,INDIRECT("'"&amp;$A$5&amp;"'!"&amp;"A224:J230"),5,0)</f>
        <v>83270</v>
      </c>
      <c r="F28" s="137">
        <f ca="1">VLOOKUP(Metadata!$C51,INDIRECT("'"&amp;$A$5&amp;"'!"&amp;"A224:J230"),7,0)</f>
        <v>33.700000000000003</v>
      </c>
      <c r="G28" s="137">
        <f ca="1">VLOOKUP(Metadata!$C51,INDIRECT("'"&amp;$A$5&amp;"'!"&amp;"A224:J230"),8,0)</f>
        <v>30.8</v>
      </c>
      <c r="H28" s="137">
        <f ca="1">VLOOKUP(Metadata!$C51,INDIRECT("'"&amp;$A$5&amp;"'!"&amp;"A224:J230"),9,0)</f>
        <v>28.3</v>
      </c>
      <c r="I28" s="137">
        <f ca="1">VLOOKUP(Metadata!$C51,INDIRECT("'"&amp;$A$5&amp;"'!"&amp;"A224:J230"),10,0)</f>
        <v>29.6</v>
      </c>
    </row>
    <row r="29" spans="1:9" ht="15">
      <c r="A29" s="118" t="s">
        <v>57</v>
      </c>
      <c r="B29" s="136">
        <f ca="1">VLOOKUP(Metadata!$C53,INDIRECT("'"&amp;$A$5&amp;"'!"&amp;"A224:J230"),2,0)</f>
        <v>22137</v>
      </c>
      <c r="C29" s="136">
        <f ca="1">VLOOKUP(Metadata!$C53,INDIRECT("'"&amp;$A$5&amp;"'!"&amp;"A224:J230"),3,0)</f>
        <v>24703</v>
      </c>
      <c r="D29" s="136">
        <f ca="1">VLOOKUP(Metadata!$C53,INDIRECT("'"&amp;$A$5&amp;"'!"&amp;"A224:J230"),4,0)</f>
        <v>33169</v>
      </c>
      <c r="E29" s="136">
        <f ca="1">VLOOKUP(Metadata!$C53,INDIRECT("'"&amp;$A$5&amp;"'!"&amp;"A224:J230"),5,0)</f>
        <v>81932</v>
      </c>
      <c r="F29" s="137">
        <f ca="1">VLOOKUP(Metadata!$C53,INDIRECT("'"&amp;$A$5&amp;"'!"&amp;"A224:J230"),7,0)</f>
        <v>44.2</v>
      </c>
      <c r="G29" s="137">
        <f ca="1">VLOOKUP(Metadata!$C53,INDIRECT("'"&amp;$A$5&amp;"'!"&amp;"A224:J230"),8,0)</f>
        <v>33.1</v>
      </c>
      <c r="H29" s="137">
        <f ca="1">VLOOKUP(Metadata!$C53,INDIRECT("'"&amp;$A$5&amp;"'!"&amp;"A224:J230"),9,0)</f>
        <v>22.8</v>
      </c>
      <c r="I29" s="137">
        <f ca="1">VLOOKUP(Metadata!$C53,INDIRECT("'"&amp;$A$5&amp;"'!"&amp;"A224:J230"),10,0)</f>
        <v>29.2</v>
      </c>
    </row>
    <row r="30" spans="1:9" s="30" customFormat="1" ht="15">
      <c r="A30" s="138" t="s">
        <v>6</v>
      </c>
      <c r="B30" s="136">
        <f ca="1">VLOOKUP(Metadata!$C54,INDIRECT("'"&amp;$A$5&amp;"'!"&amp;"A224:J230"),2,0)</f>
        <v>50040</v>
      </c>
      <c r="C30" s="136">
        <f ca="1">VLOOKUP(Metadata!$C54,INDIRECT("'"&amp;$A$5&amp;"'!"&amp;"A224:J230"),3,0)</f>
        <v>74615</v>
      </c>
      <c r="D30" s="136">
        <f ca="1">VLOOKUP(Metadata!$C54,INDIRECT("'"&amp;$A$5&amp;"'!"&amp;"A224:J230"),4,0)</f>
        <v>145718</v>
      </c>
      <c r="E30" s="136">
        <f ca="1">VLOOKUP(Metadata!$C54,INDIRECT("'"&amp;$A$5&amp;"'!"&amp;"A224:J230"),5,0)</f>
        <v>281005</v>
      </c>
      <c r="F30" s="137">
        <f ca="1">VLOOKUP(Metadata!$C54,INDIRECT("'"&amp;$A$5&amp;"'!"&amp;"A224:J230"),7,0)</f>
        <v>100</v>
      </c>
      <c r="G30" s="137">
        <f ca="1">VLOOKUP(Metadata!$C54,INDIRECT("'"&amp;$A$5&amp;"'!"&amp;"A224:J230"),8,0)</f>
        <v>100</v>
      </c>
      <c r="H30" s="137">
        <f ca="1">VLOOKUP(Metadata!$C54,INDIRECT("'"&amp;$A$5&amp;"'!"&amp;"A224:J230"),9,0)</f>
        <v>100</v>
      </c>
      <c r="I30" s="137">
        <f ca="1">VLOOKUP(Metadata!$C54,INDIRECT("'"&amp;$A$5&amp;"'!"&amp;"A224:J230"),10,0)</f>
        <v>100</v>
      </c>
    </row>
    <row r="31" spans="1:9" ht="15" customHeight="1">
      <c r="A31" s="117" t="s">
        <v>55</v>
      </c>
      <c r="B31" s="227"/>
      <c r="C31" s="227"/>
      <c r="D31" s="227"/>
      <c r="E31" s="227"/>
      <c r="F31" s="227"/>
      <c r="G31" s="227"/>
      <c r="H31" s="227"/>
      <c r="I31" s="227"/>
    </row>
    <row r="32" spans="1:9" ht="15" customHeight="1">
      <c r="A32" s="118" t="s">
        <v>58</v>
      </c>
      <c r="B32" s="136">
        <f ca="1">VLOOKUP(Metadata!$C52,INDIRECT("'"&amp;$A$5&amp;"'!"&amp;"A231:J238"),2,0)</f>
        <v>320417</v>
      </c>
      <c r="C32" s="136">
        <f ca="1">VLOOKUP(Metadata!$C52,INDIRECT("'"&amp;$A$5&amp;"'!"&amp;"A231:J238"),3,0)</f>
        <v>685489</v>
      </c>
      <c r="D32" s="136">
        <f ca="1">VLOOKUP(Metadata!$C52,INDIRECT("'"&amp;$A$5&amp;"'!"&amp;"A231:J238"),4,0)</f>
        <v>1570517</v>
      </c>
      <c r="E32" s="136">
        <f ca="1">VLOOKUP(Metadata!$C52,INDIRECT("'"&amp;$A$5&amp;"'!"&amp;"A231:J238"),5,0)</f>
        <v>2677316</v>
      </c>
      <c r="F32" s="137">
        <f ca="1">VLOOKUP(Metadata!$C52,INDIRECT("'"&amp;$A$5&amp;"'!"&amp;"A231:J238"),7,0)</f>
        <v>82.3</v>
      </c>
      <c r="G32" s="137">
        <f ca="1">VLOOKUP(Metadata!$C52,INDIRECT("'"&amp;$A$5&amp;"'!"&amp;"A231:J238"),8,0)</f>
        <v>88.6</v>
      </c>
      <c r="H32" s="137">
        <f ca="1">VLOOKUP(Metadata!$C52,INDIRECT("'"&amp;$A$5&amp;"'!"&amp;"A231:J238"),9,0)</f>
        <v>91.4</v>
      </c>
      <c r="I32" s="137">
        <f ca="1">VLOOKUP(Metadata!$C52,INDIRECT("'"&amp;$A$5&amp;"'!"&amp;"A231:J238"),10,0)</f>
        <v>89.4</v>
      </c>
    </row>
    <row r="33" spans="1:9" ht="15">
      <c r="A33" s="207" t="s">
        <v>8</v>
      </c>
      <c r="B33" s="136">
        <f ca="1">VLOOKUP(Metadata!$C49,INDIRECT("'"&amp;$A$5&amp;"'!"&amp;"A231:J238"),2,0)</f>
        <v>71482</v>
      </c>
      <c r="C33" s="136">
        <f ca="1">VLOOKUP(Metadata!$C49,INDIRECT("'"&amp;$A$5&amp;"'!"&amp;"A231:J238"),3,0)</f>
        <v>179028</v>
      </c>
      <c r="D33" s="136">
        <f ca="1">VLOOKUP(Metadata!$C49,INDIRECT("'"&amp;$A$5&amp;"'!"&amp;"A231:J238"),4,0)</f>
        <v>521398</v>
      </c>
      <c r="E33" s="136">
        <f ca="1">VLOOKUP(Metadata!$C49,INDIRECT("'"&amp;$A$5&amp;"'!"&amp;"A231:J238"),5,0)</f>
        <v>808869</v>
      </c>
      <c r="F33" s="137">
        <f ca="1">VLOOKUP(Metadata!$C49,INDIRECT("'"&amp;$A$5&amp;"'!"&amp;"A231:J238"),7,0)</f>
        <v>18.399999999999999</v>
      </c>
      <c r="G33" s="137">
        <f ca="1">VLOOKUP(Metadata!$C49,INDIRECT("'"&amp;$A$5&amp;"'!"&amp;"A231:J238"),8,0)</f>
        <v>23.1</v>
      </c>
      <c r="H33" s="137">
        <f ca="1">VLOOKUP(Metadata!$C49,INDIRECT("'"&amp;$A$5&amp;"'!"&amp;"A231:J238"),9,0)</f>
        <v>30.3</v>
      </c>
      <c r="I33" s="137">
        <f ca="1">VLOOKUP(Metadata!$C49,INDIRECT("'"&amp;$A$5&amp;"'!"&amp;"A231:J238"),10,0)</f>
        <v>27</v>
      </c>
    </row>
    <row r="34" spans="1:9" ht="15">
      <c r="A34" s="207" t="s">
        <v>9</v>
      </c>
      <c r="B34" s="136">
        <f ca="1">VLOOKUP(Metadata!$C50,INDIRECT("'"&amp;$A$5&amp;"'!"&amp;"A231:J238"),2,0)</f>
        <v>152890</v>
      </c>
      <c r="C34" s="136">
        <f ca="1">VLOOKUP(Metadata!$C50,INDIRECT("'"&amp;$A$5&amp;"'!"&amp;"A231:J238"),3,0)</f>
        <v>340605</v>
      </c>
      <c r="D34" s="136">
        <f ca="1">VLOOKUP(Metadata!$C50,INDIRECT("'"&amp;$A$5&amp;"'!"&amp;"A231:J238"),4,0)</f>
        <v>712625</v>
      </c>
      <c r="E34" s="136">
        <f ca="1">VLOOKUP(Metadata!$C50,INDIRECT("'"&amp;$A$5&amp;"'!"&amp;"A231:J238"),5,0)</f>
        <v>1254853</v>
      </c>
      <c r="F34" s="137">
        <f ca="1">VLOOKUP(Metadata!$C50,INDIRECT("'"&amp;$A$5&amp;"'!"&amp;"A231:J238"),7,0)</f>
        <v>39.299999999999997</v>
      </c>
      <c r="G34" s="137">
        <f ca="1">VLOOKUP(Metadata!$C50,INDIRECT("'"&amp;$A$5&amp;"'!"&amp;"A231:J238"),8,0)</f>
        <v>44</v>
      </c>
      <c r="H34" s="137">
        <f ca="1">VLOOKUP(Metadata!$C50,INDIRECT("'"&amp;$A$5&amp;"'!"&amp;"A231:J238"),9,0)</f>
        <v>41.5</v>
      </c>
      <c r="I34" s="137">
        <f ca="1">VLOOKUP(Metadata!$C50,INDIRECT("'"&amp;$A$5&amp;"'!"&amp;"A231:J238"),10,0)</f>
        <v>41.9</v>
      </c>
    </row>
    <row r="35" spans="1:9" ht="15">
      <c r="A35" s="207" t="s">
        <v>10</v>
      </c>
      <c r="B35" s="136">
        <f ca="1">VLOOKUP(Metadata!$C51,INDIRECT("'"&amp;$A$5&amp;"'!"&amp;"A231:J238"),2,0)</f>
        <v>96043</v>
      </c>
      <c r="C35" s="136">
        <f ca="1">VLOOKUP(Metadata!$C51,INDIRECT("'"&amp;$A$5&amp;"'!"&amp;"A231:J238"),3,0)</f>
        <v>165849</v>
      </c>
      <c r="D35" s="136">
        <f ca="1">VLOOKUP(Metadata!$C51,INDIRECT("'"&amp;$A$5&amp;"'!"&amp;"A231:J238"),4,0)</f>
        <v>336495</v>
      </c>
      <c r="E35" s="136">
        <f ca="1">VLOOKUP(Metadata!$C51,INDIRECT("'"&amp;$A$5&amp;"'!"&amp;"A231:J238"),5,0)</f>
        <v>613589</v>
      </c>
      <c r="F35" s="137">
        <f ca="1">VLOOKUP(Metadata!$C51,INDIRECT("'"&amp;$A$5&amp;"'!"&amp;"A231:J238"),7,0)</f>
        <v>24.7</v>
      </c>
      <c r="G35" s="137">
        <f ca="1">VLOOKUP(Metadata!$C51,INDIRECT("'"&amp;$A$5&amp;"'!"&amp;"A231:J238"),8,0)</f>
        <v>21.4</v>
      </c>
      <c r="H35" s="137">
        <f ca="1">VLOOKUP(Metadata!$C51,INDIRECT("'"&amp;$A$5&amp;"'!"&amp;"A231:J238"),9,0)</f>
        <v>19.600000000000001</v>
      </c>
      <c r="I35" s="137">
        <f ca="1">VLOOKUP(Metadata!$C51,INDIRECT("'"&amp;$A$5&amp;"'!"&amp;"A231:J238"),10,0)</f>
        <v>20.5</v>
      </c>
    </row>
    <row r="36" spans="1:9" ht="15">
      <c r="A36" s="118" t="s">
        <v>57</v>
      </c>
      <c r="B36" s="136">
        <f ca="1">VLOOKUP(Metadata!$C53,INDIRECT("'"&amp;$A$5&amp;"'!"&amp;"A231:J238"),2,0)</f>
        <v>68737</v>
      </c>
      <c r="C36" s="136">
        <f ca="1">VLOOKUP(Metadata!$C53,INDIRECT("'"&amp;$A$5&amp;"'!"&amp;"A231:J238"),3,0)</f>
        <v>87963</v>
      </c>
      <c r="D36" s="136">
        <f ca="1">VLOOKUP(Metadata!$C53,INDIRECT("'"&amp;$A$5&amp;"'!"&amp;"A231:J238"),4,0)</f>
        <v>148585</v>
      </c>
      <c r="E36" s="136">
        <f ca="1">VLOOKUP(Metadata!$C53,INDIRECT("'"&amp;$A$5&amp;"'!"&amp;"A231:J238"),5,0)</f>
        <v>316606</v>
      </c>
      <c r="F36" s="137">
        <f ca="1">VLOOKUP(Metadata!$C53,INDIRECT("'"&amp;$A$5&amp;"'!"&amp;"A231:J238"),7,0)</f>
        <v>17.7</v>
      </c>
      <c r="G36" s="137">
        <f ca="1">VLOOKUP(Metadata!$C53,INDIRECT("'"&amp;$A$5&amp;"'!"&amp;"A231:J238"),8,0)</f>
        <v>11.4</v>
      </c>
      <c r="H36" s="137">
        <f ca="1">VLOOKUP(Metadata!$C53,INDIRECT("'"&amp;$A$5&amp;"'!"&amp;"A231:J238"),9,0)</f>
        <v>8.6</v>
      </c>
      <c r="I36" s="137">
        <f ca="1">VLOOKUP(Metadata!$C53,INDIRECT("'"&amp;$A$5&amp;"'!"&amp;"A231:J238"),10,0)</f>
        <v>10.6</v>
      </c>
    </row>
    <row r="37" spans="1:9" s="30" customFormat="1" ht="15">
      <c r="A37" s="138" t="s">
        <v>6</v>
      </c>
      <c r="B37" s="136">
        <f ca="1">VLOOKUP(Metadata!$C54,INDIRECT("'"&amp;$A$5&amp;"'!"&amp;"A231:J238"),2,0)</f>
        <v>389151</v>
      </c>
      <c r="C37" s="136">
        <f ca="1">VLOOKUP(Metadata!$C54,INDIRECT("'"&amp;$A$5&amp;"'!"&amp;"A231:J238"),3,0)</f>
        <v>773452</v>
      </c>
      <c r="D37" s="136">
        <f ca="1">VLOOKUP(Metadata!$C54,INDIRECT("'"&amp;$A$5&amp;"'!"&amp;"A231:J238"),4,0)</f>
        <v>1719112</v>
      </c>
      <c r="E37" s="136">
        <f ca="1">VLOOKUP(Metadata!$C54,INDIRECT("'"&amp;$A$5&amp;"'!"&amp;"A231:J238"),5,0)</f>
        <v>2993918</v>
      </c>
      <c r="F37" s="139">
        <f ca="1">VLOOKUP(Metadata!$C54,INDIRECT("'"&amp;$A$5&amp;"'!"&amp;"A231:J238"),7,0)</f>
        <v>100</v>
      </c>
      <c r="G37" s="139">
        <f ca="1">VLOOKUP(Metadata!$C54,INDIRECT("'"&amp;$A$5&amp;"'!"&amp;"A231:J238"),8,0)</f>
        <v>100</v>
      </c>
      <c r="H37" s="139">
        <f ca="1">VLOOKUP(Metadata!$C54,INDIRECT("'"&amp;$A$5&amp;"'!"&amp;"A231:J238"),9,0)</f>
        <v>100</v>
      </c>
      <c r="I37" s="139">
        <f ca="1">VLOOKUP(Metadata!$C54,INDIRECT("'"&amp;$A$5&amp;"'!"&amp;"A231:J238"),10,0)</f>
        <v>100</v>
      </c>
    </row>
    <row r="38" spans="1:9" ht="15" customHeight="1">
      <c r="A38" s="117" t="s">
        <v>56</v>
      </c>
      <c r="B38" s="227"/>
      <c r="C38" s="227"/>
      <c r="D38" s="227"/>
      <c r="E38" s="227"/>
      <c r="F38" s="240"/>
      <c r="G38" s="240"/>
      <c r="H38" s="240"/>
      <c r="I38" s="240"/>
    </row>
    <row r="39" spans="1:9" ht="15" customHeight="1">
      <c r="A39" s="118" t="s">
        <v>58</v>
      </c>
      <c r="B39" s="136">
        <f ca="1">VLOOKUP(Metadata!$C52,INDIRECT("'"&amp;$A$5&amp;"'!"&amp;"A238:J244"),2,0)</f>
        <v>866898</v>
      </c>
      <c r="C39" s="136">
        <f ca="1">VLOOKUP(Metadata!$C52,INDIRECT("'"&amp;$A$5&amp;"'!"&amp;"A238:J244"),3,0)</f>
        <v>964170</v>
      </c>
      <c r="D39" s="136">
        <f ca="1">VLOOKUP(Metadata!$C52,INDIRECT("'"&amp;$A$5&amp;"'!"&amp;"A238:J244"),4,0)</f>
        <v>4345547</v>
      </c>
      <c r="E39" s="136">
        <f ca="1">VLOOKUP(Metadata!$C52,INDIRECT("'"&amp;$A$5&amp;"'!"&amp;"A238:J244"),5,0)</f>
        <v>23161334</v>
      </c>
      <c r="F39" s="137">
        <f ca="1">VLOOKUP(Metadata!$C52,INDIRECT("'"&amp;$A$5&amp;"'!"&amp;"A238:J244"),7,0)</f>
        <v>85.4</v>
      </c>
      <c r="G39" s="137">
        <f ca="1">VLOOKUP(Metadata!$C52,INDIRECT("'"&amp;$A$5&amp;"'!"&amp;"A238:J244"),8,0)</f>
        <v>89.4</v>
      </c>
      <c r="H39" s="137">
        <f ca="1">VLOOKUP(Metadata!$C52,INDIRECT("'"&amp;$A$5&amp;"'!"&amp;"A238:J244"),9,0)</f>
        <v>91.3</v>
      </c>
      <c r="I39" s="137">
        <f ca="1">VLOOKUP(Metadata!$C52,INDIRECT("'"&amp;$A$5&amp;"'!"&amp;"A238:J244"),10,0)</f>
        <v>96.4</v>
      </c>
    </row>
    <row r="40" spans="1:9" ht="15">
      <c r="A40" s="207" t="s">
        <v>8</v>
      </c>
      <c r="B40" s="136">
        <f ca="1">VLOOKUP(Metadata!$C49,INDIRECT("'"&amp;$A$5&amp;"'!"&amp;"A238:J244"),2,0)</f>
        <v>205283</v>
      </c>
      <c r="C40" s="136">
        <f ca="1">VLOOKUP(Metadata!$C49,INDIRECT("'"&amp;$A$5&amp;"'!"&amp;"A238:J244"),3,0)</f>
        <v>278238</v>
      </c>
      <c r="D40" s="136">
        <f ca="1">VLOOKUP(Metadata!$C49,INDIRECT("'"&amp;$A$5&amp;"'!"&amp;"A238:J244"),4,0)</f>
        <v>2294220</v>
      </c>
      <c r="E40" s="136">
        <f ca="1">VLOOKUP(Metadata!$C49,INDIRECT("'"&amp;$A$5&amp;"'!"&amp;"A238:J244"),5,0)</f>
        <v>18303662</v>
      </c>
      <c r="F40" s="137">
        <f ca="1">VLOOKUP(Metadata!$C49,INDIRECT("'"&amp;$A$5&amp;"'!"&amp;"A238:J244"),7,0)</f>
        <v>20.2</v>
      </c>
      <c r="G40" s="137">
        <f ca="1">VLOOKUP(Metadata!$C49,INDIRECT("'"&amp;$A$5&amp;"'!"&amp;"A238:J244"),8,0)</f>
        <v>25.8</v>
      </c>
      <c r="H40" s="137">
        <f ca="1">VLOOKUP(Metadata!$C49,INDIRECT("'"&amp;$A$5&amp;"'!"&amp;"A238:J244"),9,0)</f>
        <v>48.2</v>
      </c>
      <c r="I40" s="137">
        <f ca="1">VLOOKUP(Metadata!$C49,INDIRECT("'"&amp;$A$5&amp;"'!"&amp;"A238:J244"),10,0)</f>
        <v>76.2</v>
      </c>
    </row>
    <row r="41" spans="1:9" ht="15">
      <c r="A41" s="207" t="s">
        <v>9</v>
      </c>
      <c r="B41" s="136">
        <f ca="1">VLOOKUP(Metadata!$C50,INDIRECT("'"&amp;$A$5&amp;"'!"&amp;"A238:J244"),2,0)</f>
        <v>376759</v>
      </c>
      <c r="C41" s="136">
        <f ca="1">VLOOKUP(Metadata!$C50,INDIRECT("'"&amp;$A$5&amp;"'!"&amp;"A238:J244"),3,0)</f>
        <v>447503</v>
      </c>
      <c r="D41" s="136">
        <f ca="1">VLOOKUP(Metadata!$C50,INDIRECT("'"&amp;$A$5&amp;"'!"&amp;"A238:J244"),4,0)</f>
        <v>1325502</v>
      </c>
      <c r="E41" s="136">
        <f ca="1">VLOOKUP(Metadata!$C50,INDIRECT("'"&amp;$A$5&amp;"'!"&amp;"A238:J244"),5,0)</f>
        <v>3388585</v>
      </c>
      <c r="F41" s="137">
        <f ca="1">VLOOKUP(Metadata!$C50,INDIRECT("'"&amp;$A$5&amp;"'!"&amp;"A238:J244"),7,0)</f>
        <v>37.1</v>
      </c>
      <c r="G41" s="137">
        <f ca="1">VLOOKUP(Metadata!$C50,INDIRECT("'"&amp;$A$5&amp;"'!"&amp;"A238:J244"),8,0)</f>
        <v>41.5</v>
      </c>
      <c r="H41" s="137">
        <f ca="1">VLOOKUP(Metadata!$C50,INDIRECT("'"&amp;$A$5&amp;"'!"&amp;"A238:J244"),9,0)</f>
        <v>27.8</v>
      </c>
      <c r="I41" s="137">
        <f ca="1">VLOOKUP(Metadata!$C50,INDIRECT("'"&amp;$A$5&amp;"'!"&amp;"A238:J244"),10,0)</f>
        <v>14.1</v>
      </c>
    </row>
    <row r="42" spans="1:9" ht="15">
      <c r="A42" s="207" t="s">
        <v>10</v>
      </c>
      <c r="B42" s="136">
        <f ca="1">VLOOKUP(Metadata!$C51,INDIRECT("'"&amp;$A$5&amp;"'!"&amp;"A238:J244"),2,0)</f>
        <v>284859</v>
      </c>
      <c r="C42" s="136">
        <f ca="1">VLOOKUP(Metadata!$C51,INDIRECT("'"&amp;$A$5&amp;"'!"&amp;"A238:J244"),3,0)</f>
        <v>238438</v>
      </c>
      <c r="D42" s="136">
        <f ca="1">VLOOKUP(Metadata!$C51,INDIRECT("'"&amp;$A$5&amp;"'!"&amp;"A238:J244"),4,0)</f>
        <v>725828</v>
      </c>
      <c r="E42" s="136">
        <f ca="1">VLOOKUP(Metadata!$C51,INDIRECT("'"&amp;$A$5&amp;"'!"&amp;"A238:J244"),5,0)</f>
        <v>1469084</v>
      </c>
      <c r="F42" s="137">
        <f ca="1">VLOOKUP(Metadata!$C51,INDIRECT("'"&amp;$A$5&amp;"'!"&amp;"A238:J244"),7,0)</f>
        <v>28</v>
      </c>
      <c r="G42" s="137">
        <f ca="1">VLOOKUP(Metadata!$C51,INDIRECT("'"&amp;$A$5&amp;"'!"&amp;"A238:J244"),8,0)</f>
        <v>22.1</v>
      </c>
      <c r="H42" s="137">
        <f ca="1">VLOOKUP(Metadata!$C51,INDIRECT("'"&amp;$A$5&amp;"'!"&amp;"A238:J244"),9,0)</f>
        <v>15.2</v>
      </c>
      <c r="I42" s="137">
        <f ca="1">VLOOKUP(Metadata!$C51,INDIRECT("'"&amp;$A$5&amp;"'!"&amp;"A238:J244"),10,0)</f>
        <v>6.1</v>
      </c>
    </row>
    <row r="43" spans="1:9" ht="15">
      <c r="A43" s="118" t="s">
        <v>57</v>
      </c>
      <c r="B43" s="136">
        <f ca="1">VLOOKUP(Metadata!$C53,INDIRECT("'"&amp;$A$5&amp;"'!"&amp;"A238:J244"),2,0)</f>
        <v>148695</v>
      </c>
      <c r="C43" s="136">
        <f ca="1">VLOOKUP(Metadata!$C53,INDIRECT("'"&amp;$A$5&amp;"'!"&amp;"A238:J244"),3,0)</f>
        <v>114854</v>
      </c>
      <c r="D43" s="136">
        <f ca="1">VLOOKUP(Metadata!$C53,INDIRECT("'"&amp;$A$5&amp;"'!"&amp;"A238:J244"),4,0)</f>
        <v>415199</v>
      </c>
      <c r="E43" s="136">
        <f ca="1">VLOOKUP(Metadata!$C53,INDIRECT("'"&amp;$A$5&amp;"'!"&amp;"A238:J244"),5,0)</f>
        <v>872213</v>
      </c>
      <c r="F43" s="137">
        <f ca="1">VLOOKUP(Metadata!$C53,INDIRECT("'"&amp;$A$5&amp;"'!"&amp;"A238:J244"),7,0)</f>
        <v>14.6</v>
      </c>
      <c r="G43" s="137">
        <f ca="1">VLOOKUP(Metadata!$C53,INDIRECT("'"&amp;$A$5&amp;"'!"&amp;"A238:J244"),8,0)</f>
        <v>10.6</v>
      </c>
      <c r="H43" s="137">
        <f ca="1">VLOOKUP(Metadata!$C53,INDIRECT("'"&amp;$A$5&amp;"'!"&amp;"A238:J244"),9,0)</f>
        <v>8.6999999999999993</v>
      </c>
      <c r="I43" s="137">
        <f ca="1">VLOOKUP(Metadata!$C53,INDIRECT("'"&amp;$A$5&amp;"'!"&amp;"A238:J244"),10,0)</f>
        <v>3.6</v>
      </c>
    </row>
    <row r="44" spans="1:9" s="27" customFormat="1" ht="15">
      <c r="A44" s="138" t="s">
        <v>6</v>
      </c>
      <c r="B44" s="196">
        <f ca="1">VLOOKUP(Metadata!$C54,INDIRECT("'"&amp;$A$5&amp;"'!"&amp;"A238:J244"),2,0)</f>
        <v>1015592</v>
      </c>
      <c r="C44" s="196">
        <f ca="1">VLOOKUP(Metadata!$C54,INDIRECT("'"&amp;$A$5&amp;"'!"&amp;"A238:J244"),3,0)</f>
        <v>1079024</v>
      </c>
      <c r="D44" s="196">
        <f ca="1">VLOOKUP(Metadata!$C54,INDIRECT("'"&amp;$A$5&amp;"'!"&amp;"A238:J244"),4,0)</f>
        <v>4760748</v>
      </c>
      <c r="E44" s="196">
        <f ca="1">VLOOKUP(Metadata!$C54,INDIRECT("'"&amp;$A$5&amp;"'!"&amp;"A238:J244"),5,0)</f>
        <v>24033551</v>
      </c>
      <c r="F44" s="139">
        <f ca="1">VLOOKUP(Metadata!$C54,INDIRECT("'"&amp;$A$5&amp;"'!"&amp;"A238:J244"),7,0)</f>
        <v>100</v>
      </c>
      <c r="G44" s="139">
        <f ca="1">VLOOKUP(Metadata!$C54,INDIRECT("'"&amp;$A$5&amp;"'!"&amp;"A238:J244"),8,0)</f>
        <v>100</v>
      </c>
      <c r="H44" s="139">
        <f ca="1">VLOOKUP(Metadata!$C54,INDIRECT("'"&amp;$A$5&amp;"'!"&amp;"A238:J244"),9,0)</f>
        <v>100</v>
      </c>
      <c r="I44" s="139">
        <f ca="1">VLOOKUP(Metadata!$C54,INDIRECT("'"&amp;$A$5&amp;"'!"&amp;"A238:J244"),10,0)</f>
        <v>100</v>
      </c>
    </row>
    <row r="45" spans="1:9" ht="15">
      <c r="A45" s="123" t="s">
        <v>51</v>
      </c>
      <c r="B45" s="123"/>
      <c r="C45" s="123"/>
      <c r="D45" s="123"/>
      <c r="E45" s="123"/>
      <c r="F45" s="123"/>
      <c r="G45" s="123"/>
      <c r="H45" s="135"/>
      <c r="I45" s="135"/>
    </row>
    <row r="46" spans="1:9"/>
    <row r="47" spans="1:9"/>
    <row r="48" spans="1:9"/>
    <row r="49"/>
    <row r="50"/>
  </sheetData>
  <mergeCells count="18">
    <mergeCell ref="A4:I4"/>
    <mergeCell ref="B10:E10"/>
    <mergeCell ref="F10:I10"/>
    <mergeCell ref="A1:I1"/>
    <mergeCell ref="A2:I2"/>
    <mergeCell ref="A3:I3"/>
    <mergeCell ref="E7:E8"/>
    <mergeCell ref="I7:I8"/>
    <mergeCell ref="B38:E38"/>
    <mergeCell ref="F38:I38"/>
    <mergeCell ref="B9:E9"/>
    <mergeCell ref="F9:I9"/>
    <mergeCell ref="B31:E31"/>
    <mergeCell ref="F31:I31"/>
    <mergeCell ref="B24:E24"/>
    <mergeCell ref="F24:I24"/>
    <mergeCell ref="B17:E17"/>
    <mergeCell ref="F17:I17"/>
  </mergeCells>
  <hyperlinks>
    <hyperlink ref="A45" r:id="rId1" location="copyright-and-creative-commons" xr:uid="{B2025437-0B91-4B2C-88E1-182E01568C2C}"/>
  </hyperlinks>
  <pageMargins left="0.7" right="0.7" top="0.75" bottom="0.75" header="0.3" footer="0.3"/>
  <pageSetup paperSize="9" scale="65"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221B5C61-49A8-45FA-B752-7BCA5339EB16}">
          <x14:formula1>
            <xm:f>Metadata!$A$2:$A$3</xm:f>
          </x14:formula1>
          <xm:sqref>A5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CBC3-614A-449A-A7BF-58B3EBEAD2AB}">
  <sheetPr>
    <pageSetUpPr autoPageBreaks="0" fitToPage="1"/>
  </sheetPr>
  <dimension ref="A1:N129"/>
  <sheetViews>
    <sheetView zoomScaleNormal="100" workbookViewId="0">
      <pane ySplit="8" topLeftCell="A9" activePane="bottomLeft" state="frozen"/>
      <selection sqref="A1:I1"/>
      <selection pane="bottomLeft" sqref="A1:M1"/>
    </sheetView>
  </sheetViews>
  <sheetFormatPr defaultColWidth="0" defaultRowHeight="12.75" customHeight="1" zeroHeight="1"/>
  <cols>
    <col min="1" max="1" width="74.5703125" style="2" customWidth="1"/>
    <col min="2" max="3" width="15.140625" style="2" customWidth="1"/>
    <col min="4" max="4" width="18.5703125" style="2" customWidth="1"/>
    <col min="5" max="13" width="15.140625" style="2" customWidth="1"/>
    <col min="14" max="14" width="0" style="2" hidden="1" customWidth="1"/>
    <col min="15" max="16384" width="9.140625" style="2" hidden="1"/>
  </cols>
  <sheetData>
    <row r="1" spans="1:13" ht="15">
      <c r="A1" s="229" t="s">
        <v>191</v>
      </c>
      <c r="B1" s="229"/>
      <c r="C1" s="229"/>
      <c r="D1" s="229"/>
      <c r="E1" s="229"/>
      <c r="F1" s="229"/>
      <c r="G1" s="229"/>
      <c r="H1" s="229"/>
      <c r="I1" s="229"/>
      <c r="J1" s="229"/>
      <c r="K1" s="229"/>
      <c r="L1" s="229"/>
      <c r="M1" s="229"/>
    </row>
    <row r="2" spans="1:13" s="1" customFormat="1" ht="59.45" customHeight="1">
      <c r="A2" s="232" t="s">
        <v>0</v>
      </c>
      <c r="B2" s="232"/>
      <c r="C2" s="232"/>
      <c r="D2" s="232"/>
      <c r="E2" s="232"/>
      <c r="F2" s="232"/>
      <c r="G2" s="232"/>
      <c r="H2" s="232"/>
      <c r="I2" s="232"/>
      <c r="J2" s="232"/>
      <c r="K2" s="232"/>
      <c r="L2" s="232"/>
      <c r="M2" s="232"/>
    </row>
    <row r="3" spans="1:13" s="1" customFormat="1" ht="20.25" thickBot="1">
      <c r="A3" s="230" t="s">
        <v>161</v>
      </c>
      <c r="B3" s="230"/>
      <c r="C3" s="230"/>
      <c r="D3" s="230"/>
      <c r="E3" s="230"/>
      <c r="F3" s="230"/>
      <c r="G3" s="230"/>
      <c r="H3" s="230"/>
      <c r="I3" s="230"/>
      <c r="J3" s="230"/>
      <c r="K3" s="230"/>
      <c r="L3" s="230"/>
      <c r="M3" s="230"/>
    </row>
    <row r="4" spans="1:13" s="1" customFormat="1" ht="15.75" thickTop="1">
      <c r="A4" s="242" t="s">
        <v>162</v>
      </c>
      <c r="B4" s="242"/>
      <c r="C4" s="242"/>
      <c r="D4" s="242"/>
      <c r="E4" s="242"/>
      <c r="F4" s="242"/>
      <c r="G4" s="242"/>
      <c r="H4" s="242"/>
      <c r="I4" s="242"/>
      <c r="J4" s="242"/>
      <c r="K4" s="242"/>
      <c r="L4" s="242"/>
      <c r="M4" s="242"/>
    </row>
    <row r="5" spans="1:13" s="26" customFormat="1" ht="14.25">
      <c r="A5" s="197"/>
      <c r="B5" s="197"/>
      <c r="C5" s="197"/>
      <c r="D5" s="197"/>
      <c r="E5" s="197"/>
      <c r="F5" s="197"/>
      <c r="G5" s="197"/>
      <c r="H5" s="197"/>
      <c r="I5" s="197"/>
      <c r="J5" s="198"/>
      <c r="K5" s="199"/>
      <c r="L5" s="199"/>
      <c r="M5" s="200"/>
    </row>
    <row r="6" spans="1:13" s="14" customFormat="1" ht="45">
      <c r="A6" s="201"/>
      <c r="B6" s="113" t="s">
        <v>16</v>
      </c>
      <c r="C6" s="113" t="s">
        <v>18</v>
      </c>
      <c r="D6" s="113" t="s">
        <v>17</v>
      </c>
      <c r="E6" s="231" t="s">
        <v>6</v>
      </c>
      <c r="F6" s="113" t="s">
        <v>16</v>
      </c>
      <c r="G6" s="113" t="s">
        <v>18</v>
      </c>
      <c r="H6" s="113" t="s">
        <v>17</v>
      </c>
      <c r="I6" s="231" t="s">
        <v>6</v>
      </c>
      <c r="J6" s="113" t="s">
        <v>16</v>
      </c>
      <c r="K6" s="113" t="s">
        <v>18</v>
      </c>
      <c r="L6" s="113" t="s">
        <v>17</v>
      </c>
      <c r="M6" s="231" t="s">
        <v>6</v>
      </c>
    </row>
    <row r="7" spans="1:13" s="14" customFormat="1" ht="15">
      <c r="A7" s="201"/>
      <c r="B7" s="116" t="s">
        <v>163</v>
      </c>
      <c r="C7" s="116" t="s">
        <v>164</v>
      </c>
      <c r="D7" s="116" t="s">
        <v>199</v>
      </c>
      <c r="E7" s="231"/>
      <c r="F7" s="116" t="s">
        <v>163</v>
      </c>
      <c r="G7" s="116" t="s">
        <v>164</v>
      </c>
      <c r="H7" s="116" t="s">
        <v>199</v>
      </c>
      <c r="I7" s="231"/>
      <c r="J7" s="116" t="s">
        <v>163</v>
      </c>
      <c r="K7" s="116" t="s">
        <v>164</v>
      </c>
      <c r="L7" s="116" t="s">
        <v>199</v>
      </c>
      <c r="M7" s="231"/>
    </row>
    <row r="8" spans="1:13" s="3" customFormat="1" ht="15">
      <c r="A8" s="202"/>
      <c r="B8" s="227" t="s">
        <v>128</v>
      </c>
      <c r="C8" s="227"/>
      <c r="D8" s="227"/>
      <c r="E8" s="227"/>
      <c r="F8" s="227" t="s">
        <v>54</v>
      </c>
      <c r="G8" s="227"/>
      <c r="H8" s="227"/>
      <c r="I8" s="227"/>
      <c r="J8" s="227" t="s">
        <v>165</v>
      </c>
      <c r="K8" s="227"/>
      <c r="L8" s="227"/>
      <c r="M8" s="227"/>
    </row>
    <row r="9" spans="1:13" s="29" customFormat="1" ht="15">
      <c r="A9" s="117" t="s">
        <v>74</v>
      </c>
      <c r="B9" s="241"/>
      <c r="C9" s="241"/>
      <c r="D9" s="241"/>
      <c r="E9" s="241"/>
      <c r="F9" s="241"/>
      <c r="G9" s="241"/>
      <c r="H9" s="241"/>
      <c r="I9" s="241"/>
      <c r="J9" s="241"/>
      <c r="K9" s="241"/>
      <c r="L9" s="241"/>
      <c r="M9" s="241"/>
    </row>
    <row r="10" spans="1:13" ht="15">
      <c r="A10" s="118" t="s">
        <v>184</v>
      </c>
      <c r="B10" s="203">
        <v>6680</v>
      </c>
      <c r="C10" s="203">
        <v>18698</v>
      </c>
      <c r="D10" s="203">
        <v>47568</v>
      </c>
      <c r="E10" s="203">
        <v>72946</v>
      </c>
      <c r="F10" s="204">
        <v>2.6</v>
      </c>
      <c r="G10" s="204">
        <v>3.3</v>
      </c>
      <c r="H10" s="204">
        <v>4.0999999999999996</v>
      </c>
      <c r="I10" s="204">
        <v>3.7</v>
      </c>
      <c r="J10" s="203">
        <v>6687</v>
      </c>
      <c r="K10" s="203">
        <v>18722</v>
      </c>
      <c r="L10" s="203">
        <v>47655</v>
      </c>
      <c r="M10" s="203">
        <v>73064</v>
      </c>
    </row>
    <row r="11" spans="1:13" ht="15">
      <c r="A11" s="205" t="s">
        <v>188</v>
      </c>
      <c r="B11" s="203"/>
      <c r="C11" s="203"/>
      <c r="D11" s="203"/>
      <c r="E11" s="203"/>
      <c r="F11" s="215"/>
      <c r="G11" s="215"/>
      <c r="H11" s="215"/>
      <c r="I11" s="215"/>
      <c r="J11" s="206"/>
      <c r="K11" s="206"/>
      <c r="L11" s="206"/>
      <c r="M11" s="206"/>
    </row>
    <row r="12" spans="1:13" ht="15">
      <c r="A12" s="207" t="s">
        <v>174</v>
      </c>
      <c r="B12" s="203">
        <v>175565</v>
      </c>
      <c r="C12" s="203">
        <v>453764</v>
      </c>
      <c r="D12" s="203">
        <v>975238</v>
      </c>
      <c r="E12" s="203">
        <v>1604870</v>
      </c>
      <c r="F12" s="204">
        <v>68.2</v>
      </c>
      <c r="G12" s="204">
        <v>79.5</v>
      </c>
      <c r="H12" s="204">
        <v>83.9</v>
      </c>
      <c r="I12" s="204">
        <v>80.599999999999994</v>
      </c>
      <c r="J12" s="203">
        <v>914128</v>
      </c>
      <c r="K12" s="203">
        <v>2517782</v>
      </c>
      <c r="L12" s="203">
        <v>5961345</v>
      </c>
      <c r="M12" s="203">
        <v>9395515</v>
      </c>
    </row>
    <row r="13" spans="1:13" ht="15">
      <c r="A13" s="207" t="s">
        <v>176</v>
      </c>
      <c r="B13" s="203">
        <v>2609</v>
      </c>
      <c r="C13" s="203">
        <v>10182</v>
      </c>
      <c r="D13" s="203">
        <v>34375</v>
      </c>
      <c r="E13" s="203">
        <v>47176</v>
      </c>
      <c r="F13" s="204">
        <v>1</v>
      </c>
      <c r="G13" s="204">
        <v>1.8</v>
      </c>
      <c r="H13" s="204">
        <v>3</v>
      </c>
      <c r="I13" s="204">
        <v>2.4</v>
      </c>
      <c r="J13" s="203">
        <v>3449</v>
      </c>
      <c r="K13" s="203">
        <v>13765</v>
      </c>
      <c r="L13" s="203">
        <v>48532</v>
      </c>
      <c r="M13" s="203">
        <v>65758</v>
      </c>
    </row>
    <row r="14" spans="1:13" ht="15">
      <c r="A14" s="207" t="s">
        <v>166</v>
      </c>
      <c r="B14" s="203">
        <v>7442</v>
      </c>
      <c r="C14" s="203">
        <v>17221</v>
      </c>
      <c r="D14" s="203">
        <v>15254</v>
      </c>
      <c r="E14" s="203">
        <v>39928</v>
      </c>
      <c r="F14" s="204">
        <v>2.9</v>
      </c>
      <c r="G14" s="204">
        <v>3</v>
      </c>
      <c r="H14" s="204">
        <v>1.3</v>
      </c>
      <c r="I14" s="204">
        <v>2</v>
      </c>
      <c r="J14" s="203">
        <v>35894</v>
      </c>
      <c r="K14" s="203">
        <v>91290</v>
      </c>
      <c r="L14" s="203">
        <v>86217</v>
      </c>
      <c r="M14" s="203">
        <v>213459</v>
      </c>
    </row>
    <row r="15" spans="1:13" ht="15">
      <c r="A15" s="207" t="s">
        <v>167</v>
      </c>
      <c r="B15" s="203">
        <v>40800</v>
      </c>
      <c r="C15" s="203">
        <v>114884</v>
      </c>
      <c r="D15" s="203">
        <v>306599</v>
      </c>
      <c r="E15" s="203">
        <v>462353</v>
      </c>
      <c r="F15" s="204">
        <v>15.9</v>
      </c>
      <c r="G15" s="204">
        <v>20.100000000000001</v>
      </c>
      <c r="H15" s="204">
        <v>26.4</v>
      </c>
      <c r="I15" s="204">
        <v>23.2</v>
      </c>
      <c r="J15" s="203">
        <v>105110</v>
      </c>
      <c r="K15" s="203">
        <v>313540</v>
      </c>
      <c r="L15" s="203">
        <v>945905</v>
      </c>
      <c r="M15" s="203">
        <v>1364737</v>
      </c>
    </row>
    <row r="16" spans="1:13" ht="15">
      <c r="A16" s="207" t="s">
        <v>168</v>
      </c>
      <c r="B16" s="203">
        <v>52653</v>
      </c>
      <c r="C16" s="203">
        <v>166087</v>
      </c>
      <c r="D16" s="203">
        <v>439839</v>
      </c>
      <c r="E16" s="203">
        <v>658677</v>
      </c>
      <c r="F16" s="204">
        <v>20.5</v>
      </c>
      <c r="G16" s="204">
        <v>29.1</v>
      </c>
      <c r="H16" s="204">
        <v>37.799999999999997</v>
      </c>
      <c r="I16" s="204">
        <v>33.1</v>
      </c>
      <c r="J16" s="203">
        <v>68303</v>
      </c>
      <c r="K16" s="203">
        <v>214599</v>
      </c>
      <c r="L16" s="203">
        <v>559272</v>
      </c>
      <c r="M16" s="203">
        <v>842304</v>
      </c>
    </row>
    <row r="17" spans="1:13" ht="15">
      <c r="A17" s="207" t="s">
        <v>169</v>
      </c>
      <c r="B17" s="203">
        <v>15062</v>
      </c>
      <c r="C17" s="203">
        <v>50096</v>
      </c>
      <c r="D17" s="203">
        <v>141351</v>
      </c>
      <c r="E17" s="203">
        <v>206545</v>
      </c>
      <c r="F17" s="204">
        <v>5.9</v>
      </c>
      <c r="G17" s="204">
        <v>8.8000000000000007</v>
      </c>
      <c r="H17" s="204">
        <v>12.2</v>
      </c>
      <c r="I17" s="204">
        <v>10.4</v>
      </c>
      <c r="J17" s="203">
        <v>58758</v>
      </c>
      <c r="K17" s="203">
        <v>186675</v>
      </c>
      <c r="L17" s="203">
        <v>544933</v>
      </c>
      <c r="M17" s="203">
        <v>790511</v>
      </c>
    </row>
    <row r="18" spans="1:13" ht="15">
      <c r="A18" s="207" t="s">
        <v>170</v>
      </c>
      <c r="B18" s="203">
        <v>112483</v>
      </c>
      <c r="C18" s="203">
        <v>312576</v>
      </c>
      <c r="D18" s="203">
        <v>727435</v>
      </c>
      <c r="E18" s="203">
        <v>1152743</v>
      </c>
      <c r="F18" s="204">
        <v>43.7</v>
      </c>
      <c r="G18" s="204">
        <v>54.8</v>
      </c>
      <c r="H18" s="204">
        <v>62.6</v>
      </c>
      <c r="I18" s="204">
        <v>57.9</v>
      </c>
      <c r="J18" s="203">
        <v>943917</v>
      </c>
      <c r="K18" s="203">
        <v>2667668</v>
      </c>
      <c r="L18" s="203">
        <v>6325993</v>
      </c>
      <c r="M18" s="203">
        <v>9939841</v>
      </c>
    </row>
    <row r="19" spans="1:13" ht="15">
      <c r="A19" s="207" t="s">
        <v>185</v>
      </c>
      <c r="B19" s="203">
        <v>65899</v>
      </c>
      <c r="C19" s="203">
        <v>190896</v>
      </c>
      <c r="D19" s="203">
        <v>450563</v>
      </c>
      <c r="E19" s="203">
        <v>707494</v>
      </c>
      <c r="F19" s="204">
        <v>25.6</v>
      </c>
      <c r="G19" s="204">
        <v>33.5</v>
      </c>
      <c r="H19" s="204">
        <v>38.700000000000003</v>
      </c>
      <c r="I19" s="204">
        <v>35.5</v>
      </c>
      <c r="J19" s="203">
        <v>150841</v>
      </c>
      <c r="K19" s="203">
        <v>450984</v>
      </c>
      <c r="L19" s="203">
        <v>1137577</v>
      </c>
      <c r="M19" s="203">
        <v>1739748</v>
      </c>
    </row>
    <row r="20" spans="1:13" ht="15">
      <c r="A20" s="207" t="s">
        <v>171</v>
      </c>
      <c r="B20" s="203">
        <v>81</v>
      </c>
      <c r="C20" s="203">
        <v>329</v>
      </c>
      <c r="D20" s="203">
        <v>1696</v>
      </c>
      <c r="E20" s="203">
        <v>2106</v>
      </c>
      <c r="F20" s="204">
        <v>0</v>
      </c>
      <c r="G20" s="204">
        <v>0.1</v>
      </c>
      <c r="H20" s="204">
        <v>0.1</v>
      </c>
      <c r="I20" s="204">
        <v>0.1</v>
      </c>
      <c r="J20" s="203">
        <v>2320</v>
      </c>
      <c r="K20" s="203">
        <v>10073</v>
      </c>
      <c r="L20" s="203">
        <v>53182</v>
      </c>
      <c r="M20" s="203">
        <v>65575</v>
      </c>
    </row>
    <row r="21" spans="1:13" ht="15">
      <c r="A21" s="207" t="s">
        <v>172</v>
      </c>
      <c r="B21" s="203">
        <v>15679</v>
      </c>
      <c r="C21" s="203">
        <v>46956</v>
      </c>
      <c r="D21" s="203">
        <v>139820</v>
      </c>
      <c r="E21" s="203">
        <v>202486</v>
      </c>
      <c r="F21" s="204">
        <v>6.1</v>
      </c>
      <c r="G21" s="204">
        <v>8.1999999999999993</v>
      </c>
      <c r="H21" s="204">
        <v>12</v>
      </c>
      <c r="I21" s="204">
        <v>10.199999999999999</v>
      </c>
      <c r="J21" s="203">
        <v>28386</v>
      </c>
      <c r="K21" s="203">
        <v>86675</v>
      </c>
      <c r="L21" s="203">
        <v>293555</v>
      </c>
      <c r="M21" s="203">
        <v>408667</v>
      </c>
    </row>
    <row r="22" spans="1:13" ht="15">
      <c r="A22" s="207" t="s">
        <v>173</v>
      </c>
      <c r="B22" s="203">
        <v>8417</v>
      </c>
      <c r="C22" s="203">
        <v>26213</v>
      </c>
      <c r="D22" s="203">
        <v>77106</v>
      </c>
      <c r="E22" s="203">
        <v>111752</v>
      </c>
      <c r="F22" s="204">
        <v>3.3</v>
      </c>
      <c r="G22" s="204">
        <v>4.5999999999999996</v>
      </c>
      <c r="H22" s="204">
        <v>6.6</v>
      </c>
      <c r="I22" s="204">
        <v>5.6</v>
      </c>
      <c r="J22" s="203">
        <v>12322</v>
      </c>
      <c r="K22" s="203">
        <v>39078</v>
      </c>
      <c r="L22" s="203">
        <v>120971</v>
      </c>
      <c r="M22" s="203">
        <v>172396</v>
      </c>
    </row>
    <row r="23" spans="1:13" ht="15">
      <c r="A23" s="207" t="s">
        <v>177</v>
      </c>
      <c r="B23" s="203">
        <v>17297</v>
      </c>
      <c r="C23" s="203">
        <v>52083</v>
      </c>
      <c r="D23" s="203">
        <v>152038</v>
      </c>
      <c r="E23" s="203">
        <v>221450</v>
      </c>
      <c r="F23" s="204">
        <v>6.7</v>
      </c>
      <c r="G23" s="204">
        <v>9.1</v>
      </c>
      <c r="H23" s="204">
        <v>13.1</v>
      </c>
      <c r="I23" s="204">
        <v>11.1</v>
      </c>
      <c r="J23" s="203">
        <v>42464</v>
      </c>
      <c r="K23" s="203">
        <v>128173</v>
      </c>
      <c r="L23" s="203">
        <v>363517</v>
      </c>
      <c r="M23" s="203">
        <v>534200</v>
      </c>
    </row>
    <row r="24" spans="1:13" ht="15">
      <c r="A24" s="207" t="s">
        <v>180</v>
      </c>
      <c r="B24" s="203">
        <v>186365</v>
      </c>
      <c r="C24" s="203">
        <v>480932</v>
      </c>
      <c r="D24" s="203">
        <v>1032348</v>
      </c>
      <c r="E24" s="203">
        <v>1699953</v>
      </c>
      <c r="F24" s="204">
        <v>72.400000000000006</v>
      </c>
      <c r="G24" s="204">
        <v>84.3</v>
      </c>
      <c r="H24" s="204">
        <v>88.8</v>
      </c>
      <c r="I24" s="204">
        <v>85.4</v>
      </c>
      <c r="J24" s="203">
        <v>2365892</v>
      </c>
      <c r="K24" s="203">
        <v>6720302</v>
      </c>
      <c r="L24" s="203">
        <v>16440999</v>
      </c>
      <c r="M24" s="203">
        <v>25532763</v>
      </c>
    </row>
    <row r="25" spans="1:13" ht="15">
      <c r="A25" s="205" t="s">
        <v>186</v>
      </c>
      <c r="B25" s="203"/>
      <c r="C25" s="203"/>
      <c r="D25" s="203"/>
      <c r="E25" s="203"/>
      <c r="F25" s="204"/>
      <c r="G25" s="204"/>
      <c r="H25" s="204"/>
      <c r="I25" s="204"/>
      <c r="J25" s="203"/>
      <c r="K25" s="203"/>
      <c r="L25" s="203"/>
      <c r="M25" s="203"/>
    </row>
    <row r="26" spans="1:13" ht="15">
      <c r="A26" s="153" t="s">
        <v>196</v>
      </c>
      <c r="B26" s="203">
        <v>8553</v>
      </c>
      <c r="C26" s="203">
        <v>22951</v>
      </c>
      <c r="D26" s="203">
        <v>40988</v>
      </c>
      <c r="E26" s="203">
        <v>72504</v>
      </c>
      <c r="F26" s="204">
        <v>3.3</v>
      </c>
      <c r="G26" s="204">
        <v>4</v>
      </c>
      <c r="H26" s="204">
        <v>3.5</v>
      </c>
      <c r="I26" s="204">
        <v>3.6</v>
      </c>
      <c r="J26" s="203">
        <v>18745</v>
      </c>
      <c r="K26" s="203">
        <v>51521</v>
      </c>
      <c r="L26" s="203">
        <v>89178</v>
      </c>
      <c r="M26" s="203">
        <v>159479</v>
      </c>
    </row>
    <row r="27" spans="1:13" ht="15">
      <c r="A27" s="153" t="s">
        <v>197</v>
      </c>
      <c r="B27" s="203">
        <v>1649</v>
      </c>
      <c r="C27" s="203">
        <v>4969</v>
      </c>
      <c r="D27" s="203">
        <v>18577</v>
      </c>
      <c r="E27" s="203">
        <v>25195</v>
      </c>
      <c r="F27" s="204">
        <v>0.6</v>
      </c>
      <c r="G27" s="204">
        <v>0.9</v>
      </c>
      <c r="H27" s="204">
        <v>1.6</v>
      </c>
      <c r="I27" s="204">
        <v>1.3</v>
      </c>
      <c r="J27" s="203">
        <v>6218</v>
      </c>
      <c r="K27" s="203">
        <v>18787</v>
      </c>
      <c r="L27" s="203">
        <v>73740</v>
      </c>
      <c r="M27" s="203">
        <v>98745</v>
      </c>
    </row>
    <row r="28" spans="1:13" ht="15">
      <c r="A28" s="153" t="s">
        <v>189</v>
      </c>
      <c r="B28" s="203">
        <v>2954</v>
      </c>
      <c r="C28" s="203">
        <v>8833</v>
      </c>
      <c r="D28" s="203">
        <v>31735</v>
      </c>
      <c r="E28" s="203">
        <v>43522</v>
      </c>
      <c r="F28" s="204">
        <v>1.1000000000000001</v>
      </c>
      <c r="G28" s="204">
        <v>1.5</v>
      </c>
      <c r="H28" s="204">
        <v>2.7</v>
      </c>
      <c r="I28" s="204">
        <v>2.2000000000000002</v>
      </c>
      <c r="J28" s="203">
        <v>4976</v>
      </c>
      <c r="K28" s="203">
        <v>15780</v>
      </c>
      <c r="L28" s="203">
        <v>60046</v>
      </c>
      <c r="M28" s="203">
        <v>80802</v>
      </c>
    </row>
    <row r="29" spans="1:13" ht="15">
      <c r="A29" s="153" t="s">
        <v>178</v>
      </c>
      <c r="B29" s="203">
        <v>3764</v>
      </c>
      <c r="C29" s="203">
        <v>10486</v>
      </c>
      <c r="D29" s="203">
        <v>28684</v>
      </c>
      <c r="E29" s="203">
        <v>42934</v>
      </c>
      <c r="F29" s="204">
        <v>1.5</v>
      </c>
      <c r="G29" s="204">
        <v>1.8</v>
      </c>
      <c r="H29" s="204">
        <v>2.5</v>
      </c>
      <c r="I29" s="204">
        <v>2.2000000000000002</v>
      </c>
      <c r="J29" s="203">
        <v>6491</v>
      </c>
      <c r="K29" s="203">
        <v>18366</v>
      </c>
      <c r="L29" s="203">
        <v>52293</v>
      </c>
      <c r="M29" s="203">
        <v>77150</v>
      </c>
    </row>
    <row r="30" spans="1:13" ht="15">
      <c r="A30" s="153" t="s">
        <v>179</v>
      </c>
      <c r="B30" s="203">
        <v>2267</v>
      </c>
      <c r="C30" s="203">
        <v>7641</v>
      </c>
      <c r="D30" s="203">
        <v>32048</v>
      </c>
      <c r="E30" s="203">
        <v>41956</v>
      </c>
      <c r="F30" s="204">
        <v>0.9</v>
      </c>
      <c r="G30" s="204">
        <v>1.3</v>
      </c>
      <c r="H30" s="204">
        <v>2.8</v>
      </c>
      <c r="I30" s="204">
        <v>2.1</v>
      </c>
      <c r="J30" s="203">
        <v>3589</v>
      </c>
      <c r="K30" s="203">
        <v>12108</v>
      </c>
      <c r="L30" s="203">
        <v>52430</v>
      </c>
      <c r="M30" s="203">
        <v>68127</v>
      </c>
    </row>
    <row r="31" spans="1:13" ht="15">
      <c r="A31" s="107" t="s">
        <v>187</v>
      </c>
      <c r="B31" s="203">
        <v>47375</v>
      </c>
      <c r="C31" s="203">
        <v>136101</v>
      </c>
      <c r="D31" s="203">
        <v>386824</v>
      </c>
      <c r="E31" s="203">
        <v>570386</v>
      </c>
      <c r="F31" s="204">
        <v>18.399999999999999</v>
      </c>
      <c r="G31" s="204">
        <v>23.8</v>
      </c>
      <c r="H31" s="204">
        <v>33.299999999999997</v>
      </c>
      <c r="I31" s="204">
        <v>28.6</v>
      </c>
      <c r="J31" s="203">
        <v>91224</v>
      </c>
      <c r="K31" s="203">
        <v>269751</v>
      </c>
      <c r="L31" s="203">
        <v>780869</v>
      </c>
      <c r="M31" s="203">
        <v>1142006</v>
      </c>
    </row>
    <row r="32" spans="1:13" ht="15">
      <c r="A32" s="212" t="s">
        <v>181</v>
      </c>
      <c r="B32" s="208">
        <v>257335</v>
      </c>
      <c r="C32" s="208">
        <v>570663</v>
      </c>
      <c r="D32" s="208">
        <v>1162947</v>
      </c>
      <c r="E32" s="208">
        <v>1991299</v>
      </c>
      <c r="F32" s="209">
        <v>100</v>
      </c>
      <c r="G32" s="209">
        <v>100</v>
      </c>
      <c r="H32" s="209">
        <v>100</v>
      </c>
      <c r="I32" s="209">
        <v>100</v>
      </c>
      <c r="J32" s="208" t="s">
        <v>7</v>
      </c>
      <c r="K32" s="208" t="s">
        <v>7</v>
      </c>
      <c r="L32" s="208" t="s">
        <v>7</v>
      </c>
      <c r="M32" s="208" t="s">
        <v>7</v>
      </c>
    </row>
    <row r="33" spans="1:13" s="29" customFormat="1" ht="15">
      <c r="A33" s="117" t="s">
        <v>75</v>
      </c>
      <c r="B33" s="241"/>
      <c r="C33" s="241"/>
      <c r="D33" s="241"/>
      <c r="E33" s="241"/>
      <c r="F33" s="241"/>
      <c r="G33" s="241"/>
      <c r="H33" s="241"/>
      <c r="I33" s="241"/>
      <c r="J33" s="241"/>
      <c r="K33" s="241"/>
      <c r="L33" s="241"/>
      <c r="M33" s="241"/>
    </row>
    <row r="34" spans="1:13" ht="15">
      <c r="A34" s="118" t="s">
        <v>184</v>
      </c>
      <c r="B34" s="203">
        <v>6154</v>
      </c>
      <c r="C34" s="203">
        <v>12607</v>
      </c>
      <c r="D34" s="203">
        <v>25789</v>
      </c>
      <c r="E34" s="203">
        <v>44550</v>
      </c>
      <c r="F34" s="144">
        <v>3.9</v>
      </c>
      <c r="G34" s="144">
        <v>4.3</v>
      </c>
      <c r="H34" s="144">
        <v>4.3</v>
      </c>
      <c r="I34" s="144">
        <v>4.2</v>
      </c>
      <c r="J34" s="203">
        <v>6162</v>
      </c>
      <c r="K34" s="203">
        <v>12634</v>
      </c>
      <c r="L34" s="203">
        <v>25848</v>
      </c>
      <c r="M34" s="203">
        <v>44644</v>
      </c>
    </row>
    <row r="35" spans="1:13" ht="15">
      <c r="A35" s="205" t="s">
        <v>188</v>
      </c>
      <c r="B35" s="203"/>
      <c r="C35" s="203"/>
      <c r="D35" s="203"/>
      <c r="E35" s="203"/>
      <c r="F35" s="215"/>
      <c r="G35" s="215"/>
      <c r="H35" s="215"/>
      <c r="I35" s="215"/>
      <c r="J35" s="203"/>
      <c r="K35" s="203"/>
      <c r="L35" s="203"/>
      <c r="M35" s="203"/>
    </row>
    <row r="36" spans="1:13" ht="15">
      <c r="A36" s="207" t="s">
        <v>174</v>
      </c>
      <c r="B36" s="203">
        <v>116728</v>
      </c>
      <c r="C36" s="203">
        <v>248331</v>
      </c>
      <c r="D36" s="203">
        <v>514307</v>
      </c>
      <c r="E36" s="203">
        <v>879521</v>
      </c>
      <c r="F36" s="144">
        <v>74.8</v>
      </c>
      <c r="G36" s="144">
        <v>84.1</v>
      </c>
      <c r="H36" s="144">
        <v>86</v>
      </c>
      <c r="I36" s="144">
        <v>83.8</v>
      </c>
      <c r="J36" s="203">
        <v>708700</v>
      </c>
      <c r="K36" s="203">
        <v>1658344</v>
      </c>
      <c r="L36" s="203">
        <v>3825192</v>
      </c>
      <c r="M36" s="203">
        <v>6193425</v>
      </c>
    </row>
    <row r="37" spans="1:13" ht="15">
      <c r="A37" s="207" t="s">
        <v>176</v>
      </c>
      <c r="B37" s="203">
        <v>2485</v>
      </c>
      <c r="C37" s="203">
        <v>9336</v>
      </c>
      <c r="D37" s="203">
        <v>26105</v>
      </c>
      <c r="E37" s="203">
        <v>37926</v>
      </c>
      <c r="F37" s="144">
        <v>1.6</v>
      </c>
      <c r="G37" s="144">
        <v>3.2</v>
      </c>
      <c r="H37" s="144">
        <v>4.4000000000000004</v>
      </c>
      <c r="I37" s="144">
        <v>3.6</v>
      </c>
      <c r="J37" s="203">
        <v>3583</v>
      </c>
      <c r="K37" s="203">
        <v>14369</v>
      </c>
      <c r="L37" s="203">
        <v>42444</v>
      </c>
      <c r="M37" s="203">
        <v>60396</v>
      </c>
    </row>
    <row r="38" spans="1:13" ht="15">
      <c r="A38" s="207" t="s">
        <v>166</v>
      </c>
      <c r="B38" s="203">
        <v>9157</v>
      </c>
      <c r="C38" s="203">
        <v>13763</v>
      </c>
      <c r="D38" s="203">
        <v>9113</v>
      </c>
      <c r="E38" s="203">
        <v>32045</v>
      </c>
      <c r="F38" s="144">
        <v>5.9</v>
      </c>
      <c r="G38" s="144">
        <v>4.7</v>
      </c>
      <c r="H38" s="144">
        <v>1.5</v>
      </c>
      <c r="I38" s="144">
        <v>3.1</v>
      </c>
      <c r="J38" s="203">
        <v>39714</v>
      </c>
      <c r="K38" s="203">
        <v>66298</v>
      </c>
      <c r="L38" s="203">
        <v>44725</v>
      </c>
      <c r="M38" s="203">
        <v>150762</v>
      </c>
    </row>
    <row r="39" spans="1:13" ht="15">
      <c r="A39" s="207" t="s">
        <v>167</v>
      </c>
      <c r="B39" s="203">
        <v>28293</v>
      </c>
      <c r="C39" s="203">
        <v>67465</v>
      </c>
      <c r="D39" s="203">
        <v>166526</v>
      </c>
      <c r="E39" s="203">
        <v>262325</v>
      </c>
      <c r="F39" s="144">
        <v>18.100000000000001</v>
      </c>
      <c r="G39" s="144">
        <v>22.8</v>
      </c>
      <c r="H39" s="144">
        <v>27.8</v>
      </c>
      <c r="I39" s="144">
        <v>25</v>
      </c>
      <c r="J39" s="203">
        <v>77683</v>
      </c>
      <c r="K39" s="203">
        <v>199198</v>
      </c>
      <c r="L39" s="203">
        <v>543382</v>
      </c>
      <c r="M39" s="203">
        <v>820412</v>
      </c>
    </row>
    <row r="40" spans="1:13" ht="15">
      <c r="A40" s="207" t="s">
        <v>168</v>
      </c>
      <c r="B40" s="203">
        <v>32529</v>
      </c>
      <c r="C40" s="203">
        <v>79536</v>
      </c>
      <c r="D40" s="203">
        <v>202835</v>
      </c>
      <c r="E40" s="203">
        <v>314957</v>
      </c>
      <c r="F40" s="144">
        <v>20.8</v>
      </c>
      <c r="G40" s="144">
        <v>26.9</v>
      </c>
      <c r="H40" s="144">
        <v>33.9</v>
      </c>
      <c r="I40" s="144">
        <v>30</v>
      </c>
      <c r="J40" s="203">
        <v>41390</v>
      </c>
      <c r="K40" s="203">
        <v>102774</v>
      </c>
      <c r="L40" s="203">
        <v>263007</v>
      </c>
      <c r="M40" s="203">
        <v>407252</v>
      </c>
    </row>
    <row r="41" spans="1:13" ht="15">
      <c r="A41" s="207" t="s">
        <v>169</v>
      </c>
      <c r="B41" s="203">
        <v>12662</v>
      </c>
      <c r="C41" s="203">
        <v>34163</v>
      </c>
      <c r="D41" s="203">
        <v>86680</v>
      </c>
      <c r="E41" s="203">
        <v>133522</v>
      </c>
      <c r="F41" s="144">
        <v>8.1</v>
      </c>
      <c r="G41" s="144">
        <v>11.6</v>
      </c>
      <c r="H41" s="144">
        <v>14.5</v>
      </c>
      <c r="I41" s="144">
        <v>12.7</v>
      </c>
      <c r="J41" s="203">
        <v>49789</v>
      </c>
      <c r="K41" s="203">
        <v>132592</v>
      </c>
      <c r="L41" s="203">
        <v>344188</v>
      </c>
      <c r="M41" s="203">
        <v>526642</v>
      </c>
    </row>
    <row r="42" spans="1:13" ht="15">
      <c r="A42" s="207" t="s">
        <v>170</v>
      </c>
      <c r="B42" s="203">
        <v>84520</v>
      </c>
      <c r="C42" s="203">
        <v>185540</v>
      </c>
      <c r="D42" s="203">
        <v>396584</v>
      </c>
      <c r="E42" s="203">
        <v>666764</v>
      </c>
      <c r="F42" s="144">
        <v>54.2</v>
      </c>
      <c r="G42" s="144">
        <v>62.8</v>
      </c>
      <c r="H42" s="144">
        <v>66.3</v>
      </c>
      <c r="I42" s="144">
        <v>63.5</v>
      </c>
      <c r="J42" s="203">
        <v>810143</v>
      </c>
      <c r="K42" s="203">
        <v>1772173</v>
      </c>
      <c r="L42" s="203">
        <v>3746840</v>
      </c>
      <c r="M42" s="203">
        <v>6330438</v>
      </c>
    </row>
    <row r="43" spans="1:13" ht="15">
      <c r="A43" s="207" t="s">
        <v>185</v>
      </c>
      <c r="B43" s="203">
        <v>54744</v>
      </c>
      <c r="C43" s="203">
        <v>120317</v>
      </c>
      <c r="D43" s="203">
        <v>257666</v>
      </c>
      <c r="E43" s="203">
        <v>432809</v>
      </c>
      <c r="F43" s="144">
        <v>35.1</v>
      </c>
      <c r="G43" s="144">
        <v>40.700000000000003</v>
      </c>
      <c r="H43" s="144">
        <v>43.1</v>
      </c>
      <c r="I43" s="144">
        <v>41.2</v>
      </c>
      <c r="J43" s="203">
        <v>138140</v>
      </c>
      <c r="K43" s="203">
        <v>312878</v>
      </c>
      <c r="L43" s="203">
        <v>701601</v>
      </c>
      <c r="M43" s="203">
        <v>1152850</v>
      </c>
    </row>
    <row r="44" spans="1:13" ht="15">
      <c r="A44" s="207" t="s">
        <v>171</v>
      </c>
      <c r="B44" s="203">
        <v>131</v>
      </c>
      <c r="C44" s="203">
        <v>459</v>
      </c>
      <c r="D44" s="203">
        <v>1374</v>
      </c>
      <c r="E44" s="203">
        <v>1964</v>
      </c>
      <c r="F44" s="144">
        <v>0.1</v>
      </c>
      <c r="G44" s="144">
        <v>0.2</v>
      </c>
      <c r="H44" s="144">
        <v>0.2</v>
      </c>
      <c r="I44" s="144">
        <v>0.2</v>
      </c>
      <c r="J44" s="203">
        <v>3856</v>
      </c>
      <c r="K44" s="203">
        <v>13683</v>
      </c>
      <c r="L44" s="203">
        <v>42103</v>
      </c>
      <c r="M44" s="203">
        <v>59642</v>
      </c>
    </row>
    <row r="45" spans="1:13" ht="15">
      <c r="A45" s="207" t="s">
        <v>172</v>
      </c>
      <c r="B45" s="203">
        <v>11691</v>
      </c>
      <c r="C45" s="203">
        <v>29214</v>
      </c>
      <c r="D45" s="203">
        <v>75301</v>
      </c>
      <c r="E45" s="203">
        <v>116233</v>
      </c>
      <c r="F45" s="144">
        <v>7.5</v>
      </c>
      <c r="G45" s="144">
        <v>9.9</v>
      </c>
      <c r="H45" s="144">
        <v>12.6</v>
      </c>
      <c r="I45" s="144">
        <v>11.1</v>
      </c>
      <c r="J45" s="203">
        <v>20167</v>
      </c>
      <c r="K45" s="203">
        <v>54626</v>
      </c>
      <c r="L45" s="203">
        <v>157693</v>
      </c>
      <c r="M45" s="203">
        <v>232529</v>
      </c>
    </row>
    <row r="46" spans="1:13" ht="15">
      <c r="A46" s="207" t="s">
        <v>173</v>
      </c>
      <c r="B46" s="203">
        <v>5604</v>
      </c>
      <c r="C46" s="203">
        <v>14396</v>
      </c>
      <c r="D46" s="203">
        <v>35946</v>
      </c>
      <c r="E46" s="203">
        <v>55956</v>
      </c>
      <c r="F46" s="144">
        <v>3.6</v>
      </c>
      <c r="G46" s="144">
        <v>4.9000000000000004</v>
      </c>
      <c r="H46" s="144">
        <v>6</v>
      </c>
      <c r="I46" s="144">
        <v>5.3</v>
      </c>
      <c r="J46" s="203">
        <v>8179</v>
      </c>
      <c r="K46" s="203">
        <v>22357</v>
      </c>
      <c r="L46" s="203">
        <v>56867</v>
      </c>
      <c r="M46" s="203">
        <v>87420</v>
      </c>
    </row>
    <row r="47" spans="1:13" ht="15">
      <c r="A47" s="207" t="s">
        <v>177</v>
      </c>
      <c r="B47" s="203">
        <v>13661</v>
      </c>
      <c r="C47" s="203">
        <v>36698</v>
      </c>
      <c r="D47" s="203">
        <v>92309</v>
      </c>
      <c r="E47" s="203">
        <v>142692</v>
      </c>
      <c r="F47" s="144">
        <v>8.8000000000000007</v>
      </c>
      <c r="G47" s="144">
        <v>12.4</v>
      </c>
      <c r="H47" s="144">
        <v>15.4</v>
      </c>
      <c r="I47" s="144">
        <v>13.6</v>
      </c>
      <c r="J47" s="203">
        <v>35085</v>
      </c>
      <c r="K47" s="203">
        <v>92161</v>
      </c>
      <c r="L47" s="203">
        <v>220351</v>
      </c>
      <c r="M47" s="203">
        <v>347647</v>
      </c>
    </row>
    <row r="48" spans="1:13" ht="15">
      <c r="A48" s="207" t="s">
        <v>180</v>
      </c>
      <c r="B48" s="203">
        <v>122050</v>
      </c>
      <c r="C48" s="203">
        <v>258381</v>
      </c>
      <c r="D48" s="203">
        <v>535484</v>
      </c>
      <c r="E48" s="203">
        <v>916073</v>
      </c>
      <c r="F48" s="144">
        <v>78.2</v>
      </c>
      <c r="G48" s="144">
        <v>87.5</v>
      </c>
      <c r="H48" s="144">
        <v>89.6</v>
      </c>
      <c r="I48" s="144">
        <v>87.3</v>
      </c>
      <c r="J48" s="203">
        <v>1936429</v>
      </c>
      <c r="K48" s="203">
        <v>4441453</v>
      </c>
      <c r="L48" s="203">
        <v>9988393</v>
      </c>
      <c r="M48" s="203">
        <v>16369419</v>
      </c>
    </row>
    <row r="49" spans="1:13" ht="15">
      <c r="A49" s="205" t="s">
        <v>186</v>
      </c>
      <c r="B49" s="203"/>
      <c r="C49" s="203"/>
      <c r="D49" s="203"/>
      <c r="E49" s="203"/>
      <c r="F49" s="144"/>
      <c r="G49" s="144"/>
      <c r="H49" s="144"/>
      <c r="I49" s="144"/>
      <c r="J49" s="203"/>
      <c r="K49" s="203"/>
      <c r="L49" s="203"/>
      <c r="M49" s="203"/>
    </row>
    <row r="50" spans="1:13" ht="15">
      <c r="A50" s="153" t="s">
        <v>196</v>
      </c>
      <c r="B50" s="203">
        <v>8246</v>
      </c>
      <c r="C50" s="203">
        <v>14767</v>
      </c>
      <c r="D50" s="203">
        <v>24186</v>
      </c>
      <c r="E50" s="203">
        <v>47210</v>
      </c>
      <c r="F50" s="144">
        <v>5.3</v>
      </c>
      <c r="G50" s="144">
        <v>5</v>
      </c>
      <c r="H50" s="144">
        <v>4</v>
      </c>
      <c r="I50" s="144">
        <v>4.5</v>
      </c>
      <c r="J50" s="203">
        <v>18576</v>
      </c>
      <c r="K50" s="203">
        <v>33075</v>
      </c>
      <c r="L50" s="203">
        <v>52112</v>
      </c>
      <c r="M50" s="203">
        <v>103794</v>
      </c>
    </row>
    <row r="51" spans="1:13" ht="15">
      <c r="A51" s="153" t="s">
        <v>189</v>
      </c>
      <c r="B51" s="203">
        <v>1928</v>
      </c>
      <c r="C51" s="203">
        <v>6251</v>
      </c>
      <c r="D51" s="203">
        <v>20296</v>
      </c>
      <c r="E51" s="203">
        <v>28475</v>
      </c>
      <c r="F51" s="144">
        <v>1.2</v>
      </c>
      <c r="G51" s="144">
        <v>2.1</v>
      </c>
      <c r="H51" s="144">
        <v>3.4</v>
      </c>
      <c r="I51" s="144">
        <v>2.7</v>
      </c>
      <c r="J51" s="203">
        <v>3544</v>
      </c>
      <c r="K51" s="203">
        <v>11515</v>
      </c>
      <c r="L51" s="203">
        <v>39223</v>
      </c>
      <c r="M51" s="203">
        <v>54282</v>
      </c>
    </row>
    <row r="52" spans="1:13" ht="15">
      <c r="A52" s="153" t="s">
        <v>197</v>
      </c>
      <c r="B52" s="203">
        <v>1347</v>
      </c>
      <c r="C52" s="203">
        <v>3053</v>
      </c>
      <c r="D52" s="203">
        <v>8695</v>
      </c>
      <c r="E52" s="203">
        <v>13095</v>
      </c>
      <c r="F52" s="144">
        <v>0.9</v>
      </c>
      <c r="G52" s="144">
        <v>1</v>
      </c>
      <c r="H52" s="144">
        <v>1.5</v>
      </c>
      <c r="I52" s="144">
        <v>1.2</v>
      </c>
      <c r="J52" s="203">
        <v>4320</v>
      </c>
      <c r="K52" s="203">
        <v>10440</v>
      </c>
      <c r="L52" s="203">
        <v>34510</v>
      </c>
      <c r="M52" s="203">
        <v>49270</v>
      </c>
    </row>
    <row r="53" spans="1:13" ht="15">
      <c r="A53" s="153" t="s">
        <v>179</v>
      </c>
      <c r="B53" s="203">
        <v>1862</v>
      </c>
      <c r="C53" s="203">
        <v>6416</v>
      </c>
      <c r="D53" s="203">
        <v>20470</v>
      </c>
      <c r="E53" s="203">
        <v>28748</v>
      </c>
      <c r="F53" s="144">
        <v>1.2</v>
      </c>
      <c r="G53" s="144">
        <v>2.2000000000000002</v>
      </c>
      <c r="H53" s="144">
        <v>3.4</v>
      </c>
      <c r="I53" s="144">
        <v>2.7</v>
      </c>
      <c r="J53" s="203">
        <v>3135</v>
      </c>
      <c r="K53" s="203">
        <v>10998</v>
      </c>
      <c r="L53" s="203">
        <v>34604</v>
      </c>
      <c r="M53" s="203">
        <v>48737</v>
      </c>
    </row>
    <row r="54" spans="1:13" ht="15">
      <c r="A54" s="153" t="s">
        <v>190</v>
      </c>
      <c r="B54" s="203">
        <v>2077</v>
      </c>
      <c r="C54" s="203">
        <v>6133</v>
      </c>
      <c r="D54" s="203">
        <v>16216</v>
      </c>
      <c r="E54" s="203">
        <v>24426</v>
      </c>
      <c r="F54" s="144">
        <v>1.3</v>
      </c>
      <c r="G54" s="144">
        <v>2.1</v>
      </c>
      <c r="H54" s="144">
        <v>2.7</v>
      </c>
      <c r="I54" s="144">
        <v>2.2999999999999998</v>
      </c>
      <c r="J54" s="203">
        <v>3979</v>
      </c>
      <c r="K54" s="203">
        <v>11604</v>
      </c>
      <c r="L54" s="203">
        <v>30889</v>
      </c>
      <c r="M54" s="203">
        <v>46472</v>
      </c>
    </row>
    <row r="55" spans="1:13" ht="15">
      <c r="A55" s="212" t="s">
        <v>187</v>
      </c>
      <c r="B55" s="203">
        <v>33808</v>
      </c>
      <c r="C55" s="203">
        <v>84346</v>
      </c>
      <c r="D55" s="203">
        <v>221942</v>
      </c>
      <c r="E55" s="203">
        <v>340149</v>
      </c>
      <c r="F55" s="144">
        <v>21.7</v>
      </c>
      <c r="G55" s="144">
        <v>28.6</v>
      </c>
      <c r="H55" s="144">
        <v>37.1</v>
      </c>
      <c r="I55" s="144">
        <v>32.4</v>
      </c>
      <c r="J55" s="203">
        <v>69071</v>
      </c>
      <c r="K55" s="203">
        <v>171729</v>
      </c>
      <c r="L55" s="203">
        <v>456063</v>
      </c>
      <c r="M55" s="203">
        <v>696980</v>
      </c>
    </row>
    <row r="56" spans="1:13" ht="15">
      <c r="A56" s="213" t="s">
        <v>182</v>
      </c>
      <c r="B56" s="208">
        <v>156050</v>
      </c>
      <c r="C56" s="208">
        <v>295366</v>
      </c>
      <c r="D56" s="208">
        <v>597954</v>
      </c>
      <c r="E56" s="208">
        <v>1049556</v>
      </c>
      <c r="F56" s="210">
        <v>100</v>
      </c>
      <c r="G56" s="210">
        <v>100</v>
      </c>
      <c r="H56" s="210">
        <v>100</v>
      </c>
      <c r="I56" s="210">
        <v>100</v>
      </c>
      <c r="J56" s="208" t="s">
        <v>7</v>
      </c>
      <c r="K56" s="208" t="s">
        <v>7</v>
      </c>
      <c r="L56" s="208" t="s">
        <v>7</v>
      </c>
      <c r="M56" s="208" t="s">
        <v>7</v>
      </c>
    </row>
    <row r="57" spans="1:13" s="29" customFormat="1" ht="15">
      <c r="A57" s="117" t="s">
        <v>76</v>
      </c>
      <c r="B57" s="241"/>
      <c r="C57" s="241"/>
      <c r="D57" s="241"/>
      <c r="E57" s="241"/>
      <c r="F57" s="241"/>
      <c r="G57" s="241"/>
      <c r="H57" s="241"/>
      <c r="I57" s="241"/>
      <c r="J57" s="241"/>
      <c r="K57" s="241"/>
      <c r="L57" s="241"/>
      <c r="M57" s="241"/>
    </row>
    <row r="58" spans="1:13" ht="15">
      <c r="A58" s="118" t="s">
        <v>184</v>
      </c>
      <c r="B58" s="203">
        <v>1936</v>
      </c>
      <c r="C58" s="203">
        <v>3359</v>
      </c>
      <c r="D58" s="203">
        <v>8670</v>
      </c>
      <c r="E58" s="203">
        <v>13965</v>
      </c>
      <c r="F58" s="144">
        <v>4.2</v>
      </c>
      <c r="G58" s="144">
        <v>4.2</v>
      </c>
      <c r="H58" s="144">
        <v>4.5999999999999996</v>
      </c>
      <c r="I58" s="144">
        <v>4.4000000000000004</v>
      </c>
      <c r="J58" s="203">
        <v>1941</v>
      </c>
      <c r="K58" s="203">
        <v>3368</v>
      </c>
      <c r="L58" s="203">
        <v>8682</v>
      </c>
      <c r="M58" s="203">
        <v>13991</v>
      </c>
    </row>
    <row r="59" spans="1:13" ht="15">
      <c r="A59" s="205" t="s">
        <v>188</v>
      </c>
      <c r="B59" s="203"/>
      <c r="C59" s="203"/>
      <c r="D59" s="203"/>
      <c r="E59" s="203"/>
      <c r="F59" s="215"/>
      <c r="G59" s="215"/>
      <c r="H59" s="215"/>
      <c r="I59" s="215"/>
      <c r="J59" s="203"/>
      <c r="K59" s="203"/>
      <c r="L59" s="203"/>
      <c r="M59" s="203"/>
    </row>
    <row r="60" spans="1:13" ht="15">
      <c r="A60" s="207" t="s">
        <v>174</v>
      </c>
      <c r="B60" s="203">
        <v>40591</v>
      </c>
      <c r="C60" s="203">
        <v>68377</v>
      </c>
      <c r="D60" s="203">
        <v>163132</v>
      </c>
      <c r="E60" s="203">
        <v>272122</v>
      </c>
      <c r="F60" s="144">
        <v>88.3</v>
      </c>
      <c r="G60" s="144">
        <v>86</v>
      </c>
      <c r="H60" s="144">
        <v>85.7</v>
      </c>
      <c r="I60" s="144">
        <v>86.2</v>
      </c>
      <c r="J60" s="203">
        <v>330225</v>
      </c>
      <c r="K60" s="203">
        <v>560117</v>
      </c>
      <c r="L60" s="203">
        <v>1366094</v>
      </c>
      <c r="M60" s="203">
        <v>2256759</v>
      </c>
    </row>
    <row r="61" spans="1:13" ht="15">
      <c r="A61" s="207" t="s">
        <v>176</v>
      </c>
      <c r="B61" s="203">
        <v>1823</v>
      </c>
      <c r="C61" s="203">
        <v>3653</v>
      </c>
      <c r="D61" s="203">
        <v>9058</v>
      </c>
      <c r="E61" s="203">
        <v>14534</v>
      </c>
      <c r="F61" s="144">
        <v>4</v>
      </c>
      <c r="G61" s="144">
        <v>4.5999999999999996</v>
      </c>
      <c r="H61" s="144">
        <v>4.8</v>
      </c>
      <c r="I61" s="144">
        <v>4.5999999999999996</v>
      </c>
      <c r="J61" s="203">
        <v>2630</v>
      </c>
      <c r="K61" s="203">
        <v>5704</v>
      </c>
      <c r="L61" s="203">
        <v>14279</v>
      </c>
      <c r="M61" s="203">
        <v>22613</v>
      </c>
    </row>
    <row r="62" spans="1:13" ht="15">
      <c r="A62" s="207" t="s">
        <v>166</v>
      </c>
      <c r="B62" s="203">
        <v>725</v>
      </c>
      <c r="C62" s="203">
        <v>1252</v>
      </c>
      <c r="D62" s="203">
        <v>3196</v>
      </c>
      <c r="E62" s="203">
        <v>5173</v>
      </c>
      <c r="F62" s="144">
        <v>1.6</v>
      </c>
      <c r="G62" s="144">
        <v>1.6</v>
      </c>
      <c r="H62" s="144">
        <v>1.7</v>
      </c>
      <c r="I62" s="144">
        <v>1.6</v>
      </c>
      <c r="J62" s="203">
        <v>2555</v>
      </c>
      <c r="K62" s="203">
        <v>4637</v>
      </c>
      <c r="L62" s="203">
        <v>11742</v>
      </c>
      <c r="M62" s="203">
        <v>18934</v>
      </c>
    </row>
    <row r="63" spans="1:13" ht="15">
      <c r="A63" s="207" t="s">
        <v>167</v>
      </c>
      <c r="B63" s="203">
        <v>9357</v>
      </c>
      <c r="C63" s="203">
        <v>18007</v>
      </c>
      <c r="D63" s="203">
        <v>42273</v>
      </c>
      <c r="E63" s="203">
        <v>69637</v>
      </c>
      <c r="F63" s="144">
        <v>20.399999999999999</v>
      </c>
      <c r="G63" s="144">
        <v>22.7</v>
      </c>
      <c r="H63" s="144">
        <v>22.2</v>
      </c>
      <c r="I63" s="144">
        <v>22.1</v>
      </c>
      <c r="J63" s="203">
        <v>28290</v>
      </c>
      <c r="K63" s="203">
        <v>53088</v>
      </c>
      <c r="L63" s="203">
        <v>120628</v>
      </c>
      <c r="M63" s="203">
        <v>202006</v>
      </c>
    </row>
    <row r="64" spans="1:13" ht="15">
      <c r="A64" s="207" t="s">
        <v>168</v>
      </c>
      <c r="B64" s="203">
        <v>12949</v>
      </c>
      <c r="C64" s="203">
        <v>17872</v>
      </c>
      <c r="D64" s="203">
        <v>43171</v>
      </c>
      <c r="E64" s="203">
        <v>73992</v>
      </c>
      <c r="F64" s="144">
        <v>28.2</v>
      </c>
      <c r="G64" s="144">
        <v>22.5</v>
      </c>
      <c r="H64" s="144">
        <v>22.7</v>
      </c>
      <c r="I64" s="144">
        <v>23.4</v>
      </c>
      <c r="J64" s="203">
        <v>17609</v>
      </c>
      <c r="K64" s="203">
        <v>24184</v>
      </c>
      <c r="L64" s="203">
        <v>57530</v>
      </c>
      <c r="M64" s="203">
        <v>99323</v>
      </c>
    </row>
    <row r="65" spans="1:13" ht="15">
      <c r="A65" s="207" t="s">
        <v>169</v>
      </c>
      <c r="B65" s="203">
        <v>6118</v>
      </c>
      <c r="C65" s="203">
        <v>11954</v>
      </c>
      <c r="D65" s="203">
        <v>29016</v>
      </c>
      <c r="E65" s="203">
        <v>47088</v>
      </c>
      <c r="F65" s="144">
        <v>13.3</v>
      </c>
      <c r="G65" s="144">
        <v>15</v>
      </c>
      <c r="H65" s="144">
        <v>15.3</v>
      </c>
      <c r="I65" s="144">
        <v>14.9</v>
      </c>
      <c r="J65" s="203">
        <v>24345</v>
      </c>
      <c r="K65" s="203">
        <v>47368</v>
      </c>
      <c r="L65" s="203">
        <v>111554</v>
      </c>
      <c r="M65" s="203">
        <v>183267</v>
      </c>
    </row>
    <row r="66" spans="1:13" ht="15">
      <c r="A66" s="207" t="s">
        <v>170</v>
      </c>
      <c r="B66" s="203">
        <v>28873</v>
      </c>
      <c r="C66" s="203">
        <v>46654</v>
      </c>
      <c r="D66" s="203">
        <v>119281</v>
      </c>
      <c r="E66" s="203">
        <v>194825</v>
      </c>
      <c r="F66" s="144">
        <v>62.8</v>
      </c>
      <c r="G66" s="144">
        <v>58.7</v>
      </c>
      <c r="H66" s="144">
        <v>62.7</v>
      </c>
      <c r="I66" s="144">
        <v>61.7</v>
      </c>
      <c r="J66" s="203">
        <v>274335</v>
      </c>
      <c r="K66" s="203">
        <v>430719</v>
      </c>
      <c r="L66" s="203">
        <v>1093682</v>
      </c>
      <c r="M66" s="203">
        <v>1799033</v>
      </c>
    </row>
    <row r="67" spans="1:13" ht="15">
      <c r="A67" s="207" t="s">
        <v>185</v>
      </c>
      <c r="B67" s="203">
        <v>20034</v>
      </c>
      <c r="C67" s="203">
        <v>33579</v>
      </c>
      <c r="D67" s="203">
        <v>80516</v>
      </c>
      <c r="E67" s="203">
        <v>134142</v>
      </c>
      <c r="F67" s="144">
        <v>43.6</v>
      </c>
      <c r="G67" s="144">
        <v>42.2</v>
      </c>
      <c r="H67" s="144">
        <v>42.3</v>
      </c>
      <c r="I67" s="144">
        <v>42.5</v>
      </c>
      <c r="J67" s="203">
        <v>56208</v>
      </c>
      <c r="K67" s="203">
        <v>92469</v>
      </c>
      <c r="L67" s="203">
        <v>220583</v>
      </c>
      <c r="M67" s="203">
        <v>369318</v>
      </c>
    </row>
    <row r="68" spans="1:13" ht="15">
      <c r="A68" s="207" t="s">
        <v>171</v>
      </c>
      <c r="B68" s="203">
        <v>52</v>
      </c>
      <c r="C68" s="203">
        <v>96</v>
      </c>
      <c r="D68" s="203">
        <v>238</v>
      </c>
      <c r="E68" s="203">
        <v>386</v>
      </c>
      <c r="F68" s="144">
        <v>0.1</v>
      </c>
      <c r="G68" s="144">
        <v>0.1</v>
      </c>
      <c r="H68" s="144">
        <v>0.1</v>
      </c>
      <c r="I68" s="144">
        <v>0.1</v>
      </c>
      <c r="J68" s="203">
        <v>1322</v>
      </c>
      <c r="K68" s="203">
        <v>2916</v>
      </c>
      <c r="L68" s="203">
        <v>7072</v>
      </c>
      <c r="M68" s="203">
        <v>11310</v>
      </c>
    </row>
    <row r="69" spans="1:13" ht="15">
      <c r="A69" s="207" t="s">
        <v>172</v>
      </c>
      <c r="B69" s="203">
        <v>2666</v>
      </c>
      <c r="C69" s="203">
        <v>5560</v>
      </c>
      <c r="D69" s="203">
        <v>15316</v>
      </c>
      <c r="E69" s="203">
        <v>23542</v>
      </c>
      <c r="F69" s="144">
        <v>5.8</v>
      </c>
      <c r="G69" s="144">
        <v>7</v>
      </c>
      <c r="H69" s="144">
        <v>8.1</v>
      </c>
      <c r="I69" s="144">
        <v>7.5</v>
      </c>
      <c r="J69" s="203">
        <v>4391</v>
      </c>
      <c r="K69" s="203">
        <v>9289</v>
      </c>
      <c r="L69" s="203">
        <v>26681</v>
      </c>
      <c r="M69" s="203">
        <v>40361</v>
      </c>
    </row>
    <row r="70" spans="1:13" ht="15">
      <c r="A70" s="207" t="s">
        <v>173</v>
      </c>
      <c r="B70" s="203">
        <v>711</v>
      </c>
      <c r="C70" s="203">
        <v>1665</v>
      </c>
      <c r="D70" s="203">
        <v>5797</v>
      </c>
      <c r="E70" s="203">
        <v>8173</v>
      </c>
      <c r="F70" s="144">
        <v>1.5</v>
      </c>
      <c r="G70" s="144">
        <v>2.1</v>
      </c>
      <c r="H70" s="144">
        <v>3</v>
      </c>
      <c r="I70" s="144">
        <v>2.6</v>
      </c>
      <c r="J70" s="203">
        <v>962</v>
      </c>
      <c r="K70" s="203">
        <v>2240</v>
      </c>
      <c r="L70" s="203">
        <v>8079</v>
      </c>
      <c r="M70" s="203">
        <v>11281</v>
      </c>
    </row>
    <row r="71" spans="1:13" ht="15">
      <c r="A71" s="207" t="s">
        <v>177</v>
      </c>
      <c r="B71" s="203">
        <v>5731</v>
      </c>
      <c r="C71" s="203">
        <v>10077</v>
      </c>
      <c r="D71" s="203">
        <v>25337</v>
      </c>
      <c r="E71" s="203">
        <v>41145</v>
      </c>
      <c r="F71" s="144">
        <v>12.5</v>
      </c>
      <c r="G71" s="144">
        <v>12.7</v>
      </c>
      <c r="H71" s="144">
        <v>13.3</v>
      </c>
      <c r="I71" s="144">
        <v>13</v>
      </c>
      <c r="J71" s="203">
        <v>12175</v>
      </c>
      <c r="K71" s="203">
        <v>20940</v>
      </c>
      <c r="L71" s="203">
        <v>53224</v>
      </c>
      <c r="M71" s="203">
        <v>86339</v>
      </c>
    </row>
    <row r="72" spans="1:13" ht="15">
      <c r="A72" s="207" t="s">
        <v>180</v>
      </c>
      <c r="B72" s="203">
        <v>41567</v>
      </c>
      <c r="C72" s="203">
        <v>70186</v>
      </c>
      <c r="D72" s="203">
        <v>167279</v>
      </c>
      <c r="E72" s="203">
        <v>279055</v>
      </c>
      <c r="F72" s="144">
        <v>90.4</v>
      </c>
      <c r="G72" s="144">
        <v>88.3</v>
      </c>
      <c r="H72" s="144">
        <v>87.9</v>
      </c>
      <c r="I72" s="144">
        <v>88.4</v>
      </c>
      <c r="J72" s="203">
        <v>755047</v>
      </c>
      <c r="K72" s="203">
        <v>1253671</v>
      </c>
      <c r="L72" s="203">
        <v>3091148</v>
      </c>
      <c r="M72" s="203">
        <v>5100646</v>
      </c>
    </row>
    <row r="73" spans="1:13" ht="15">
      <c r="A73" s="205" t="s">
        <v>186</v>
      </c>
      <c r="B73" s="203"/>
      <c r="C73" s="203"/>
      <c r="D73" s="203"/>
      <c r="E73" s="203"/>
      <c r="F73" s="144"/>
      <c r="G73" s="144"/>
      <c r="H73" s="144"/>
      <c r="I73" s="144"/>
      <c r="J73" s="203"/>
      <c r="K73" s="203"/>
      <c r="L73" s="203"/>
      <c r="M73" s="203"/>
    </row>
    <row r="74" spans="1:13" ht="15">
      <c r="A74" s="153" t="s">
        <v>196</v>
      </c>
      <c r="B74" s="203">
        <v>893</v>
      </c>
      <c r="C74" s="203">
        <v>1799</v>
      </c>
      <c r="D74" s="203">
        <v>4753</v>
      </c>
      <c r="E74" s="203">
        <v>7445</v>
      </c>
      <c r="F74" s="144">
        <v>1.9</v>
      </c>
      <c r="G74" s="144">
        <v>2.2999999999999998</v>
      </c>
      <c r="H74" s="144">
        <v>2.5</v>
      </c>
      <c r="I74" s="144">
        <v>2.4</v>
      </c>
      <c r="J74" s="203">
        <v>2014</v>
      </c>
      <c r="K74" s="203">
        <v>4058</v>
      </c>
      <c r="L74" s="203">
        <v>10344</v>
      </c>
      <c r="M74" s="203">
        <v>16416</v>
      </c>
    </row>
    <row r="75" spans="1:13" ht="15">
      <c r="A75" s="207" t="s">
        <v>179</v>
      </c>
      <c r="B75" s="203">
        <v>1314</v>
      </c>
      <c r="C75" s="203">
        <v>2754</v>
      </c>
      <c r="D75" s="203">
        <v>5576</v>
      </c>
      <c r="E75" s="203">
        <v>9644</v>
      </c>
      <c r="F75" s="144">
        <v>2.9</v>
      </c>
      <c r="G75" s="144">
        <v>3.5</v>
      </c>
      <c r="H75" s="144">
        <v>2.9</v>
      </c>
      <c r="I75" s="144">
        <v>3.1</v>
      </c>
      <c r="J75" s="203">
        <v>2367</v>
      </c>
      <c r="K75" s="203">
        <v>4652</v>
      </c>
      <c r="L75" s="203">
        <v>9205</v>
      </c>
      <c r="M75" s="203">
        <v>16224</v>
      </c>
    </row>
    <row r="76" spans="1:13" ht="15">
      <c r="A76" s="207" t="s">
        <v>189</v>
      </c>
      <c r="B76" s="203">
        <v>1249</v>
      </c>
      <c r="C76" s="203">
        <v>2275</v>
      </c>
      <c r="D76" s="203">
        <v>5291</v>
      </c>
      <c r="E76" s="203">
        <v>8815</v>
      </c>
      <c r="F76" s="144">
        <v>2.7</v>
      </c>
      <c r="G76" s="144">
        <v>2.9</v>
      </c>
      <c r="H76" s="144">
        <v>2.8</v>
      </c>
      <c r="I76" s="144">
        <v>2.8</v>
      </c>
      <c r="J76" s="203">
        <v>2212</v>
      </c>
      <c r="K76" s="203">
        <v>4111</v>
      </c>
      <c r="L76" s="203">
        <v>9485</v>
      </c>
      <c r="M76" s="203">
        <v>15808</v>
      </c>
    </row>
    <row r="77" spans="1:13" ht="15">
      <c r="A77" s="153" t="s">
        <v>197</v>
      </c>
      <c r="B77" s="203">
        <v>707</v>
      </c>
      <c r="C77" s="203">
        <v>1510</v>
      </c>
      <c r="D77" s="203">
        <v>2841</v>
      </c>
      <c r="E77" s="203">
        <v>5058</v>
      </c>
      <c r="F77" s="144">
        <v>1.5</v>
      </c>
      <c r="G77" s="144">
        <v>1.9</v>
      </c>
      <c r="H77" s="144">
        <v>1.5</v>
      </c>
      <c r="I77" s="144">
        <v>1.6</v>
      </c>
      <c r="J77" s="203">
        <v>1977</v>
      </c>
      <c r="K77" s="203">
        <v>4178</v>
      </c>
      <c r="L77" s="203">
        <v>8849</v>
      </c>
      <c r="M77" s="203">
        <v>15004</v>
      </c>
    </row>
    <row r="78" spans="1:13" ht="15">
      <c r="A78" s="207" t="s">
        <v>190</v>
      </c>
      <c r="B78" s="203">
        <v>749</v>
      </c>
      <c r="C78" s="203">
        <v>1352</v>
      </c>
      <c r="D78" s="203">
        <v>3837</v>
      </c>
      <c r="E78" s="203">
        <v>5938</v>
      </c>
      <c r="F78" s="144">
        <v>1.6</v>
      </c>
      <c r="G78" s="144">
        <v>1.7</v>
      </c>
      <c r="H78" s="144">
        <v>2</v>
      </c>
      <c r="I78" s="144">
        <v>1.9</v>
      </c>
      <c r="J78" s="203">
        <v>1703</v>
      </c>
      <c r="K78" s="203">
        <v>2814</v>
      </c>
      <c r="L78" s="203">
        <v>7897</v>
      </c>
      <c r="M78" s="203">
        <v>12414</v>
      </c>
    </row>
    <row r="79" spans="1:13" ht="15">
      <c r="A79" s="212" t="s">
        <v>187</v>
      </c>
      <c r="B79" s="203">
        <v>13144</v>
      </c>
      <c r="C79" s="203">
        <v>25072</v>
      </c>
      <c r="D79" s="203">
        <v>56328</v>
      </c>
      <c r="E79" s="203">
        <v>94555</v>
      </c>
      <c r="F79" s="144">
        <v>28.6</v>
      </c>
      <c r="G79" s="144">
        <v>31.5</v>
      </c>
      <c r="H79" s="144">
        <v>29.6</v>
      </c>
      <c r="I79" s="144">
        <v>29.9</v>
      </c>
      <c r="J79" s="203">
        <v>27767</v>
      </c>
      <c r="K79" s="203">
        <v>51350</v>
      </c>
      <c r="L79" s="203">
        <v>113294</v>
      </c>
      <c r="M79" s="203">
        <v>192439</v>
      </c>
    </row>
    <row r="80" spans="1:13" ht="15">
      <c r="A80" s="213" t="s">
        <v>183</v>
      </c>
      <c r="B80" s="208">
        <v>45971</v>
      </c>
      <c r="C80" s="208">
        <v>79488</v>
      </c>
      <c r="D80" s="208">
        <v>190250</v>
      </c>
      <c r="E80" s="208">
        <v>315732</v>
      </c>
      <c r="F80" s="210">
        <v>100</v>
      </c>
      <c r="G80" s="210">
        <v>100</v>
      </c>
      <c r="H80" s="210">
        <v>100</v>
      </c>
      <c r="I80" s="210">
        <v>100</v>
      </c>
      <c r="J80" s="208" t="s">
        <v>7</v>
      </c>
      <c r="K80" s="208" t="s">
        <v>7</v>
      </c>
      <c r="L80" s="208" t="s">
        <v>7</v>
      </c>
      <c r="M80" s="208" t="s">
        <v>7</v>
      </c>
    </row>
    <row r="81" spans="1:13" s="29" customFormat="1" ht="15">
      <c r="A81" s="117" t="s">
        <v>55</v>
      </c>
      <c r="B81" s="241"/>
      <c r="C81" s="241"/>
      <c r="D81" s="241"/>
      <c r="E81" s="241"/>
      <c r="F81" s="241"/>
      <c r="G81" s="241"/>
      <c r="H81" s="241"/>
      <c r="I81" s="241"/>
      <c r="J81" s="241"/>
      <c r="K81" s="241"/>
      <c r="L81" s="241"/>
      <c r="M81" s="241"/>
    </row>
    <row r="82" spans="1:13" ht="15">
      <c r="A82" s="118" t="s">
        <v>184</v>
      </c>
      <c r="B82" s="203">
        <v>14770</v>
      </c>
      <c r="C82" s="203">
        <v>34664</v>
      </c>
      <c r="D82" s="203">
        <v>82108</v>
      </c>
      <c r="E82" s="203">
        <v>131573</v>
      </c>
      <c r="F82" s="166">
        <v>3.2</v>
      </c>
      <c r="G82" s="166">
        <v>3.7</v>
      </c>
      <c r="H82" s="166">
        <v>4.2</v>
      </c>
      <c r="I82" s="166">
        <v>3.9</v>
      </c>
      <c r="J82" s="127">
        <v>14790</v>
      </c>
      <c r="K82" s="127">
        <v>34724</v>
      </c>
      <c r="L82" s="127">
        <v>82266</v>
      </c>
      <c r="M82" s="203">
        <v>131811</v>
      </c>
    </row>
    <row r="83" spans="1:13" ht="15">
      <c r="A83" s="205" t="s">
        <v>188</v>
      </c>
      <c r="B83" s="203"/>
      <c r="C83" s="203"/>
      <c r="D83" s="203"/>
      <c r="E83" s="203"/>
      <c r="F83" s="215"/>
      <c r="G83" s="215"/>
      <c r="H83" s="215"/>
      <c r="I83" s="215"/>
      <c r="J83" s="203"/>
      <c r="K83" s="203"/>
      <c r="L83" s="203"/>
      <c r="M83" s="203"/>
    </row>
    <row r="84" spans="1:13" ht="15">
      <c r="A84" s="207" t="s">
        <v>174</v>
      </c>
      <c r="B84" s="203">
        <v>332902</v>
      </c>
      <c r="C84" s="203">
        <v>770537</v>
      </c>
      <c r="D84" s="203">
        <v>1654163</v>
      </c>
      <c r="E84" s="203">
        <v>2758336</v>
      </c>
      <c r="F84" s="166">
        <v>72.5</v>
      </c>
      <c r="G84" s="166">
        <v>81.5</v>
      </c>
      <c r="H84" s="166">
        <v>84.7</v>
      </c>
      <c r="I84" s="180">
        <v>82.1</v>
      </c>
      <c r="J84" s="203">
        <v>1953183</v>
      </c>
      <c r="K84" s="203">
        <v>4736736</v>
      </c>
      <c r="L84" s="203">
        <v>11164190</v>
      </c>
      <c r="M84" s="203">
        <v>17859892</v>
      </c>
    </row>
    <row r="85" spans="1:13" ht="15">
      <c r="A85" s="207" t="s">
        <v>176</v>
      </c>
      <c r="B85" s="203">
        <v>6917</v>
      </c>
      <c r="C85" s="203">
        <v>23171</v>
      </c>
      <c r="D85" s="203">
        <v>69621</v>
      </c>
      <c r="E85" s="203">
        <v>99740</v>
      </c>
      <c r="F85" s="166">
        <v>1.5</v>
      </c>
      <c r="G85" s="166">
        <v>2.5</v>
      </c>
      <c r="H85" s="166">
        <v>3.6</v>
      </c>
      <c r="I85" s="180">
        <v>3</v>
      </c>
      <c r="J85" s="203">
        <v>9662</v>
      </c>
      <c r="K85" s="203">
        <v>33838</v>
      </c>
      <c r="L85" s="203">
        <v>105385</v>
      </c>
      <c r="M85" s="203">
        <v>148925</v>
      </c>
    </row>
    <row r="86" spans="1:13" ht="15">
      <c r="A86" s="207" t="s">
        <v>166</v>
      </c>
      <c r="B86" s="203">
        <v>17324</v>
      </c>
      <c r="C86" s="203">
        <v>32236</v>
      </c>
      <c r="D86" s="203">
        <v>27598</v>
      </c>
      <c r="E86" s="203">
        <v>77207</v>
      </c>
      <c r="F86" s="166">
        <v>3.8</v>
      </c>
      <c r="G86" s="166">
        <v>3.4</v>
      </c>
      <c r="H86" s="166">
        <v>1.4</v>
      </c>
      <c r="I86" s="180">
        <v>2.2999999999999998</v>
      </c>
      <c r="J86" s="203">
        <v>78163</v>
      </c>
      <c r="K86" s="203">
        <v>162225</v>
      </c>
      <c r="L86" s="203">
        <v>142892</v>
      </c>
      <c r="M86" s="203">
        <v>383455</v>
      </c>
    </row>
    <row r="87" spans="1:13" ht="15">
      <c r="A87" s="207" t="s">
        <v>167</v>
      </c>
      <c r="B87" s="203">
        <v>78450</v>
      </c>
      <c r="C87" s="203">
        <v>200373</v>
      </c>
      <c r="D87" s="203">
        <v>515924</v>
      </c>
      <c r="E87" s="203">
        <v>794931</v>
      </c>
      <c r="F87" s="166">
        <v>17.100000000000001</v>
      </c>
      <c r="G87" s="166">
        <v>21.2</v>
      </c>
      <c r="H87" s="166">
        <v>26.4</v>
      </c>
      <c r="I87" s="180">
        <v>23.7</v>
      </c>
      <c r="J87" s="203">
        <v>211083</v>
      </c>
      <c r="K87" s="203">
        <v>565858</v>
      </c>
      <c r="L87" s="203">
        <v>1611566</v>
      </c>
      <c r="M87" s="203">
        <v>2389079</v>
      </c>
    </row>
    <row r="88" spans="1:13" ht="15">
      <c r="A88" s="207" t="s">
        <v>168</v>
      </c>
      <c r="B88" s="203">
        <v>98131</v>
      </c>
      <c r="C88" s="203">
        <v>263513</v>
      </c>
      <c r="D88" s="203">
        <v>686495</v>
      </c>
      <c r="E88" s="203">
        <v>1048385</v>
      </c>
      <c r="F88" s="166">
        <v>21.4</v>
      </c>
      <c r="G88" s="166">
        <v>27.9</v>
      </c>
      <c r="H88" s="166">
        <v>35.200000000000003</v>
      </c>
      <c r="I88" s="180">
        <v>31.2</v>
      </c>
      <c r="J88" s="203">
        <v>127302</v>
      </c>
      <c r="K88" s="203">
        <v>341579</v>
      </c>
      <c r="L88" s="203">
        <v>880654</v>
      </c>
      <c r="M88" s="203">
        <v>1349864</v>
      </c>
    </row>
    <row r="89" spans="1:13" ht="15">
      <c r="A89" s="207" t="s">
        <v>169</v>
      </c>
      <c r="B89" s="203">
        <v>33842</v>
      </c>
      <c r="C89" s="203">
        <v>96213</v>
      </c>
      <c r="D89" s="203">
        <v>257316</v>
      </c>
      <c r="E89" s="203">
        <v>387469</v>
      </c>
      <c r="F89" s="166">
        <v>7.4</v>
      </c>
      <c r="G89" s="166">
        <v>10.199999999999999</v>
      </c>
      <c r="H89" s="166">
        <v>13.2</v>
      </c>
      <c r="I89" s="180">
        <v>11.5</v>
      </c>
      <c r="J89" s="203">
        <v>132892</v>
      </c>
      <c r="K89" s="203">
        <v>366635</v>
      </c>
      <c r="L89" s="203">
        <v>1001688</v>
      </c>
      <c r="M89" s="203">
        <v>1501600</v>
      </c>
    </row>
    <row r="90" spans="1:13" ht="15">
      <c r="A90" s="207" t="s">
        <v>170</v>
      </c>
      <c r="B90" s="203">
        <v>225890</v>
      </c>
      <c r="C90" s="203">
        <v>544827</v>
      </c>
      <c r="D90" s="203">
        <v>1244442</v>
      </c>
      <c r="E90" s="203">
        <v>2015750</v>
      </c>
      <c r="F90" s="166">
        <v>49.2</v>
      </c>
      <c r="G90" s="166">
        <v>57.6</v>
      </c>
      <c r="H90" s="166">
        <v>63.7</v>
      </c>
      <c r="I90" s="180">
        <v>60</v>
      </c>
      <c r="J90" s="203">
        <v>2028563</v>
      </c>
      <c r="K90" s="203">
        <v>4871053</v>
      </c>
      <c r="L90" s="203">
        <v>11177629</v>
      </c>
      <c r="M90" s="203">
        <v>18083176</v>
      </c>
    </row>
    <row r="91" spans="1:13" ht="15">
      <c r="A91" s="207" t="s">
        <v>185</v>
      </c>
      <c r="B91" s="203">
        <v>140677</v>
      </c>
      <c r="C91" s="203">
        <v>344830</v>
      </c>
      <c r="D91" s="203">
        <v>789521</v>
      </c>
      <c r="E91" s="203">
        <v>1275391</v>
      </c>
      <c r="F91" s="166">
        <v>30.6</v>
      </c>
      <c r="G91" s="166">
        <v>36.5</v>
      </c>
      <c r="H91" s="166">
        <v>40.4</v>
      </c>
      <c r="I91" s="180">
        <v>38</v>
      </c>
      <c r="J91" s="203">
        <v>345189</v>
      </c>
      <c r="K91" s="203">
        <v>856402</v>
      </c>
      <c r="L91" s="203">
        <v>2061904</v>
      </c>
      <c r="M91" s="203">
        <v>3264482</v>
      </c>
    </row>
    <row r="92" spans="1:13" ht="15">
      <c r="A92" s="207" t="s">
        <v>171</v>
      </c>
      <c r="B92" s="203">
        <v>264</v>
      </c>
      <c r="C92" s="203">
        <v>884</v>
      </c>
      <c r="D92" s="203">
        <v>3308</v>
      </c>
      <c r="E92" s="203">
        <v>4456</v>
      </c>
      <c r="F92" s="166">
        <v>0.1</v>
      </c>
      <c r="G92" s="166">
        <v>0.1</v>
      </c>
      <c r="H92" s="166">
        <v>0.2</v>
      </c>
      <c r="I92" s="180">
        <v>0.1</v>
      </c>
      <c r="J92" s="203">
        <v>7498</v>
      </c>
      <c r="K92" s="203">
        <v>26672</v>
      </c>
      <c r="L92" s="203">
        <v>102357</v>
      </c>
      <c r="M92" s="203">
        <v>136527</v>
      </c>
    </row>
    <row r="93" spans="1:13" ht="15">
      <c r="A93" s="207" t="s">
        <v>172</v>
      </c>
      <c r="B93" s="203">
        <v>30036</v>
      </c>
      <c r="C93" s="203">
        <v>81730</v>
      </c>
      <c r="D93" s="203">
        <v>230664</v>
      </c>
      <c r="E93" s="203">
        <v>342516</v>
      </c>
      <c r="F93" s="166">
        <v>6.5</v>
      </c>
      <c r="G93" s="166">
        <v>8.6</v>
      </c>
      <c r="H93" s="166">
        <v>11.8</v>
      </c>
      <c r="I93" s="180">
        <v>10.199999999999999</v>
      </c>
      <c r="J93" s="203">
        <v>52944</v>
      </c>
      <c r="K93" s="203">
        <v>150590</v>
      </c>
      <c r="L93" s="203">
        <v>478420</v>
      </c>
      <c r="M93" s="203">
        <v>682099</v>
      </c>
    </row>
    <row r="94" spans="1:13" ht="15">
      <c r="A94" s="207" t="s">
        <v>173</v>
      </c>
      <c r="B94" s="203">
        <v>14732</v>
      </c>
      <c r="C94" s="203">
        <v>42274</v>
      </c>
      <c r="D94" s="203">
        <v>118963</v>
      </c>
      <c r="E94" s="203">
        <v>176017</v>
      </c>
      <c r="F94" s="166">
        <v>3.2</v>
      </c>
      <c r="G94" s="166">
        <v>4.5</v>
      </c>
      <c r="H94" s="166">
        <v>6.1</v>
      </c>
      <c r="I94" s="180">
        <v>5.2</v>
      </c>
      <c r="J94" s="203">
        <v>21463</v>
      </c>
      <c r="K94" s="203">
        <v>63675</v>
      </c>
      <c r="L94" s="203">
        <v>186095</v>
      </c>
      <c r="M94" s="203">
        <v>271312</v>
      </c>
    </row>
    <row r="95" spans="1:13" ht="15">
      <c r="A95" s="207" t="s">
        <v>177</v>
      </c>
      <c r="B95" s="203">
        <v>36689</v>
      </c>
      <c r="C95" s="203">
        <v>98872</v>
      </c>
      <c r="D95" s="203">
        <v>269978</v>
      </c>
      <c r="E95" s="203">
        <v>405632</v>
      </c>
      <c r="F95" s="166">
        <v>8</v>
      </c>
      <c r="G95" s="166">
        <v>10.5</v>
      </c>
      <c r="H95" s="166">
        <v>13.8</v>
      </c>
      <c r="I95" s="180">
        <v>12.1</v>
      </c>
      <c r="J95" s="203">
        <v>89724</v>
      </c>
      <c r="K95" s="203">
        <v>241306</v>
      </c>
      <c r="L95" s="203">
        <v>637884</v>
      </c>
      <c r="M95" s="203">
        <v>969079</v>
      </c>
    </row>
    <row r="96" spans="1:13" ht="15">
      <c r="A96" s="207" t="s">
        <v>180</v>
      </c>
      <c r="B96" s="203">
        <v>350000</v>
      </c>
      <c r="C96" s="203">
        <v>809566</v>
      </c>
      <c r="D96" s="203">
        <v>1736667</v>
      </c>
      <c r="E96" s="203">
        <v>2896982</v>
      </c>
      <c r="F96" s="166">
        <v>76.2</v>
      </c>
      <c r="G96" s="166">
        <v>85.6</v>
      </c>
      <c r="H96" s="166">
        <v>88.9</v>
      </c>
      <c r="I96" s="180">
        <v>86.3</v>
      </c>
      <c r="J96" s="203">
        <v>5057756</v>
      </c>
      <c r="K96" s="203">
        <v>12416621</v>
      </c>
      <c r="L96" s="203">
        <v>29550802</v>
      </c>
      <c r="M96" s="203">
        <v>47039680</v>
      </c>
    </row>
    <row r="97" spans="1:13" ht="15">
      <c r="A97" s="205" t="s">
        <v>186</v>
      </c>
      <c r="B97" s="203"/>
      <c r="C97" s="203"/>
      <c r="D97" s="203"/>
      <c r="E97" s="203"/>
      <c r="F97" s="166"/>
      <c r="G97" s="166"/>
      <c r="H97" s="166"/>
      <c r="I97" s="180"/>
      <c r="J97" s="203"/>
      <c r="K97" s="203"/>
      <c r="L97" s="203"/>
      <c r="M97" s="203"/>
    </row>
    <row r="98" spans="1:13" ht="15">
      <c r="A98" s="153" t="s">
        <v>196</v>
      </c>
      <c r="B98" s="203">
        <v>17692</v>
      </c>
      <c r="C98" s="203">
        <v>39517</v>
      </c>
      <c r="D98" s="203">
        <v>69973</v>
      </c>
      <c r="E98" s="203">
        <v>127182</v>
      </c>
      <c r="F98" s="166">
        <v>3.9</v>
      </c>
      <c r="G98" s="166">
        <v>4.2</v>
      </c>
      <c r="H98" s="166">
        <v>3.6</v>
      </c>
      <c r="I98" s="180">
        <v>3.8</v>
      </c>
      <c r="J98" s="203">
        <v>39335</v>
      </c>
      <c r="K98" s="203">
        <v>88654</v>
      </c>
      <c r="L98" s="203">
        <v>151724</v>
      </c>
      <c r="M98" s="203">
        <v>279713</v>
      </c>
    </row>
    <row r="99" spans="1:13" ht="15">
      <c r="A99" s="153" t="s">
        <v>197</v>
      </c>
      <c r="B99" s="203">
        <v>3703</v>
      </c>
      <c r="C99" s="203">
        <v>9532</v>
      </c>
      <c r="D99" s="203">
        <v>30153</v>
      </c>
      <c r="E99" s="203">
        <v>43388</v>
      </c>
      <c r="F99" s="166">
        <v>0.8</v>
      </c>
      <c r="G99" s="166">
        <v>1</v>
      </c>
      <c r="H99" s="166">
        <v>1.5</v>
      </c>
      <c r="I99" s="180">
        <v>1.3</v>
      </c>
      <c r="J99" s="203">
        <v>12515</v>
      </c>
      <c r="K99" s="203">
        <v>33405</v>
      </c>
      <c r="L99" s="203">
        <v>117214</v>
      </c>
      <c r="M99" s="203">
        <v>163134</v>
      </c>
    </row>
    <row r="100" spans="1:13" ht="15">
      <c r="A100" s="207" t="s">
        <v>189</v>
      </c>
      <c r="B100" s="203">
        <v>6131</v>
      </c>
      <c r="C100" s="203">
        <v>17359</v>
      </c>
      <c r="D100" s="203">
        <v>57393</v>
      </c>
      <c r="E100" s="203">
        <v>80883</v>
      </c>
      <c r="F100" s="166">
        <v>1.3</v>
      </c>
      <c r="G100" s="166">
        <v>1.8</v>
      </c>
      <c r="H100" s="166">
        <v>2.9</v>
      </c>
      <c r="I100" s="180">
        <v>2.4</v>
      </c>
      <c r="J100" s="127">
        <v>10732</v>
      </c>
      <c r="K100" s="127">
        <v>31406</v>
      </c>
      <c r="L100" s="127">
        <v>108903</v>
      </c>
      <c r="M100" s="203">
        <v>151041</v>
      </c>
    </row>
    <row r="101" spans="1:13" ht="15">
      <c r="A101" s="207" t="s">
        <v>179</v>
      </c>
      <c r="B101" s="203">
        <v>5443</v>
      </c>
      <c r="C101" s="203">
        <v>16811</v>
      </c>
      <c r="D101" s="203">
        <v>58175</v>
      </c>
      <c r="E101" s="203">
        <v>80429</v>
      </c>
      <c r="F101" s="166">
        <v>1.2</v>
      </c>
      <c r="G101" s="166">
        <v>1.8</v>
      </c>
      <c r="H101" s="166">
        <v>3</v>
      </c>
      <c r="I101" s="180">
        <v>2.4</v>
      </c>
      <c r="J101" s="127">
        <v>9091</v>
      </c>
      <c r="K101" s="127">
        <v>27758</v>
      </c>
      <c r="L101" s="127">
        <v>96377</v>
      </c>
      <c r="M101" s="203">
        <v>133226</v>
      </c>
    </row>
    <row r="102" spans="1:13" ht="15">
      <c r="A102" s="207" t="s">
        <v>190</v>
      </c>
      <c r="B102" s="203">
        <v>5300</v>
      </c>
      <c r="C102" s="203">
        <v>15773</v>
      </c>
      <c r="D102" s="203">
        <v>45484</v>
      </c>
      <c r="E102" s="203">
        <v>66576</v>
      </c>
      <c r="F102" s="166">
        <v>1.2</v>
      </c>
      <c r="G102" s="166">
        <v>1.7</v>
      </c>
      <c r="H102" s="166">
        <v>2.2999999999999998</v>
      </c>
      <c r="I102" s="180">
        <v>2</v>
      </c>
      <c r="J102" s="127">
        <v>10161</v>
      </c>
      <c r="K102" s="127">
        <v>29666</v>
      </c>
      <c r="L102" s="127">
        <v>86643</v>
      </c>
      <c r="M102" s="203">
        <v>126502</v>
      </c>
    </row>
    <row r="103" spans="1:13" ht="15">
      <c r="A103" s="212" t="s">
        <v>187</v>
      </c>
      <c r="B103" s="203">
        <v>94327</v>
      </c>
      <c r="C103" s="203">
        <v>245539</v>
      </c>
      <c r="D103" s="203">
        <v>665802</v>
      </c>
      <c r="E103" s="203">
        <v>1005668</v>
      </c>
      <c r="F103" s="166">
        <v>20.5</v>
      </c>
      <c r="G103" s="166">
        <v>26</v>
      </c>
      <c r="H103" s="166">
        <v>34.1</v>
      </c>
      <c r="I103" s="180">
        <v>29.9</v>
      </c>
      <c r="J103" s="127">
        <v>188062</v>
      </c>
      <c r="K103" s="127">
        <v>492859</v>
      </c>
      <c r="L103" s="127">
        <v>1351656</v>
      </c>
      <c r="M103" s="203">
        <v>2032577</v>
      </c>
    </row>
    <row r="104" spans="1:13" ht="15">
      <c r="A104" s="213" t="s">
        <v>55</v>
      </c>
      <c r="B104" s="208">
        <v>459375</v>
      </c>
      <c r="C104" s="208">
        <v>945600</v>
      </c>
      <c r="D104" s="208">
        <v>1952909</v>
      </c>
      <c r="E104" s="208">
        <v>3358743</v>
      </c>
      <c r="F104" s="188">
        <v>100</v>
      </c>
      <c r="G104" s="188">
        <v>100</v>
      </c>
      <c r="H104" s="188">
        <v>100</v>
      </c>
      <c r="I104" s="211">
        <v>100</v>
      </c>
      <c r="J104" s="208" t="s">
        <v>7</v>
      </c>
      <c r="K104" s="208" t="s">
        <v>7</v>
      </c>
      <c r="L104" s="208" t="s">
        <v>7</v>
      </c>
      <c r="M104" s="208" t="s">
        <v>7</v>
      </c>
    </row>
    <row r="105" spans="1:13" s="29" customFormat="1" ht="15">
      <c r="A105" s="117" t="s">
        <v>56</v>
      </c>
      <c r="B105" s="241"/>
      <c r="C105" s="241"/>
      <c r="D105" s="241"/>
      <c r="E105" s="241"/>
      <c r="F105" s="241"/>
      <c r="G105" s="241"/>
      <c r="H105" s="241"/>
      <c r="I105" s="241"/>
      <c r="J105" s="241"/>
      <c r="K105" s="241"/>
      <c r="L105" s="241"/>
      <c r="M105" s="241"/>
    </row>
    <row r="106" spans="1:13" ht="15">
      <c r="A106" s="118" t="s">
        <v>184</v>
      </c>
      <c r="B106" s="203" t="s">
        <v>7</v>
      </c>
      <c r="C106" s="203" t="s">
        <v>7</v>
      </c>
      <c r="D106" s="203" t="s">
        <v>7</v>
      </c>
      <c r="E106" s="203">
        <v>1294529</v>
      </c>
      <c r="F106" s="203" t="s">
        <v>7</v>
      </c>
      <c r="G106" s="203" t="s">
        <v>7</v>
      </c>
      <c r="H106" s="203" t="s">
        <v>7</v>
      </c>
      <c r="I106" s="166">
        <v>4.8</v>
      </c>
      <c r="J106" s="203" t="s">
        <v>7</v>
      </c>
      <c r="K106" s="203" t="s">
        <v>7</v>
      </c>
      <c r="L106" s="203" t="s">
        <v>7</v>
      </c>
      <c r="M106" s="203">
        <v>1296963</v>
      </c>
    </row>
    <row r="107" spans="1:13" ht="15">
      <c r="A107" s="205" t="s">
        <v>188</v>
      </c>
      <c r="B107" s="203"/>
      <c r="C107" s="203"/>
      <c r="D107" s="203"/>
      <c r="E107" s="203"/>
      <c r="F107" s="203"/>
      <c r="G107" s="203"/>
      <c r="H107" s="203"/>
      <c r="I107" s="166"/>
      <c r="J107" s="203"/>
      <c r="K107" s="203"/>
      <c r="L107" s="203"/>
      <c r="M107" s="203"/>
    </row>
    <row r="108" spans="1:13" ht="15">
      <c r="A108" s="207" t="s">
        <v>174</v>
      </c>
      <c r="B108" s="203" t="s">
        <v>7</v>
      </c>
      <c r="C108" s="203" t="s">
        <v>7</v>
      </c>
      <c r="D108" s="203" t="s">
        <v>7</v>
      </c>
      <c r="E108" s="203">
        <v>21959227</v>
      </c>
      <c r="F108" s="203" t="s">
        <v>7</v>
      </c>
      <c r="G108" s="203" t="s">
        <v>7</v>
      </c>
      <c r="H108" s="203" t="s">
        <v>7</v>
      </c>
      <c r="I108" s="166">
        <v>81.5</v>
      </c>
      <c r="J108" s="203" t="s">
        <v>7</v>
      </c>
      <c r="K108" s="203" t="s">
        <v>7</v>
      </c>
      <c r="L108" s="203" t="s">
        <v>7</v>
      </c>
      <c r="M108" s="203">
        <v>162099718</v>
      </c>
    </row>
    <row r="109" spans="1:13" ht="15">
      <c r="A109" s="207" t="s">
        <v>176</v>
      </c>
      <c r="B109" s="203" t="s">
        <v>7</v>
      </c>
      <c r="C109" s="203" t="s">
        <v>7</v>
      </c>
      <c r="D109" s="203" t="s">
        <v>7</v>
      </c>
      <c r="E109" s="203">
        <v>1470618</v>
      </c>
      <c r="F109" s="203" t="s">
        <v>7</v>
      </c>
      <c r="G109" s="203" t="s">
        <v>7</v>
      </c>
      <c r="H109" s="203" t="s">
        <v>7</v>
      </c>
      <c r="I109" s="166">
        <v>5.5</v>
      </c>
      <c r="J109" s="203" t="s">
        <v>7</v>
      </c>
      <c r="K109" s="203" t="s">
        <v>7</v>
      </c>
      <c r="L109" s="203" t="s">
        <v>7</v>
      </c>
      <c r="M109" s="203">
        <v>2707699</v>
      </c>
    </row>
    <row r="110" spans="1:13" ht="15">
      <c r="A110" s="207" t="s">
        <v>166</v>
      </c>
      <c r="B110" s="203" t="s">
        <v>7</v>
      </c>
      <c r="C110" s="203" t="s">
        <v>7</v>
      </c>
      <c r="D110" s="203" t="s">
        <v>7</v>
      </c>
      <c r="E110" s="203">
        <v>309494</v>
      </c>
      <c r="F110" s="203" t="s">
        <v>7</v>
      </c>
      <c r="G110" s="203" t="s">
        <v>7</v>
      </c>
      <c r="H110" s="203" t="s">
        <v>7</v>
      </c>
      <c r="I110" s="166">
        <v>1.1000000000000001</v>
      </c>
      <c r="J110" s="203" t="s">
        <v>7</v>
      </c>
      <c r="K110" s="203" t="s">
        <v>7</v>
      </c>
      <c r="L110" s="203" t="s">
        <v>7</v>
      </c>
      <c r="M110" s="203">
        <v>1581028</v>
      </c>
    </row>
    <row r="111" spans="1:13" ht="15">
      <c r="A111" s="207" t="s">
        <v>167</v>
      </c>
      <c r="B111" s="203" t="s">
        <v>7</v>
      </c>
      <c r="C111" s="203" t="s">
        <v>7</v>
      </c>
      <c r="D111" s="203" t="s">
        <v>7</v>
      </c>
      <c r="E111" s="203">
        <v>8525724</v>
      </c>
      <c r="F111" s="203" t="s">
        <v>7</v>
      </c>
      <c r="G111" s="203" t="s">
        <v>7</v>
      </c>
      <c r="H111" s="203" t="s">
        <v>7</v>
      </c>
      <c r="I111" s="166">
        <v>31.6</v>
      </c>
      <c r="J111" s="203" t="s">
        <v>7</v>
      </c>
      <c r="K111" s="203" t="s">
        <v>7</v>
      </c>
      <c r="L111" s="203" t="s">
        <v>7</v>
      </c>
      <c r="M111" s="203">
        <v>34045729</v>
      </c>
    </row>
    <row r="112" spans="1:13" ht="15">
      <c r="A112" s="207" t="s">
        <v>168</v>
      </c>
      <c r="B112" s="203" t="s">
        <v>7</v>
      </c>
      <c r="C112" s="203" t="s">
        <v>7</v>
      </c>
      <c r="D112" s="203" t="s">
        <v>7</v>
      </c>
      <c r="E112" s="203">
        <v>8291767</v>
      </c>
      <c r="F112" s="203" t="s">
        <v>7</v>
      </c>
      <c r="G112" s="203" t="s">
        <v>7</v>
      </c>
      <c r="H112" s="203" t="s">
        <v>7</v>
      </c>
      <c r="I112" s="166">
        <v>30.8</v>
      </c>
      <c r="J112" s="203" t="s">
        <v>7</v>
      </c>
      <c r="K112" s="203" t="s">
        <v>7</v>
      </c>
      <c r="L112" s="203" t="s">
        <v>7</v>
      </c>
      <c r="M112" s="203">
        <v>11016246</v>
      </c>
    </row>
    <row r="113" spans="1:13" ht="15">
      <c r="A113" s="207" t="s">
        <v>169</v>
      </c>
      <c r="B113" s="203" t="s">
        <v>7</v>
      </c>
      <c r="C113" s="203" t="s">
        <v>7</v>
      </c>
      <c r="D113" s="203" t="s">
        <v>7</v>
      </c>
      <c r="E113" s="203">
        <v>3746306</v>
      </c>
      <c r="F113" s="203" t="s">
        <v>7</v>
      </c>
      <c r="G113" s="203" t="s">
        <v>7</v>
      </c>
      <c r="H113" s="203" t="s">
        <v>7</v>
      </c>
      <c r="I113" s="166">
        <v>13.9</v>
      </c>
      <c r="J113" s="203" t="s">
        <v>7</v>
      </c>
      <c r="K113" s="203" t="s">
        <v>7</v>
      </c>
      <c r="L113" s="203" t="s">
        <v>7</v>
      </c>
      <c r="M113" s="203">
        <v>15320624</v>
      </c>
    </row>
    <row r="114" spans="1:13" ht="15">
      <c r="A114" s="207" t="s">
        <v>170</v>
      </c>
      <c r="B114" s="203" t="s">
        <v>7</v>
      </c>
      <c r="C114" s="203" t="s">
        <v>7</v>
      </c>
      <c r="D114" s="203" t="s">
        <v>7</v>
      </c>
      <c r="E114" s="203">
        <v>15121962</v>
      </c>
      <c r="F114" s="203" t="s">
        <v>7</v>
      </c>
      <c r="G114" s="203" t="s">
        <v>7</v>
      </c>
      <c r="H114" s="203" t="s">
        <v>7</v>
      </c>
      <c r="I114" s="166">
        <v>56.1</v>
      </c>
      <c r="J114" s="203" t="s">
        <v>7</v>
      </c>
      <c r="K114" s="203" t="s">
        <v>7</v>
      </c>
      <c r="L114" s="203" t="s">
        <v>7</v>
      </c>
      <c r="M114" s="203">
        <v>160424650</v>
      </c>
    </row>
    <row r="115" spans="1:13" ht="15">
      <c r="A115" s="207" t="s">
        <v>185</v>
      </c>
      <c r="B115" s="203" t="s">
        <v>7</v>
      </c>
      <c r="C115" s="203" t="s">
        <v>7</v>
      </c>
      <c r="D115" s="203" t="s">
        <v>7</v>
      </c>
      <c r="E115" s="203">
        <v>10216979</v>
      </c>
      <c r="F115" s="203" t="s">
        <v>7</v>
      </c>
      <c r="G115" s="203" t="s">
        <v>7</v>
      </c>
      <c r="H115" s="203" t="s">
        <v>7</v>
      </c>
      <c r="I115" s="166">
        <v>37.9</v>
      </c>
      <c r="J115" s="203" t="s">
        <v>7</v>
      </c>
      <c r="K115" s="203" t="s">
        <v>7</v>
      </c>
      <c r="L115" s="203" t="s">
        <v>7</v>
      </c>
      <c r="M115" s="203">
        <v>29942966</v>
      </c>
    </row>
    <row r="116" spans="1:13" ht="15">
      <c r="A116" s="207" t="s">
        <v>171</v>
      </c>
      <c r="B116" s="203" t="s">
        <v>7</v>
      </c>
      <c r="C116" s="203" t="s">
        <v>7</v>
      </c>
      <c r="D116" s="203" t="s">
        <v>7</v>
      </c>
      <c r="E116" s="203">
        <v>87862</v>
      </c>
      <c r="F116" s="203" t="s">
        <v>7</v>
      </c>
      <c r="G116" s="203" t="s">
        <v>7</v>
      </c>
      <c r="H116" s="203" t="s">
        <v>7</v>
      </c>
      <c r="I116" s="166">
        <v>0.3</v>
      </c>
      <c r="J116" s="203" t="s">
        <v>7</v>
      </c>
      <c r="K116" s="203" t="s">
        <v>7</v>
      </c>
      <c r="L116" s="203" t="s">
        <v>7</v>
      </c>
      <c r="M116" s="203">
        <v>2650788</v>
      </c>
    </row>
    <row r="117" spans="1:13" ht="15">
      <c r="A117" s="207" t="s">
        <v>172</v>
      </c>
      <c r="B117" s="203" t="s">
        <v>7</v>
      </c>
      <c r="C117" s="203" t="s">
        <v>7</v>
      </c>
      <c r="D117" s="203" t="s">
        <v>7</v>
      </c>
      <c r="E117" s="203">
        <v>4494905</v>
      </c>
      <c r="F117" s="203" t="s">
        <v>7</v>
      </c>
      <c r="G117" s="203" t="s">
        <v>7</v>
      </c>
      <c r="H117" s="203" t="s">
        <v>7</v>
      </c>
      <c r="I117" s="166">
        <v>16.7</v>
      </c>
      <c r="J117" s="203" t="s">
        <v>7</v>
      </c>
      <c r="K117" s="203" t="s">
        <v>7</v>
      </c>
      <c r="L117" s="203" t="s">
        <v>7</v>
      </c>
      <c r="M117" s="203">
        <v>11836529</v>
      </c>
    </row>
    <row r="118" spans="1:13" ht="15">
      <c r="A118" s="207" t="s">
        <v>173</v>
      </c>
      <c r="B118" s="203" t="s">
        <v>7</v>
      </c>
      <c r="C118" s="203" t="s">
        <v>7</v>
      </c>
      <c r="D118" s="203" t="s">
        <v>7</v>
      </c>
      <c r="E118" s="203">
        <v>2196547</v>
      </c>
      <c r="F118" s="203" t="s">
        <v>7</v>
      </c>
      <c r="G118" s="203" t="s">
        <v>7</v>
      </c>
      <c r="H118" s="203" t="s">
        <v>7</v>
      </c>
      <c r="I118" s="166">
        <v>8.1</v>
      </c>
      <c r="J118" s="203" t="s">
        <v>7</v>
      </c>
      <c r="K118" s="203" t="s">
        <v>7</v>
      </c>
      <c r="L118" s="203" t="s">
        <v>7</v>
      </c>
      <c r="M118" s="203">
        <v>3989512</v>
      </c>
    </row>
    <row r="119" spans="1:13" ht="15">
      <c r="A119" s="207" t="s">
        <v>177</v>
      </c>
      <c r="B119" s="203" t="s">
        <v>7</v>
      </c>
      <c r="C119" s="203" t="s">
        <v>7</v>
      </c>
      <c r="D119" s="203" t="s">
        <v>7</v>
      </c>
      <c r="E119" s="203">
        <v>4737591</v>
      </c>
      <c r="F119" s="203" t="s">
        <v>7</v>
      </c>
      <c r="G119" s="203" t="s">
        <v>7</v>
      </c>
      <c r="H119" s="203" t="s">
        <v>7</v>
      </c>
      <c r="I119" s="166">
        <v>17.600000000000001</v>
      </c>
      <c r="J119" s="203" t="s">
        <v>7</v>
      </c>
      <c r="K119" s="203" t="s">
        <v>7</v>
      </c>
      <c r="L119" s="203" t="s">
        <v>7</v>
      </c>
      <c r="M119" s="203">
        <v>12222156</v>
      </c>
    </row>
    <row r="120" spans="1:13" ht="15">
      <c r="A120" s="207" t="s">
        <v>180</v>
      </c>
      <c r="B120" s="203" t="s">
        <v>7</v>
      </c>
      <c r="C120" s="203" t="s">
        <v>7</v>
      </c>
      <c r="D120" s="203" t="s">
        <v>7</v>
      </c>
      <c r="E120" s="203">
        <v>22948310</v>
      </c>
      <c r="F120" s="203" t="s">
        <v>7</v>
      </c>
      <c r="G120" s="203" t="s">
        <v>7</v>
      </c>
      <c r="H120" s="203" t="s">
        <v>7</v>
      </c>
      <c r="I120" s="166">
        <v>85.1</v>
      </c>
      <c r="J120" s="203" t="s">
        <v>7</v>
      </c>
      <c r="K120" s="203" t="s">
        <v>7</v>
      </c>
      <c r="L120" s="203" t="s">
        <v>7</v>
      </c>
      <c r="M120" s="203">
        <v>81158982</v>
      </c>
    </row>
    <row r="121" spans="1:13" ht="15">
      <c r="A121" s="205" t="s">
        <v>186</v>
      </c>
      <c r="B121" s="203"/>
      <c r="C121" s="203"/>
      <c r="D121" s="203"/>
      <c r="E121" s="203"/>
      <c r="F121" s="203"/>
      <c r="G121" s="203"/>
      <c r="H121" s="203"/>
      <c r="I121" s="166"/>
      <c r="J121" s="203"/>
      <c r="K121" s="203"/>
      <c r="L121" s="203"/>
      <c r="M121" s="203"/>
    </row>
    <row r="122" spans="1:13" ht="15">
      <c r="A122" s="207" t="s">
        <v>189</v>
      </c>
      <c r="B122" s="203" t="s">
        <v>7</v>
      </c>
      <c r="C122" s="203" t="s">
        <v>7</v>
      </c>
      <c r="D122" s="203" t="s">
        <v>7</v>
      </c>
      <c r="E122" s="203">
        <v>1234860</v>
      </c>
      <c r="F122" s="203" t="s">
        <v>7</v>
      </c>
      <c r="G122" s="203" t="s">
        <v>7</v>
      </c>
      <c r="H122" s="203" t="s">
        <v>7</v>
      </c>
      <c r="I122" s="166">
        <v>4.5999999999999996</v>
      </c>
      <c r="J122" s="203" t="s">
        <v>7</v>
      </c>
      <c r="K122" s="203" t="s">
        <v>7</v>
      </c>
      <c r="L122" s="203" t="s">
        <v>7</v>
      </c>
      <c r="M122" s="203">
        <v>2597193</v>
      </c>
    </row>
    <row r="123" spans="1:13" ht="15">
      <c r="A123" s="153" t="s">
        <v>197</v>
      </c>
      <c r="B123" s="203" t="s">
        <v>7</v>
      </c>
      <c r="C123" s="203" t="s">
        <v>7</v>
      </c>
      <c r="D123" s="203" t="s">
        <v>7</v>
      </c>
      <c r="E123" s="203">
        <v>528634</v>
      </c>
      <c r="F123" s="203" t="s">
        <v>7</v>
      </c>
      <c r="G123" s="203" t="s">
        <v>7</v>
      </c>
      <c r="H123" s="203" t="s">
        <v>7</v>
      </c>
      <c r="I123" s="166">
        <v>2</v>
      </c>
      <c r="J123" s="203" t="s">
        <v>7</v>
      </c>
      <c r="K123" s="203" t="s">
        <v>7</v>
      </c>
      <c r="L123" s="203" t="s">
        <v>7</v>
      </c>
      <c r="M123" s="203">
        <v>2129587</v>
      </c>
    </row>
    <row r="124" spans="1:13" ht="15">
      <c r="A124" s="207" t="s">
        <v>179</v>
      </c>
      <c r="B124" s="203" t="s">
        <v>7</v>
      </c>
      <c r="C124" s="203" t="s">
        <v>7</v>
      </c>
      <c r="D124" s="203" t="s">
        <v>7</v>
      </c>
      <c r="E124" s="203">
        <v>1129528</v>
      </c>
      <c r="F124" s="203" t="s">
        <v>7</v>
      </c>
      <c r="G124" s="203" t="s">
        <v>7</v>
      </c>
      <c r="H124" s="203" t="s">
        <v>7</v>
      </c>
      <c r="I124" s="166">
        <v>4.2</v>
      </c>
      <c r="J124" s="203" t="s">
        <v>7</v>
      </c>
      <c r="K124" s="203" t="s">
        <v>7</v>
      </c>
      <c r="L124" s="203" t="s">
        <v>7</v>
      </c>
      <c r="M124" s="203">
        <v>1923976</v>
      </c>
    </row>
    <row r="125" spans="1:13" ht="15">
      <c r="A125" s="207" t="s">
        <v>178</v>
      </c>
      <c r="B125" s="203" t="s">
        <v>7</v>
      </c>
      <c r="C125" s="203" t="s">
        <v>7</v>
      </c>
      <c r="D125" s="203" t="s">
        <v>7</v>
      </c>
      <c r="E125" s="203">
        <v>829255</v>
      </c>
      <c r="F125" s="203" t="s">
        <v>7</v>
      </c>
      <c r="G125" s="203" t="s">
        <v>7</v>
      </c>
      <c r="H125" s="203" t="s">
        <v>7</v>
      </c>
      <c r="I125" s="166">
        <v>3.1</v>
      </c>
      <c r="J125" s="203" t="s">
        <v>7</v>
      </c>
      <c r="K125" s="203" t="s">
        <v>7</v>
      </c>
      <c r="L125" s="203" t="s">
        <v>7</v>
      </c>
      <c r="M125" s="203">
        <v>1577379</v>
      </c>
    </row>
    <row r="126" spans="1:13" ht="15">
      <c r="A126" s="153" t="s">
        <v>196</v>
      </c>
      <c r="B126" s="203" t="s">
        <v>7</v>
      </c>
      <c r="C126" s="203" t="s">
        <v>7</v>
      </c>
      <c r="D126" s="203" t="s">
        <v>7</v>
      </c>
      <c r="E126" s="203">
        <v>711377</v>
      </c>
      <c r="F126" s="203" t="s">
        <v>7</v>
      </c>
      <c r="G126" s="203" t="s">
        <v>7</v>
      </c>
      <c r="H126" s="203" t="s">
        <v>7</v>
      </c>
      <c r="I126" s="166">
        <v>2.6</v>
      </c>
      <c r="J126" s="203" t="s">
        <v>7</v>
      </c>
      <c r="K126" s="203" t="s">
        <v>7</v>
      </c>
      <c r="L126" s="203" t="s">
        <v>7</v>
      </c>
      <c r="M126" s="203">
        <v>1556380</v>
      </c>
    </row>
    <row r="127" spans="1:13" ht="15">
      <c r="A127" s="212" t="s">
        <v>187</v>
      </c>
      <c r="B127" s="203" t="s">
        <v>7</v>
      </c>
      <c r="C127" s="203" t="s">
        <v>7</v>
      </c>
      <c r="D127" s="203" t="s">
        <v>7</v>
      </c>
      <c r="E127" s="203">
        <v>8218636</v>
      </c>
      <c r="F127" s="203" t="s">
        <v>7</v>
      </c>
      <c r="G127" s="203" t="s">
        <v>7</v>
      </c>
      <c r="H127" s="203" t="s">
        <v>7</v>
      </c>
      <c r="I127" s="166">
        <v>30.5</v>
      </c>
      <c r="J127" s="203" t="s">
        <v>7</v>
      </c>
      <c r="K127" s="203" t="s">
        <v>7</v>
      </c>
      <c r="L127" s="203" t="s">
        <v>7</v>
      </c>
      <c r="M127" s="203">
        <v>25631418</v>
      </c>
    </row>
    <row r="128" spans="1:13" ht="15">
      <c r="A128" s="213" t="s">
        <v>56</v>
      </c>
      <c r="B128" s="208" t="s">
        <v>7</v>
      </c>
      <c r="C128" s="208" t="s">
        <v>7</v>
      </c>
      <c r="D128" s="208" t="s">
        <v>7</v>
      </c>
      <c r="E128" s="208">
        <v>26954089</v>
      </c>
      <c r="F128" s="208" t="s">
        <v>7</v>
      </c>
      <c r="G128" s="208" t="s">
        <v>7</v>
      </c>
      <c r="H128" s="208" t="s">
        <v>7</v>
      </c>
      <c r="I128" s="188">
        <v>100</v>
      </c>
      <c r="J128" s="208" t="s">
        <v>7</v>
      </c>
      <c r="K128" s="208" t="s">
        <v>7</v>
      </c>
      <c r="L128" s="208" t="s">
        <v>7</v>
      </c>
      <c r="M128" s="208" t="s">
        <v>7</v>
      </c>
    </row>
    <row r="129" spans="1:9" ht="12.75" customHeight="1">
      <c r="A129" s="123" t="s">
        <v>51</v>
      </c>
      <c r="B129" s="123"/>
      <c r="C129" s="123"/>
      <c r="D129" s="123"/>
      <c r="E129" s="123"/>
      <c r="F129" s="123"/>
      <c r="G129" s="123"/>
      <c r="H129" s="123"/>
      <c r="I129" s="123"/>
    </row>
  </sheetData>
  <sheetProtection sheet="1" objects="1" scenarios="1"/>
  <mergeCells count="25">
    <mergeCell ref="B33:E33"/>
    <mergeCell ref="F33:I33"/>
    <mergeCell ref="J33:M33"/>
    <mergeCell ref="B57:E57"/>
    <mergeCell ref="F57:I57"/>
    <mergeCell ref="J57:M57"/>
    <mergeCell ref="B8:E8"/>
    <mergeCell ref="F8:I8"/>
    <mergeCell ref="J8:M8"/>
    <mergeCell ref="B9:E9"/>
    <mergeCell ref="F9:I9"/>
    <mergeCell ref="J9:M9"/>
    <mergeCell ref="A1:M1"/>
    <mergeCell ref="A2:M2"/>
    <mergeCell ref="A3:M3"/>
    <mergeCell ref="A4:M4"/>
    <mergeCell ref="E6:E7"/>
    <mergeCell ref="I6:I7"/>
    <mergeCell ref="M6:M7"/>
    <mergeCell ref="B81:E81"/>
    <mergeCell ref="F81:I81"/>
    <mergeCell ref="J81:M81"/>
    <mergeCell ref="B105:E105"/>
    <mergeCell ref="F105:I105"/>
    <mergeCell ref="J105:M105"/>
  </mergeCells>
  <hyperlinks>
    <hyperlink ref="A129" r:id="rId1" location="copyright-and-creative-commons" xr:uid="{0D46220B-1A58-4C57-B017-9D09FB2E078C}"/>
  </hyperlinks>
  <pageMargins left="0.70866141732283472" right="0.70866141732283472" top="0.74803149606299213" bottom="0.74803149606299213" header="0.31496062992125984" footer="0.31496062992125984"/>
  <pageSetup paperSize="9" scale="83" fitToHeight="0" orientation="landscape" r:id="rId2"/>
  <headerFooter>
    <oddHeader>&amp;C&amp;"Calibri"&amp;10&amp;KFF0000 OFFICIAL: Census and Statistics Act&amp;1#_x000D_</oddHeader>
    <oddFooter>&amp;C_x000D_&amp;1#&amp;"Calibri"&amp;10&amp;KFF0000 OFFICIAL: Census and Statistics Act</oddFooter>
  </headerFooter>
  <rowBreaks count="1" manualBreakCount="1">
    <brk id="80" max="9" man="1"/>
  </rowBreak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BE58-09AF-4EDD-B9AA-E3D8B3E1E273}">
  <sheetPr>
    <pageSetUpPr autoPageBreaks="0" fitToPage="1"/>
  </sheetPr>
  <dimension ref="A1:XEV94"/>
  <sheetViews>
    <sheetView workbookViewId="0">
      <pane ySplit="8" topLeftCell="A9" activePane="bottomLeft" state="frozen"/>
      <selection sqref="A1:I1"/>
      <selection pane="bottomLeft" sqref="A1:M1"/>
    </sheetView>
  </sheetViews>
  <sheetFormatPr defaultColWidth="0" defaultRowHeight="12.75" customHeight="1" zeroHeight="1"/>
  <cols>
    <col min="1" max="1" width="59.140625" style="6" customWidth="1"/>
    <col min="2" max="9" width="15.7109375" style="6" customWidth="1"/>
    <col min="10" max="17" width="9.140625" style="2" hidden="1"/>
    <col min="18" max="16376" width="0" style="2" hidden="1"/>
    <col min="16377" max="16384" width="9.140625" style="2" hidden="1"/>
  </cols>
  <sheetData>
    <row r="1" spans="1:13" ht="12.75" customHeight="1">
      <c r="A1" s="229" t="s">
        <v>129</v>
      </c>
      <c r="B1" s="229"/>
      <c r="C1" s="229"/>
      <c r="D1" s="229"/>
      <c r="E1" s="229"/>
      <c r="F1" s="229"/>
      <c r="G1" s="229"/>
      <c r="H1" s="229"/>
      <c r="I1" s="229"/>
      <c r="J1" s="229"/>
      <c r="K1" s="229"/>
      <c r="L1" s="229"/>
      <c r="M1" s="229"/>
    </row>
    <row r="2" spans="1:13" s="1" customFormat="1" ht="59.45" customHeight="1">
      <c r="A2" s="232" t="s">
        <v>0</v>
      </c>
      <c r="B2" s="232"/>
      <c r="C2" s="232"/>
      <c r="D2" s="232"/>
      <c r="E2" s="232"/>
      <c r="F2" s="232"/>
      <c r="G2" s="232"/>
      <c r="H2" s="232"/>
      <c r="I2" s="232"/>
    </row>
    <row r="3" spans="1:13" s="124" customFormat="1" ht="26.25" customHeight="1" thickBot="1">
      <c r="A3" s="230" t="s">
        <v>138</v>
      </c>
      <c r="B3" s="230"/>
      <c r="C3" s="230"/>
      <c r="D3" s="230"/>
      <c r="E3" s="230"/>
      <c r="F3" s="230"/>
      <c r="G3" s="230"/>
      <c r="H3" s="230"/>
      <c r="I3" s="230"/>
    </row>
    <row r="4" spans="1:13" ht="15.75" thickTop="1">
      <c r="A4" s="239" t="s">
        <v>90</v>
      </c>
      <c r="B4" s="239"/>
      <c r="C4" s="239"/>
      <c r="D4" s="239"/>
      <c r="E4" s="239"/>
      <c r="F4" s="239"/>
      <c r="G4" s="239"/>
      <c r="H4" s="239"/>
      <c r="I4" s="239"/>
    </row>
    <row r="5" spans="1:13" ht="15">
      <c r="A5" s="107"/>
      <c r="B5" s="107"/>
      <c r="C5" s="107"/>
      <c r="D5" s="107"/>
      <c r="E5" s="107"/>
      <c r="F5" s="107"/>
      <c r="G5" s="107"/>
      <c r="H5" s="107"/>
      <c r="I5" s="107"/>
    </row>
    <row r="6" spans="1:13" ht="45">
      <c r="A6" s="112"/>
      <c r="B6" s="113" t="s">
        <v>16</v>
      </c>
      <c r="C6" s="113" t="s">
        <v>18</v>
      </c>
      <c r="D6" s="113" t="s">
        <v>17</v>
      </c>
      <c r="E6" s="231" t="s">
        <v>6</v>
      </c>
      <c r="F6" s="113" t="s">
        <v>16</v>
      </c>
      <c r="G6" s="113" t="s">
        <v>18</v>
      </c>
      <c r="H6" s="113" t="s">
        <v>17</v>
      </c>
      <c r="I6" s="231" t="s">
        <v>6</v>
      </c>
    </row>
    <row r="7" spans="1:13" ht="15">
      <c r="A7" s="115"/>
      <c r="B7" s="116" t="s">
        <v>77</v>
      </c>
      <c r="C7" s="116" t="s">
        <v>78</v>
      </c>
      <c r="D7" s="145" t="s">
        <v>79</v>
      </c>
      <c r="E7" s="231"/>
      <c r="F7" s="116" t="s">
        <v>77</v>
      </c>
      <c r="G7" s="116" t="s">
        <v>78</v>
      </c>
      <c r="H7" s="145" t="s">
        <v>79</v>
      </c>
      <c r="I7" s="243"/>
    </row>
    <row r="8" spans="1:13" ht="15">
      <c r="A8" s="115"/>
      <c r="B8" s="244" t="s">
        <v>128</v>
      </c>
      <c r="C8" s="244"/>
      <c r="D8" s="244"/>
      <c r="E8" s="244"/>
      <c r="F8" s="244" t="s">
        <v>54</v>
      </c>
      <c r="G8" s="244"/>
      <c r="H8" s="244"/>
      <c r="I8" s="244"/>
    </row>
    <row r="9" spans="1:13" s="3" customFormat="1" ht="15" customHeight="1">
      <c r="A9" s="117" t="s">
        <v>74</v>
      </c>
      <c r="B9" s="238"/>
      <c r="C9" s="238"/>
      <c r="D9" s="238"/>
      <c r="E9" s="238"/>
      <c r="F9" s="238"/>
      <c r="G9" s="238"/>
      <c r="H9" s="238"/>
      <c r="I9" s="238"/>
    </row>
    <row r="10" spans="1:13" s="3" customFormat="1" ht="15" customHeight="1">
      <c r="A10" s="178" t="s">
        <v>198</v>
      </c>
    </row>
    <row r="11" spans="1:13" ht="15">
      <c r="A11" s="207" t="s">
        <v>106</v>
      </c>
      <c r="B11" s="128">
        <v>1034</v>
      </c>
      <c r="C11" s="125">
        <v>4196</v>
      </c>
      <c r="D11" s="125">
        <v>25753</v>
      </c>
      <c r="E11" s="125">
        <v>31335</v>
      </c>
      <c r="F11" s="126">
        <v>0.5</v>
      </c>
      <c r="G11" s="126">
        <v>1</v>
      </c>
      <c r="H11" s="126">
        <v>2.5</v>
      </c>
      <c r="I11" s="126">
        <v>1.8</v>
      </c>
    </row>
    <row r="12" spans="1:13" ht="15">
      <c r="A12" s="207" t="s">
        <v>107</v>
      </c>
      <c r="B12" s="128">
        <v>4843</v>
      </c>
      <c r="C12" s="125">
        <v>14360</v>
      </c>
      <c r="D12" s="125">
        <v>44916</v>
      </c>
      <c r="E12" s="125">
        <v>67532</v>
      </c>
      <c r="F12" s="126">
        <v>2.5</v>
      </c>
      <c r="G12" s="126">
        <v>3.3</v>
      </c>
      <c r="H12" s="126">
        <v>4.3</v>
      </c>
      <c r="I12" s="126">
        <v>3.8</v>
      </c>
    </row>
    <row r="13" spans="1:13" ht="15">
      <c r="A13" s="207" t="s">
        <v>108</v>
      </c>
      <c r="B13" s="128">
        <v>631</v>
      </c>
      <c r="C13" s="125">
        <v>2273</v>
      </c>
      <c r="D13" s="125">
        <v>11870</v>
      </c>
      <c r="E13" s="125">
        <v>14967</v>
      </c>
      <c r="F13" s="126">
        <v>0.3</v>
      </c>
      <c r="G13" s="126">
        <v>0.5</v>
      </c>
      <c r="H13" s="126">
        <v>1.1000000000000001</v>
      </c>
      <c r="I13" s="126">
        <v>0.8</v>
      </c>
    </row>
    <row r="14" spans="1:13" ht="15">
      <c r="A14" s="207" t="s">
        <v>109</v>
      </c>
      <c r="B14" s="128">
        <v>10</v>
      </c>
      <c r="C14" s="125">
        <v>30</v>
      </c>
      <c r="D14" s="125">
        <v>374</v>
      </c>
      <c r="E14" s="125">
        <v>464</v>
      </c>
      <c r="F14" s="126">
        <v>0</v>
      </c>
      <c r="G14" s="126">
        <v>0</v>
      </c>
      <c r="H14" s="126">
        <v>0</v>
      </c>
      <c r="I14" s="126">
        <v>0</v>
      </c>
    </row>
    <row r="15" spans="1:13" ht="15">
      <c r="A15" s="207" t="s">
        <v>110</v>
      </c>
      <c r="B15" s="128">
        <v>3031</v>
      </c>
      <c r="C15" s="125">
        <v>8681</v>
      </c>
      <c r="D15" s="125">
        <v>39279</v>
      </c>
      <c r="E15" s="125">
        <v>51490</v>
      </c>
      <c r="F15" s="126">
        <v>1.6</v>
      </c>
      <c r="G15" s="126">
        <v>2</v>
      </c>
      <c r="H15" s="126">
        <v>3.7</v>
      </c>
      <c r="I15" s="126">
        <v>2.9</v>
      </c>
    </row>
    <row r="16" spans="1:13" ht="15">
      <c r="A16" s="207" t="s">
        <v>111</v>
      </c>
      <c r="B16" s="128">
        <v>741</v>
      </c>
      <c r="C16" s="125">
        <v>2237</v>
      </c>
      <c r="D16" s="125">
        <v>13438</v>
      </c>
      <c r="E16" s="125">
        <v>16681</v>
      </c>
      <c r="F16" s="126">
        <v>0.4</v>
      </c>
      <c r="G16" s="126">
        <v>0.5</v>
      </c>
      <c r="H16" s="126">
        <v>1.3</v>
      </c>
      <c r="I16" s="126">
        <v>0.9</v>
      </c>
    </row>
    <row r="17" spans="1:9" ht="15">
      <c r="A17" s="207" t="s">
        <v>112</v>
      </c>
      <c r="B17" s="128">
        <v>240</v>
      </c>
      <c r="C17" s="125">
        <v>866</v>
      </c>
      <c r="D17" s="125">
        <v>3571</v>
      </c>
      <c r="E17" s="125">
        <v>4802</v>
      </c>
      <c r="F17" s="126">
        <v>0.1</v>
      </c>
      <c r="G17" s="126">
        <v>0.2</v>
      </c>
      <c r="H17" s="126">
        <v>0.3</v>
      </c>
      <c r="I17" s="126">
        <v>0.3</v>
      </c>
    </row>
    <row r="18" spans="1:9" ht="15">
      <c r="A18" s="207" t="s">
        <v>117</v>
      </c>
      <c r="B18" s="128">
        <v>105</v>
      </c>
      <c r="C18" s="125">
        <v>370</v>
      </c>
      <c r="D18" s="125">
        <v>2559</v>
      </c>
      <c r="E18" s="125">
        <v>3102</v>
      </c>
      <c r="F18" s="126">
        <v>0.1</v>
      </c>
      <c r="G18" s="126">
        <v>0.1</v>
      </c>
      <c r="H18" s="126">
        <v>0.2</v>
      </c>
      <c r="I18" s="126">
        <v>0.2</v>
      </c>
    </row>
    <row r="19" spans="1:9" ht="15">
      <c r="A19" s="207" t="s">
        <v>113</v>
      </c>
      <c r="B19" s="128">
        <v>2705</v>
      </c>
      <c r="C19" s="125">
        <v>10169</v>
      </c>
      <c r="D19" s="125">
        <v>42643</v>
      </c>
      <c r="E19" s="125">
        <v>57042</v>
      </c>
      <c r="F19" s="126">
        <v>1.4</v>
      </c>
      <c r="G19" s="126">
        <v>2.2999999999999998</v>
      </c>
      <c r="H19" s="126">
        <v>4.0999999999999996</v>
      </c>
      <c r="I19" s="126">
        <v>3.2</v>
      </c>
    </row>
    <row r="20" spans="1:9" ht="15">
      <c r="A20" s="207" t="s">
        <v>114</v>
      </c>
      <c r="B20" s="128">
        <v>98</v>
      </c>
      <c r="C20" s="125">
        <v>325</v>
      </c>
      <c r="D20" s="125">
        <v>1984</v>
      </c>
      <c r="E20" s="125">
        <v>2457</v>
      </c>
      <c r="F20" s="126">
        <v>0.1</v>
      </c>
      <c r="G20" s="126">
        <v>0.1</v>
      </c>
      <c r="H20" s="126">
        <v>0.2</v>
      </c>
      <c r="I20" s="126">
        <v>0.1</v>
      </c>
    </row>
    <row r="21" spans="1:9" ht="15">
      <c r="A21" s="207" t="s">
        <v>118</v>
      </c>
      <c r="B21" s="128">
        <v>5672</v>
      </c>
      <c r="C21" s="125">
        <v>16547</v>
      </c>
      <c r="D21" s="125">
        <v>60693</v>
      </c>
      <c r="E21" s="125">
        <v>85152</v>
      </c>
      <c r="F21" s="126">
        <v>3</v>
      </c>
      <c r="G21" s="126">
        <v>3.8</v>
      </c>
      <c r="H21" s="126">
        <v>5.8</v>
      </c>
      <c r="I21" s="126">
        <v>4.8</v>
      </c>
    </row>
    <row r="22" spans="1:9" ht="15">
      <c r="A22" s="212" t="s">
        <v>120</v>
      </c>
      <c r="B22" s="128">
        <v>17335</v>
      </c>
      <c r="C22" s="125">
        <v>52774</v>
      </c>
      <c r="D22" s="125">
        <v>201873</v>
      </c>
      <c r="E22" s="125">
        <v>279660</v>
      </c>
      <c r="F22" s="126">
        <v>9</v>
      </c>
      <c r="G22" s="126">
        <v>12.1</v>
      </c>
      <c r="H22" s="126">
        <v>19.2</v>
      </c>
      <c r="I22" s="126">
        <v>15.9</v>
      </c>
    </row>
    <row r="23" spans="1:9" ht="15">
      <c r="A23" s="212" t="s">
        <v>115</v>
      </c>
      <c r="B23" s="128">
        <v>172529</v>
      </c>
      <c r="C23" s="125">
        <v>377289</v>
      </c>
      <c r="D23" s="125">
        <v>826241</v>
      </c>
      <c r="E23" s="125">
        <v>1446010</v>
      </c>
      <c r="F23" s="126">
        <v>89.8</v>
      </c>
      <c r="G23" s="126">
        <v>86.4</v>
      </c>
      <c r="H23" s="126">
        <v>78.8</v>
      </c>
      <c r="I23" s="126">
        <v>82.1</v>
      </c>
    </row>
    <row r="24" spans="1:9" ht="15">
      <c r="A24" s="212" t="s">
        <v>116</v>
      </c>
      <c r="B24" s="128">
        <v>2210</v>
      </c>
      <c r="C24" s="125">
        <v>6791</v>
      </c>
      <c r="D24" s="125">
        <v>21023</v>
      </c>
      <c r="E24" s="125">
        <v>35368</v>
      </c>
      <c r="F24" s="126">
        <v>1.2</v>
      </c>
      <c r="G24" s="126">
        <v>1.6</v>
      </c>
      <c r="H24" s="126">
        <v>2</v>
      </c>
      <c r="I24" s="126">
        <v>2</v>
      </c>
    </row>
    <row r="25" spans="1:9" ht="15">
      <c r="A25" s="213" t="s">
        <v>6</v>
      </c>
      <c r="B25" s="141">
        <v>192075</v>
      </c>
      <c r="C25" s="125">
        <v>436846</v>
      </c>
      <c r="D25" s="125">
        <v>1049141</v>
      </c>
      <c r="E25" s="125">
        <v>1761040</v>
      </c>
      <c r="F25" s="126">
        <v>100</v>
      </c>
      <c r="G25" s="126">
        <v>100</v>
      </c>
      <c r="H25" s="126">
        <v>100</v>
      </c>
      <c r="I25" s="126">
        <v>100</v>
      </c>
    </row>
    <row r="26" spans="1:9" ht="15" customHeight="1">
      <c r="A26" s="117" t="s">
        <v>75</v>
      </c>
      <c r="B26" s="227"/>
      <c r="C26" s="227"/>
      <c r="D26" s="227"/>
      <c r="E26" s="227"/>
      <c r="F26" s="227"/>
      <c r="G26" s="227"/>
      <c r="H26" s="227"/>
      <c r="I26" s="227"/>
    </row>
    <row r="27" spans="1:9" ht="15" customHeight="1">
      <c r="A27" s="178" t="s">
        <v>198</v>
      </c>
      <c r="B27" s="216"/>
      <c r="C27" s="216"/>
      <c r="D27" s="216"/>
      <c r="E27" s="216"/>
      <c r="F27" s="216"/>
      <c r="G27" s="216"/>
      <c r="H27" s="216"/>
      <c r="I27" s="216"/>
    </row>
    <row r="28" spans="1:9" ht="15">
      <c r="A28" s="207" t="s">
        <v>106</v>
      </c>
      <c r="B28" s="128">
        <v>2168</v>
      </c>
      <c r="C28" s="125">
        <v>5737</v>
      </c>
      <c r="D28" s="125">
        <v>24685</v>
      </c>
      <c r="E28" s="125">
        <v>33537</v>
      </c>
      <c r="F28" s="126">
        <v>1.5</v>
      </c>
      <c r="G28" s="126">
        <v>2.2000000000000002</v>
      </c>
      <c r="H28" s="126">
        <v>4.7</v>
      </c>
      <c r="I28" s="126">
        <v>3.5</v>
      </c>
    </row>
    <row r="29" spans="1:9" ht="15">
      <c r="A29" s="207" t="s">
        <v>107</v>
      </c>
      <c r="B29" s="128">
        <v>3411</v>
      </c>
      <c r="C29" s="125">
        <v>8078</v>
      </c>
      <c r="D29" s="125">
        <v>22944</v>
      </c>
      <c r="E29" s="125">
        <v>35288</v>
      </c>
      <c r="F29" s="126">
        <v>2.2999999999999998</v>
      </c>
      <c r="G29" s="126">
        <v>3.1</v>
      </c>
      <c r="H29" s="126">
        <v>4.4000000000000004</v>
      </c>
      <c r="I29" s="126">
        <v>3.7</v>
      </c>
    </row>
    <row r="30" spans="1:9" ht="15">
      <c r="A30" s="207" t="s">
        <v>108</v>
      </c>
      <c r="B30" s="128">
        <v>1286</v>
      </c>
      <c r="C30" s="125">
        <v>2951</v>
      </c>
      <c r="D30" s="125">
        <v>10099</v>
      </c>
      <c r="E30" s="125">
        <v>14664</v>
      </c>
      <c r="F30" s="126">
        <v>0.9</v>
      </c>
      <c r="G30" s="126">
        <v>1.1000000000000001</v>
      </c>
      <c r="H30" s="126">
        <v>1.9</v>
      </c>
      <c r="I30" s="126">
        <v>1.5</v>
      </c>
    </row>
    <row r="31" spans="1:9" ht="15">
      <c r="A31" s="207" t="s">
        <v>109</v>
      </c>
      <c r="B31" s="128">
        <v>167</v>
      </c>
      <c r="C31" s="125">
        <v>500</v>
      </c>
      <c r="D31" s="125">
        <v>2394</v>
      </c>
      <c r="E31" s="125">
        <v>3512</v>
      </c>
      <c r="F31" s="126">
        <v>0.1</v>
      </c>
      <c r="G31" s="126">
        <v>0.2</v>
      </c>
      <c r="H31" s="126">
        <v>0.5</v>
      </c>
      <c r="I31" s="126">
        <v>0.4</v>
      </c>
    </row>
    <row r="32" spans="1:9" ht="15">
      <c r="A32" s="207" t="s">
        <v>110</v>
      </c>
      <c r="B32" s="128">
        <v>4050</v>
      </c>
      <c r="C32" s="125">
        <v>8122</v>
      </c>
      <c r="D32" s="125">
        <v>24420</v>
      </c>
      <c r="E32" s="125">
        <v>37413</v>
      </c>
      <c r="F32" s="126">
        <v>2.7</v>
      </c>
      <c r="G32" s="126">
        <v>3.1</v>
      </c>
      <c r="H32" s="126">
        <v>4.5999999999999996</v>
      </c>
      <c r="I32" s="126">
        <v>3.9</v>
      </c>
    </row>
    <row r="33" spans="1:9" ht="15">
      <c r="A33" s="207" t="s">
        <v>111</v>
      </c>
      <c r="B33" s="128">
        <v>2026</v>
      </c>
      <c r="C33" s="125">
        <v>4085</v>
      </c>
      <c r="D33" s="125">
        <v>13464</v>
      </c>
      <c r="E33" s="125">
        <v>20124</v>
      </c>
      <c r="F33" s="126">
        <v>1.4</v>
      </c>
      <c r="G33" s="126">
        <v>1.6</v>
      </c>
      <c r="H33" s="126">
        <v>2.6</v>
      </c>
      <c r="I33" s="126">
        <v>2.1</v>
      </c>
    </row>
    <row r="34" spans="1:9" ht="15">
      <c r="A34" s="207" t="s">
        <v>112</v>
      </c>
      <c r="B34" s="128">
        <v>470</v>
      </c>
      <c r="C34" s="125">
        <v>1159</v>
      </c>
      <c r="D34" s="125">
        <v>3719</v>
      </c>
      <c r="E34" s="125">
        <v>5489</v>
      </c>
      <c r="F34" s="126">
        <v>0.3</v>
      </c>
      <c r="G34" s="126">
        <v>0.4</v>
      </c>
      <c r="H34" s="126">
        <v>0.7</v>
      </c>
      <c r="I34" s="126">
        <v>0.6</v>
      </c>
    </row>
    <row r="35" spans="1:9" ht="15">
      <c r="A35" s="207" t="s">
        <v>117</v>
      </c>
      <c r="B35" s="128">
        <v>388</v>
      </c>
      <c r="C35" s="125">
        <v>953</v>
      </c>
      <c r="D35" s="125">
        <v>3783</v>
      </c>
      <c r="E35" s="125">
        <v>5269</v>
      </c>
      <c r="F35" s="126">
        <v>0.3</v>
      </c>
      <c r="G35" s="126">
        <v>0.4</v>
      </c>
      <c r="H35" s="126">
        <v>0.7</v>
      </c>
      <c r="I35" s="126">
        <v>0.5</v>
      </c>
    </row>
    <row r="36" spans="1:9" ht="15">
      <c r="A36" s="207" t="s">
        <v>113</v>
      </c>
      <c r="B36" s="128">
        <v>3541</v>
      </c>
      <c r="C36" s="125">
        <v>8795</v>
      </c>
      <c r="D36" s="125">
        <v>27261</v>
      </c>
      <c r="E36" s="125">
        <v>40655</v>
      </c>
      <c r="F36" s="126">
        <v>2.4</v>
      </c>
      <c r="G36" s="126">
        <v>3.3</v>
      </c>
      <c r="H36" s="126">
        <v>5.2</v>
      </c>
      <c r="I36" s="126">
        <v>4.2</v>
      </c>
    </row>
    <row r="37" spans="1:9" ht="15">
      <c r="A37" s="207" t="s">
        <v>114</v>
      </c>
      <c r="B37" s="128">
        <v>466</v>
      </c>
      <c r="C37" s="125">
        <v>941</v>
      </c>
      <c r="D37" s="125">
        <v>3214</v>
      </c>
      <c r="E37" s="125">
        <v>4776</v>
      </c>
      <c r="F37" s="126">
        <v>0.3</v>
      </c>
      <c r="G37" s="126">
        <v>0.4</v>
      </c>
      <c r="H37" s="126">
        <v>0.6</v>
      </c>
      <c r="I37" s="126">
        <v>0.5</v>
      </c>
    </row>
    <row r="38" spans="1:9" ht="15">
      <c r="A38" s="207" t="s">
        <v>118</v>
      </c>
      <c r="B38" s="128">
        <v>6300</v>
      </c>
      <c r="C38" s="125">
        <v>13655</v>
      </c>
      <c r="D38" s="125">
        <v>39060</v>
      </c>
      <c r="E38" s="125">
        <v>60342</v>
      </c>
      <c r="F38" s="126">
        <v>4.3</v>
      </c>
      <c r="G38" s="126">
        <v>5.2</v>
      </c>
      <c r="H38" s="126">
        <v>7.4</v>
      </c>
      <c r="I38" s="126">
        <v>6.3</v>
      </c>
    </row>
    <row r="39" spans="1:9" ht="15">
      <c r="A39" s="212" t="s">
        <v>120</v>
      </c>
      <c r="B39" s="128">
        <v>19557</v>
      </c>
      <c r="C39" s="125">
        <v>43159</v>
      </c>
      <c r="D39" s="125">
        <v>126573</v>
      </c>
      <c r="E39" s="125">
        <v>193707</v>
      </c>
      <c r="F39" s="126">
        <v>13.2</v>
      </c>
      <c r="G39" s="126">
        <v>16.399999999999999</v>
      </c>
      <c r="H39" s="126">
        <v>24.1</v>
      </c>
      <c r="I39" s="126">
        <v>20.100000000000001</v>
      </c>
    </row>
    <row r="40" spans="1:9" ht="15">
      <c r="A40" s="212" t="s">
        <v>115</v>
      </c>
      <c r="B40" s="128">
        <v>125484</v>
      </c>
      <c r="C40" s="125">
        <v>213955</v>
      </c>
      <c r="D40" s="125">
        <v>385003</v>
      </c>
      <c r="E40" s="125">
        <v>741076</v>
      </c>
      <c r="F40" s="126">
        <v>84.7</v>
      </c>
      <c r="G40" s="126">
        <v>81.3</v>
      </c>
      <c r="H40" s="126">
        <v>73.3</v>
      </c>
      <c r="I40" s="126">
        <v>77</v>
      </c>
    </row>
    <row r="41" spans="1:9" ht="15">
      <c r="A41" s="212" t="s">
        <v>116</v>
      </c>
      <c r="B41" s="128">
        <v>3071</v>
      </c>
      <c r="C41" s="125">
        <v>5968</v>
      </c>
      <c r="D41" s="125">
        <v>13594</v>
      </c>
      <c r="E41" s="125">
        <v>27570</v>
      </c>
      <c r="F41" s="126">
        <v>2.1</v>
      </c>
      <c r="G41" s="126">
        <v>2.2999999999999998</v>
      </c>
      <c r="H41" s="126">
        <v>2.6</v>
      </c>
      <c r="I41" s="126">
        <v>2.9</v>
      </c>
    </row>
    <row r="42" spans="1:9" ht="15">
      <c r="A42" s="213" t="s">
        <v>6</v>
      </c>
      <c r="B42" s="141">
        <v>148108</v>
      </c>
      <c r="C42" s="125">
        <v>263085</v>
      </c>
      <c r="D42" s="125">
        <v>525172</v>
      </c>
      <c r="E42" s="125">
        <v>962350</v>
      </c>
      <c r="F42" s="126">
        <v>100</v>
      </c>
      <c r="G42" s="126">
        <v>100</v>
      </c>
      <c r="H42" s="126">
        <v>100</v>
      </c>
      <c r="I42" s="126">
        <v>100</v>
      </c>
    </row>
    <row r="43" spans="1:9" ht="15">
      <c r="A43" s="117" t="s">
        <v>76</v>
      </c>
      <c r="B43" s="227"/>
      <c r="C43" s="227"/>
      <c r="D43" s="227"/>
      <c r="E43" s="227"/>
      <c r="F43" s="227"/>
      <c r="G43" s="227"/>
      <c r="H43" s="227"/>
      <c r="I43" s="227"/>
    </row>
    <row r="44" spans="1:9" ht="15">
      <c r="A44" s="178" t="s">
        <v>198</v>
      </c>
      <c r="B44" s="216"/>
      <c r="C44" s="216"/>
      <c r="D44" s="216"/>
      <c r="E44" s="216"/>
      <c r="F44" s="216"/>
      <c r="G44" s="216"/>
      <c r="H44" s="216"/>
      <c r="I44" s="216"/>
    </row>
    <row r="45" spans="1:9" ht="15">
      <c r="A45" s="207" t="s">
        <v>106</v>
      </c>
      <c r="B45" s="125">
        <v>1901</v>
      </c>
      <c r="C45" s="125">
        <v>2627</v>
      </c>
      <c r="D45" s="125">
        <v>7107</v>
      </c>
      <c r="E45" s="125">
        <v>11872</v>
      </c>
      <c r="F45" s="126">
        <v>3.8</v>
      </c>
      <c r="G45" s="126">
        <v>3.5</v>
      </c>
      <c r="H45" s="126">
        <v>4.9000000000000004</v>
      </c>
      <c r="I45" s="126">
        <v>4.2</v>
      </c>
    </row>
    <row r="46" spans="1:9" ht="15">
      <c r="A46" s="207" t="s">
        <v>107</v>
      </c>
      <c r="B46" s="125">
        <v>989</v>
      </c>
      <c r="C46" s="125">
        <v>2434</v>
      </c>
      <c r="D46" s="125">
        <v>6423</v>
      </c>
      <c r="E46" s="125">
        <v>10279</v>
      </c>
      <c r="F46" s="126">
        <v>2</v>
      </c>
      <c r="G46" s="126">
        <v>3.3</v>
      </c>
      <c r="H46" s="126">
        <v>4.4000000000000004</v>
      </c>
      <c r="I46" s="126">
        <v>3.6</v>
      </c>
    </row>
    <row r="47" spans="1:9" ht="15">
      <c r="A47" s="207" t="s">
        <v>108</v>
      </c>
      <c r="B47" s="125">
        <v>337</v>
      </c>
      <c r="C47" s="125">
        <v>567</v>
      </c>
      <c r="D47" s="125">
        <v>1320</v>
      </c>
      <c r="E47" s="125">
        <v>2277</v>
      </c>
      <c r="F47" s="126">
        <v>0.7</v>
      </c>
      <c r="G47" s="126">
        <v>0.8</v>
      </c>
      <c r="H47" s="126">
        <v>0.9</v>
      </c>
      <c r="I47" s="126">
        <v>0.8</v>
      </c>
    </row>
    <row r="48" spans="1:9" ht="15">
      <c r="A48" s="207" t="s">
        <v>109</v>
      </c>
      <c r="B48" s="125">
        <v>227</v>
      </c>
      <c r="C48" s="125">
        <v>323</v>
      </c>
      <c r="D48" s="125">
        <v>602</v>
      </c>
      <c r="E48" s="125">
        <v>1197</v>
      </c>
      <c r="F48" s="126">
        <v>0.5</v>
      </c>
      <c r="G48" s="126">
        <v>0.4</v>
      </c>
      <c r="H48" s="126">
        <v>0.4</v>
      </c>
      <c r="I48" s="126">
        <v>0.4</v>
      </c>
    </row>
    <row r="49" spans="1:9" ht="15">
      <c r="A49" s="207" t="s">
        <v>110</v>
      </c>
      <c r="B49" s="125">
        <v>2253</v>
      </c>
      <c r="C49" s="125">
        <v>3819</v>
      </c>
      <c r="D49" s="125">
        <v>9715</v>
      </c>
      <c r="E49" s="125">
        <v>16128</v>
      </c>
      <c r="F49" s="126">
        <v>4.5</v>
      </c>
      <c r="G49" s="126">
        <v>5.0999999999999996</v>
      </c>
      <c r="H49" s="126">
        <v>6.6</v>
      </c>
      <c r="I49" s="126">
        <v>5.7</v>
      </c>
    </row>
    <row r="50" spans="1:9" ht="15">
      <c r="A50" s="207" t="s">
        <v>111</v>
      </c>
      <c r="B50" s="125">
        <v>1312</v>
      </c>
      <c r="C50" s="125">
        <v>1847</v>
      </c>
      <c r="D50" s="125">
        <v>3460</v>
      </c>
      <c r="E50" s="125">
        <v>6776</v>
      </c>
      <c r="F50" s="126">
        <v>2.6</v>
      </c>
      <c r="G50" s="126">
        <v>2.5</v>
      </c>
      <c r="H50" s="126">
        <v>2.4</v>
      </c>
      <c r="I50" s="126">
        <v>2.4</v>
      </c>
    </row>
    <row r="51" spans="1:9" ht="15">
      <c r="A51" s="207" t="s">
        <v>112</v>
      </c>
      <c r="B51" s="125">
        <v>506</v>
      </c>
      <c r="C51" s="125">
        <v>837</v>
      </c>
      <c r="D51" s="125">
        <v>1387</v>
      </c>
      <c r="E51" s="125">
        <v>2801</v>
      </c>
      <c r="F51" s="126">
        <v>1</v>
      </c>
      <c r="G51" s="126">
        <v>1.1000000000000001</v>
      </c>
      <c r="H51" s="126">
        <v>0.9</v>
      </c>
      <c r="I51" s="126">
        <v>1</v>
      </c>
    </row>
    <row r="52" spans="1:9" ht="15">
      <c r="A52" s="207" t="s">
        <v>117</v>
      </c>
      <c r="B52" s="125">
        <v>253</v>
      </c>
      <c r="C52" s="125">
        <v>380</v>
      </c>
      <c r="D52" s="125">
        <v>821</v>
      </c>
      <c r="E52" s="125">
        <v>1489</v>
      </c>
      <c r="F52" s="126">
        <v>0.5</v>
      </c>
      <c r="G52" s="126">
        <v>0.5</v>
      </c>
      <c r="H52" s="126">
        <v>0.6</v>
      </c>
      <c r="I52" s="126">
        <v>0.5</v>
      </c>
    </row>
    <row r="53" spans="1:9" ht="15">
      <c r="A53" s="207" t="s">
        <v>113</v>
      </c>
      <c r="B53" s="125">
        <v>1730</v>
      </c>
      <c r="C53" s="125">
        <v>3243</v>
      </c>
      <c r="D53" s="125">
        <v>8142</v>
      </c>
      <c r="E53" s="125">
        <v>13574</v>
      </c>
      <c r="F53" s="126">
        <v>3.4</v>
      </c>
      <c r="G53" s="126">
        <v>4.3</v>
      </c>
      <c r="H53" s="126">
        <v>5.6</v>
      </c>
      <c r="I53" s="126">
        <v>4.8</v>
      </c>
    </row>
    <row r="54" spans="1:9" ht="15">
      <c r="A54" s="207" t="s">
        <v>114</v>
      </c>
      <c r="B54" s="125">
        <v>299</v>
      </c>
      <c r="C54" s="125">
        <v>486</v>
      </c>
      <c r="D54" s="125">
        <v>1052</v>
      </c>
      <c r="E54" s="125">
        <v>1887</v>
      </c>
      <c r="F54" s="126">
        <v>0.6</v>
      </c>
      <c r="G54" s="126">
        <v>0.6</v>
      </c>
      <c r="H54" s="126">
        <v>0.7</v>
      </c>
      <c r="I54" s="126">
        <v>0.7</v>
      </c>
    </row>
    <row r="55" spans="1:9" ht="15">
      <c r="A55" s="207" t="s">
        <v>118</v>
      </c>
      <c r="B55" s="125">
        <v>4738</v>
      </c>
      <c r="C55" s="125">
        <v>6589</v>
      </c>
      <c r="D55" s="125">
        <v>12007</v>
      </c>
      <c r="E55" s="125">
        <v>23868</v>
      </c>
      <c r="F55" s="126">
        <v>9.4</v>
      </c>
      <c r="G55" s="126">
        <v>8.8000000000000007</v>
      </c>
      <c r="H55" s="126">
        <v>8.1999999999999993</v>
      </c>
      <c r="I55" s="126">
        <v>8.4</v>
      </c>
    </row>
    <row r="56" spans="1:9" ht="15">
      <c r="A56" s="212" t="s">
        <v>120</v>
      </c>
      <c r="B56" s="125">
        <v>9537</v>
      </c>
      <c r="C56" s="125">
        <v>15365</v>
      </c>
      <c r="D56" s="125">
        <v>35015</v>
      </c>
      <c r="E56" s="125">
        <v>61674</v>
      </c>
      <c r="F56" s="126">
        <v>18.899999999999999</v>
      </c>
      <c r="G56" s="126">
        <v>20.5</v>
      </c>
      <c r="H56" s="126">
        <v>23.9</v>
      </c>
      <c r="I56" s="126">
        <v>21.8</v>
      </c>
    </row>
    <row r="57" spans="1:9" ht="15">
      <c r="A57" s="212" t="s">
        <v>115</v>
      </c>
      <c r="B57" s="125">
        <v>39448</v>
      </c>
      <c r="C57" s="125">
        <v>57461</v>
      </c>
      <c r="D57" s="125">
        <v>106845</v>
      </c>
      <c r="E57" s="125">
        <v>211882</v>
      </c>
      <c r="F57" s="126">
        <v>78.400000000000006</v>
      </c>
      <c r="G57" s="126">
        <v>76.7</v>
      </c>
      <c r="H57" s="126">
        <v>73.099999999999994</v>
      </c>
      <c r="I57" s="126">
        <v>74.7</v>
      </c>
    </row>
    <row r="58" spans="1:9" ht="15">
      <c r="A58" s="212" t="s">
        <v>116</v>
      </c>
      <c r="B58" s="125">
        <v>1345</v>
      </c>
      <c r="C58" s="125">
        <v>2044</v>
      </c>
      <c r="D58" s="125">
        <v>4395</v>
      </c>
      <c r="E58" s="125">
        <v>10004</v>
      </c>
      <c r="F58" s="126">
        <v>2.7</v>
      </c>
      <c r="G58" s="126">
        <v>2.7</v>
      </c>
      <c r="H58" s="126">
        <v>3</v>
      </c>
      <c r="I58" s="126">
        <v>3.5</v>
      </c>
    </row>
    <row r="59" spans="1:9" ht="15">
      <c r="A59" s="213" t="s">
        <v>6</v>
      </c>
      <c r="B59" s="125">
        <v>50334</v>
      </c>
      <c r="C59" s="125">
        <v>74872</v>
      </c>
      <c r="D59" s="125">
        <v>146260</v>
      </c>
      <c r="E59" s="125">
        <v>283552</v>
      </c>
      <c r="F59" s="126">
        <v>100</v>
      </c>
      <c r="G59" s="126">
        <v>100</v>
      </c>
      <c r="H59" s="126">
        <v>100</v>
      </c>
      <c r="I59" s="126">
        <v>100</v>
      </c>
    </row>
    <row r="60" spans="1:9" ht="15">
      <c r="A60" s="117" t="s">
        <v>55</v>
      </c>
      <c r="B60" s="227"/>
      <c r="C60" s="227"/>
      <c r="D60" s="227"/>
      <c r="E60" s="227"/>
      <c r="F60" s="227"/>
      <c r="G60" s="227"/>
      <c r="H60" s="227"/>
      <c r="I60" s="227"/>
    </row>
    <row r="61" spans="1:9" ht="15">
      <c r="A61" s="178" t="s">
        <v>198</v>
      </c>
      <c r="B61" s="216"/>
      <c r="C61" s="216"/>
      <c r="D61" s="216"/>
      <c r="E61" s="216"/>
      <c r="F61" s="216"/>
      <c r="G61" s="216"/>
      <c r="H61" s="216"/>
      <c r="I61" s="216"/>
    </row>
    <row r="62" spans="1:9" ht="15">
      <c r="A62" s="207" t="s">
        <v>106</v>
      </c>
      <c r="B62" s="125">
        <v>5107</v>
      </c>
      <c r="C62" s="125">
        <v>12559</v>
      </c>
      <c r="D62" s="125">
        <v>57624</v>
      </c>
      <c r="E62" s="125">
        <v>76834</v>
      </c>
      <c r="F62" s="126">
        <v>1.3</v>
      </c>
      <c r="G62" s="126">
        <v>1.6</v>
      </c>
      <c r="H62" s="126">
        <v>3.3</v>
      </c>
      <c r="I62" s="126">
        <v>2.6</v>
      </c>
    </row>
    <row r="63" spans="1:9" ht="15">
      <c r="A63" s="207" t="s">
        <v>107</v>
      </c>
      <c r="B63" s="125">
        <v>9240</v>
      </c>
      <c r="C63" s="125">
        <v>24875</v>
      </c>
      <c r="D63" s="125">
        <v>74333</v>
      </c>
      <c r="E63" s="125">
        <v>113170</v>
      </c>
      <c r="F63" s="126">
        <v>2.4</v>
      </c>
      <c r="G63" s="126">
        <v>3.2</v>
      </c>
      <c r="H63" s="126">
        <v>4.3</v>
      </c>
      <c r="I63" s="126">
        <v>3.8</v>
      </c>
    </row>
    <row r="64" spans="1:9" ht="15">
      <c r="A64" s="207" t="s">
        <v>108</v>
      </c>
      <c r="B64" s="125">
        <v>2250</v>
      </c>
      <c r="C64" s="125">
        <v>5791</v>
      </c>
      <c r="D64" s="125">
        <v>23317</v>
      </c>
      <c r="E64" s="125">
        <v>31942</v>
      </c>
      <c r="F64" s="126">
        <v>0.6</v>
      </c>
      <c r="G64" s="126">
        <v>0.7</v>
      </c>
      <c r="H64" s="126">
        <v>1.4</v>
      </c>
      <c r="I64" s="126">
        <v>1.1000000000000001</v>
      </c>
    </row>
    <row r="65" spans="1:9" ht="15">
      <c r="A65" s="207" t="s">
        <v>109</v>
      </c>
      <c r="B65" s="125">
        <v>399</v>
      </c>
      <c r="C65" s="125">
        <v>852</v>
      </c>
      <c r="D65" s="125">
        <v>3378</v>
      </c>
      <c r="E65" s="125">
        <v>5176</v>
      </c>
      <c r="F65" s="126">
        <v>0.1</v>
      </c>
      <c r="G65" s="126">
        <v>0.1</v>
      </c>
      <c r="H65" s="126">
        <v>0.2</v>
      </c>
      <c r="I65" s="126">
        <v>0.2</v>
      </c>
    </row>
    <row r="66" spans="1:9" ht="15">
      <c r="A66" s="207" t="s">
        <v>110</v>
      </c>
      <c r="B66" s="125">
        <v>9332</v>
      </c>
      <c r="C66" s="125">
        <v>20618</v>
      </c>
      <c r="D66" s="125">
        <v>73473</v>
      </c>
      <c r="E66" s="125">
        <v>105107</v>
      </c>
      <c r="F66" s="126">
        <v>2.4</v>
      </c>
      <c r="G66" s="126">
        <v>2.7</v>
      </c>
      <c r="H66" s="126">
        <v>4.3</v>
      </c>
      <c r="I66" s="126">
        <v>3.5</v>
      </c>
    </row>
    <row r="67" spans="1:9" ht="15">
      <c r="A67" s="207" t="s">
        <v>111</v>
      </c>
      <c r="B67" s="125">
        <v>4075</v>
      </c>
      <c r="C67" s="125">
        <v>8170</v>
      </c>
      <c r="D67" s="125">
        <v>30388</v>
      </c>
      <c r="E67" s="125">
        <v>43609</v>
      </c>
      <c r="F67" s="126">
        <v>1</v>
      </c>
      <c r="G67" s="126">
        <v>1.1000000000000001</v>
      </c>
      <c r="H67" s="126">
        <v>1.8</v>
      </c>
      <c r="I67" s="126">
        <v>1.4</v>
      </c>
    </row>
    <row r="68" spans="1:9" ht="15">
      <c r="A68" s="207" t="s">
        <v>112</v>
      </c>
      <c r="B68" s="125">
        <v>1215</v>
      </c>
      <c r="C68" s="125">
        <v>2863</v>
      </c>
      <c r="D68" s="125">
        <v>8686</v>
      </c>
      <c r="E68" s="125">
        <v>13108</v>
      </c>
      <c r="F68" s="126">
        <v>0.3</v>
      </c>
      <c r="G68" s="126">
        <v>0.4</v>
      </c>
      <c r="H68" s="126">
        <v>0.5</v>
      </c>
      <c r="I68" s="126">
        <v>0.4</v>
      </c>
    </row>
    <row r="69" spans="1:9" ht="15">
      <c r="A69" s="207" t="s">
        <v>117</v>
      </c>
      <c r="B69" s="125">
        <v>751</v>
      </c>
      <c r="C69" s="125">
        <v>1704</v>
      </c>
      <c r="D69" s="125">
        <v>7185</v>
      </c>
      <c r="E69" s="125">
        <v>9878</v>
      </c>
      <c r="F69" s="126">
        <v>0.2</v>
      </c>
      <c r="G69" s="126">
        <v>0.2</v>
      </c>
      <c r="H69" s="126">
        <v>0.4</v>
      </c>
      <c r="I69" s="126">
        <v>0.3</v>
      </c>
    </row>
    <row r="70" spans="1:9" ht="15">
      <c r="A70" s="207" t="s">
        <v>113</v>
      </c>
      <c r="B70" s="125">
        <v>7975</v>
      </c>
      <c r="C70" s="125">
        <v>22205</v>
      </c>
      <c r="D70" s="125">
        <v>78121</v>
      </c>
      <c r="E70" s="125">
        <v>111357</v>
      </c>
      <c r="F70" s="126">
        <v>2</v>
      </c>
      <c r="G70" s="126">
        <v>2.9</v>
      </c>
      <c r="H70" s="126">
        <v>4.5</v>
      </c>
      <c r="I70" s="126">
        <v>3.7</v>
      </c>
    </row>
    <row r="71" spans="1:9" ht="15">
      <c r="A71" s="207" t="s">
        <v>114</v>
      </c>
      <c r="B71" s="125">
        <v>865</v>
      </c>
      <c r="C71" s="125">
        <v>1753</v>
      </c>
      <c r="D71" s="125">
        <v>6261</v>
      </c>
      <c r="E71" s="125">
        <v>9130</v>
      </c>
      <c r="F71" s="126">
        <v>0.2</v>
      </c>
      <c r="G71" s="126">
        <v>0.2</v>
      </c>
      <c r="H71" s="126">
        <v>0.4</v>
      </c>
      <c r="I71" s="126">
        <v>0.3</v>
      </c>
    </row>
    <row r="72" spans="1:9" ht="15">
      <c r="A72" s="207" t="s">
        <v>118</v>
      </c>
      <c r="B72" s="125">
        <v>16710</v>
      </c>
      <c r="C72" s="125">
        <v>36795</v>
      </c>
      <c r="D72" s="125">
        <v>111855</v>
      </c>
      <c r="E72" s="125">
        <v>169474</v>
      </c>
      <c r="F72" s="126">
        <v>4.3</v>
      </c>
      <c r="G72" s="126">
        <v>4.7</v>
      </c>
      <c r="H72" s="126">
        <v>6.5</v>
      </c>
      <c r="I72" s="126">
        <v>5.6</v>
      </c>
    </row>
    <row r="73" spans="1:9" ht="15">
      <c r="A73" s="212" t="s">
        <v>120</v>
      </c>
      <c r="B73" s="125">
        <v>46425</v>
      </c>
      <c r="C73" s="125">
        <v>111297</v>
      </c>
      <c r="D73" s="125">
        <v>363791</v>
      </c>
      <c r="E73" s="125">
        <v>535380</v>
      </c>
      <c r="F73" s="126">
        <v>11.9</v>
      </c>
      <c r="G73" s="126">
        <v>14.4</v>
      </c>
      <c r="H73" s="126">
        <v>21.1</v>
      </c>
      <c r="I73" s="126">
        <v>17.8</v>
      </c>
    </row>
    <row r="74" spans="1:9" ht="15">
      <c r="A74" s="212" t="s">
        <v>115</v>
      </c>
      <c r="B74" s="125">
        <v>337468</v>
      </c>
      <c r="C74" s="125">
        <v>648737</v>
      </c>
      <c r="D74" s="125">
        <v>1318875</v>
      </c>
      <c r="E74" s="125">
        <v>2399829</v>
      </c>
      <c r="F74" s="126">
        <v>86.4</v>
      </c>
      <c r="G74" s="126">
        <v>83.7</v>
      </c>
      <c r="H74" s="126">
        <v>76.599999999999994</v>
      </c>
      <c r="I74" s="126">
        <v>79.8</v>
      </c>
    </row>
    <row r="75" spans="1:9" ht="15">
      <c r="A75" s="212" t="s">
        <v>116</v>
      </c>
      <c r="B75" s="125">
        <v>6632</v>
      </c>
      <c r="C75" s="125">
        <v>14798</v>
      </c>
      <c r="D75" s="125">
        <v>39041</v>
      </c>
      <c r="E75" s="125">
        <v>72968</v>
      </c>
      <c r="F75" s="126">
        <v>1.7</v>
      </c>
      <c r="G75" s="126">
        <v>1.9</v>
      </c>
      <c r="H75" s="126">
        <v>2.2999999999999998</v>
      </c>
      <c r="I75" s="126">
        <v>2.4</v>
      </c>
    </row>
    <row r="76" spans="1:9" ht="15">
      <c r="A76" s="213" t="s">
        <v>6</v>
      </c>
      <c r="B76" s="125">
        <v>390526</v>
      </c>
      <c r="C76" s="125">
        <v>774836</v>
      </c>
      <c r="D76" s="125">
        <v>1721703</v>
      </c>
      <c r="E76" s="125">
        <v>3008179</v>
      </c>
      <c r="F76" s="126">
        <v>100</v>
      </c>
      <c r="G76" s="126">
        <v>100</v>
      </c>
      <c r="H76" s="126">
        <v>100</v>
      </c>
      <c r="I76" s="126">
        <v>100</v>
      </c>
    </row>
    <row r="77" spans="1:9" ht="15" customHeight="1">
      <c r="A77" s="117" t="s">
        <v>56</v>
      </c>
      <c r="B77" s="227"/>
      <c r="C77" s="227"/>
      <c r="D77" s="227"/>
      <c r="E77" s="227"/>
      <c r="F77" s="227"/>
      <c r="G77" s="227"/>
      <c r="H77" s="227"/>
      <c r="I77" s="227"/>
    </row>
    <row r="78" spans="1:9" ht="15" customHeight="1">
      <c r="A78" s="178" t="s">
        <v>198</v>
      </c>
      <c r="B78" s="216"/>
      <c r="C78" s="216"/>
      <c r="D78" s="216"/>
      <c r="E78" s="216"/>
      <c r="F78" s="216"/>
      <c r="G78" s="216"/>
      <c r="H78" s="216"/>
      <c r="I78" s="216"/>
    </row>
    <row r="79" spans="1:9" ht="15">
      <c r="A79" s="207" t="s">
        <v>106</v>
      </c>
      <c r="B79" s="125">
        <v>9117</v>
      </c>
      <c r="C79" s="125">
        <v>15871</v>
      </c>
      <c r="D79" s="125">
        <v>562626</v>
      </c>
      <c r="E79" s="125">
        <v>2150396</v>
      </c>
      <c r="F79" s="126">
        <v>0.9</v>
      </c>
      <c r="G79" s="126">
        <v>1.5</v>
      </c>
      <c r="H79" s="126">
        <v>11.8</v>
      </c>
      <c r="I79" s="126">
        <v>8.5</v>
      </c>
    </row>
    <row r="80" spans="1:9" ht="15">
      <c r="A80" s="207" t="s">
        <v>107</v>
      </c>
      <c r="B80" s="125">
        <v>23401</v>
      </c>
      <c r="C80" s="125">
        <v>36678</v>
      </c>
      <c r="D80" s="125">
        <v>302508</v>
      </c>
      <c r="E80" s="125">
        <v>2068020</v>
      </c>
      <c r="F80" s="126">
        <v>2.2999999999999998</v>
      </c>
      <c r="G80" s="126">
        <v>3.4</v>
      </c>
      <c r="H80" s="126">
        <v>6.3</v>
      </c>
      <c r="I80" s="126">
        <v>8.1</v>
      </c>
    </row>
    <row r="81" spans="1:9" ht="15">
      <c r="A81" s="207" t="s">
        <v>108</v>
      </c>
      <c r="B81" s="125">
        <v>4223</v>
      </c>
      <c r="C81" s="125">
        <v>7175</v>
      </c>
      <c r="D81" s="125">
        <v>193662</v>
      </c>
      <c r="E81" s="125">
        <v>732152</v>
      </c>
      <c r="F81" s="126">
        <v>0.4</v>
      </c>
      <c r="G81" s="126">
        <v>0.7</v>
      </c>
      <c r="H81" s="126">
        <v>4.0999999999999996</v>
      </c>
      <c r="I81" s="126">
        <v>2.9</v>
      </c>
    </row>
    <row r="82" spans="1:9" ht="15">
      <c r="A82" s="207" t="s">
        <v>109</v>
      </c>
      <c r="B82" s="125">
        <v>824</v>
      </c>
      <c r="C82" s="125">
        <v>1067</v>
      </c>
      <c r="D82" s="125">
        <v>56271</v>
      </c>
      <c r="E82" s="125">
        <v>189162</v>
      </c>
      <c r="F82" s="126">
        <v>0.1</v>
      </c>
      <c r="G82" s="126">
        <v>0.1</v>
      </c>
      <c r="H82" s="126">
        <v>1.2</v>
      </c>
      <c r="I82" s="126">
        <v>0.7</v>
      </c>
    </row>
    <row r="83" spans="1:9" ht="15">
      <c r="A83" s="207" t="s">
        <v>110</v>
      </c>
      <c r="B83" s="125">
        <v>18255</v>
      </c>
      <c r="C83" s="125">
        <v>25860</v>
      </c>
      <c r="D83" s="125">
        <v>417644</v>
      </c>
      <c r="E83" s="125">
        <v>1198721</v>
      </c>
      <c r="F83" s="126">
        <v>1.8</v>
      </c>
      <c r="G83" s="126">
        <v>2.4</v>
      </c>
      <c r="H83" s="126">
        <v>8.8000000000000007</v>
      </c>
      <c r="I83" s="126">
        <v>4.7</v>
      </c>
    </row>
    <row r="84" spans="1:9" ht="15">
      <c r="A84" s="207" t="s">
        <v>111</v>
      </c>
      <c r="B84" s="125">
        <v>7365</v>
      </c>
      <c r="C84" s="125">
        <v>10272</v>
      </c>
      <c r="D84" s="125">
        <v>291251</v>
      </c>
      <c r="E84" s="125">
        <v>999096</v>
      </c>
      <c r="F84" s="126">
        <v>0.7</v>
      </c>
      <c r="G84" s="126">
        <v>0.9</v>
      </c>
      <c r="H84" s="126">
        <v>6.1</v>
      </c>
      <c r="I84" s="126">
        <v>3.9</v>
      </c>
    </row>
    <row r="85" spans="1:9" ht="15">
      <c r="A85" s="207" t="s">
        <v>112</v>
      </c>
      <c r="B85" s="125">
        <v>2173</v>
      </c>
      <c r="C85" s="125">
        <v>3480</v>
      </c>
      <c r="D85" s="125">
        <v>65646</v>
      </c>
      <c r="E85" s="125">
        <v>231777</v>
      </c>
      <c r="F85" s="126">
        <v>0.2</v>
      </c>
      <c r="G85" s="126">
        <v>0.3</v>
      </c>
      <c r="H85" s="126">
        <v>1.4</v>
      </c>
      <c r="I85" s="126">
        <v>0.9</v>
      </c>
    </row>
    <row r="86" spans="1:9" ht="15">
      <c r="A86" s="207" t="s">
        <v>117</v>
      </c>
      <c r="B86" s="125">
        <v>1544</v>
      </c>
      <c r="C86" s="125">
        <v>2332</v>
      </c>
      <c r="D86" s="125">
        <v>102600</v>
      </c>
      <c r="E86" s="125">
        <v>441109</v>
      </c>
      <c r="F86" s="126">
        <v>0.2</v>
      </c>
      <c r="G86" s="126">
        <v>0.2</v>
      </c>
      <c r="H86" s="126">
        <v>2.2000000000000002</v>
      </c>
      <c r="I86" s="126">
        <v>1.7</v>
      </c>
    </row>
    <row r="87" spans="1:9" ht="14.25" customHeight="1">
      <c r="A87" s="207" t="s">
        <v>113</v>
      </c>
      <c r="B87" s="125">
        <v>18317</v>
      </c>
      <c r="C87" s="125">
        <v>31115</v>
      </c>
      <c r="D87" s="125">
        <v>330414</v>
      </c>
      <c r="E87" s="125">
        <v>2231543</v>
      </c>
      <c r="F87" s="126">
        <v>1.8</v>
      </c>
      <c r="G87" s="126">
        <v>2.9</v>
      </c>
      <c r="H87" s="126">
        <v>6.9</v>
      </c>
      <c r="I87" s="126">
        <v>8.8000000000000007</v>
      </c>
    </row>
    <row r="88" spans="1:9" ht="15">
      <c r="A88" s="207" t="s">
        <v>114</v>
      </c>
      <c r="B88" s="125">
        <v>1653</v>
      </c>
      <c r="C88" s="125">
        <v>2245</v>
      </c>
      <c r="D88" s="125">
        <v>68312</v>
      </c>
      <c r="E88" s="125">
        <v>234609</v>
      </c>
      <c r="F88" s="126">
        <v>0.2</v>
      </c>
      <c r="G88" s="126">
        <v>0.2</v>
      </c>
      <c r="H88" s="126">
        <v>1.4</v>
      </c>
      <c r="I88" s="126">
        <v>0.9</v>
      </c>
    </row>
    <row r="89" spans="1:9" ht="15">
      <c r="A89" s="207" t="s">
        <v>118</v>
      </c>
      <c r="B89" s="125">
        <v>29834</v>
      </c>
      <c r="C89" s="125">
        <v>45275</v>
      </c>
      <c r="D89" s="125">
        <v>469146</v>
      </c>
      <c r="E89" s="125">
        <v>2041929</v>
      </c>
      <c r="F89" s="126">
        <v>2.9</v>
      </c>
      <c r="G89" s="126">
        <v>4.2</v>
      </c>
      <c r="H89" s="126">
        <v>9.8000000000000007</v>
      </c>
      <c r="I89" s="126">
        <v>8</v>
      </c>
    </row>
    <row r="90" spans="1:9" ht="15">
      <c r="A90" s="212" t="s">
        <v>120</v>
      </c>
      <c r="B90" s="125">
        <v>95694</v>
      </c>
      <c r="C90" s="125">
        <v>146501</v>
      </c>
      <c r="D90" s="125">
        <v>1798518</v>
      </c>
      <c r="E90" s="125">
        <v>8063825</v>
      </c>
      <c r="F90" s="126">
        <v>9.4</v>
      </c>
      <c r="G90" s="126">
        <v>13.5</v>
      </c>
      <c r="H90" s="126">
        <v>37.700000000000003</v>
      </c>
      <c r="I90" s="126">
        <v>31.7</v>
      </c>
    </row>
    <row r="91" spans="1:9" ht="15">
      <c r="A91" s="212" t="s">
        <v>115</v>
      </c>
      <c r="B91" s="125">
        <v>906954</v>
      </c>
      <c r="C91" s="125">
        <v>913011</v>
      </c>
      <c r="D91" s="125">
        <v>2841603</v>
      </c>
      <c r="E91" s="125">
        <v>15292718</v>
      </c>
      <c r="F91" s="126">
        <v>88.9</v>
      </c>
      <c r="G91" s="126">
        <v>84.4</v>
      </c>
      <c r="H91" s="126">
        <v>59.6</v>
      </c>
      <c r="I91" s="126">
        <v>60.2</v>
      </c>
    </row>
    <row r="92" spans="1:9" ht="15">
      <c r="A92" s="212" t="s">
        <v>116</v>
      </c>
      <c r="B92" s="125">
        <v>17356</v>
      </c>
      <c r="C92" s="125">
        <v>21899</v>
      </c>
      <c r="D92" s="125">
        <v>130716</v>
      </c>
      <c r="E92" s="125">
        <v>2066251</v>
      </c>
      <c r="F92" s="126">
        <v>1.7</v>
      </c>
      <c r="G92" s="126">
        <v>2</v>
      </c>
      <c r="H92" s="126">
        <v>2.7</v>
      </c>
      <c r="I92" s="126">
        <v>8.1</v>
      </c>
    </row>
    <row r="93" spans="1:9" s="14" customFormat="1" ht="15">
      <c r="A93" s="140" t="s">
        <v>6</v>
      </c>
      <c r="B93" s="183">
        <v>1020007</v>
      </c>
      <c r="C93" s="183">
        <v>1081412</v>
      </c>
      <c r="D93" s="183">
        <v>4770838</v>
      </c>
      <c r="E93" s="141">
        <v>25422788</v>
      </c>
      <c r="F93" s="188">
        <v>100</v>
      </c>
      <c r="G93" s="188">
        <v>100</v>
      </c>
      <c r="H93" s="188">
        <v>100</v>
      </c>
      <c r="I93" s="189">
        <v>100</v>
      </c>
    </row>
    <row r="94" spans="1:9" ht="15">
      <c r="A94" s="129" t="s">
        <v>51</v>
      </c>
      <c r="B94" s="129"/>
      <c r="C94" s="129"/>
      <c r="D94" s="129"/>
      <c r="E94" s="129"/>
      <c r="F94" s="129"/>
      <c r="G94" s="129"/>
      <c r="H94" s="129"/>
      <c r="I94" s="129"/>
    </row>
  </sheetData>
  <sheetProtection sheet="1" objects="1" scenarios="1"/>
  <mergeCells count="18">
    <mergeCell ref="E6:E7"/>
    <mergeCell ref="I6:I7"/>
    <mergeCell ref="B9:E9"/>
    <mergeCell ref="F9:I9"/>
    <mergeCell ref="A1:M1"/>
    <mergeCell ref="B8:E8"/>
    <mergeCell ref="F8:I8"/>
    <mergeCell ref="A2:I2"/>
    <mergeCell ref="A3:I3"/>
    <mergeCell ref="A4:I4"/>
    <mergeCell ref="B77:E77"/>
    <mergeCell ref="F77:I77"/>
    <mergeCell ref="B26:E26"/>
    <mergeCell ref="F26:I26"/>
    <mergeCell ref="B43:E43"/>
    <mergeCell ref="F43:I43"/>
    <mergeCell ref="B60:E60"/>
    <mergeCell ref="F60:I60"/>
  </mergeCells>
  <hyperlinks>
    <hyperlink ref="A94" r:id="rId1" location="copyright-and-creative-commons" xr:uid="{0EADD01E-3B81-4EB9-9576-10E4FD04C371}"/>
  </hyperlinks>
  <pageMargins left="0.7" right="0.7" top="0.75" bottom="0.75" header="0.3" footer="0.3"/>
  <pageSetup paperSize="9" scale="5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Table 1</vt:lpstr>
      <vt:lpstr>Table 2</vt:lpstr>
      <vt:lpstr>Table 3a</vt:lpstr>
      <vt:lpstr>Table 3b</vt:lpstr>
      <vt:lpstr>Table 3c</vt:lpstr>
      <vt:lpstr>Table 4</vt:lpstr>
      <vt:lpstr>Table 5a</vt:lpstr>
      <vt:lpstr>Table 5b</vt:lpstr>
      <vt:lpstr>Table 6</vt:lpstr>
      <vt:lpstr>2016</vt:lpstr>
      <vt:lpstr>2021</vt:lpstr>
      <vt:lpstr>Metadata</vt:lpstr>
      <vt:lpstr>Contents!Datacube_content_description_and_links</vt:lpstr>
      <vt:lpstr>'Table 3a'!Print_Area</vt:lpstr>
      <vt:lpstr>'Table 3b'!Print_Area</vt:lpstr>
      <vt:lpstr>'Table 5a'!Print_Area</vt:lpstr>
      <vt:lpstr>'Table 5a'!Print_Titles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2022-07-08T04:45:18Z</dcterms:created>
  <dcterms:modified xsi:type="dcterms:W3CDTF">2025-11-28T03:11:22Z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2024-05-22T06:10:11Z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0a959d62-20f3-4a87-befd-e41f2c9c4cda</vt:lpwstr>
  </property>
  <property fmtid="{D5CDD505-2E9C-101B-9397-08002B2CF9AE}" pid="8" name="MSIP_Label_c8e5a7ee-c283-40b0-98eb-fa437df4c031_ContentBits">
    <vt:lpwstr>0</vt:lpwstr>
  </property>
</Properties>
</file>