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O:\3. Governance\7. Building Trust\07 DI Transparency Team\Website Uploaded Files\DataLab charging policy\"/>
    </mc:Choice>
  </mc:AlternateContent>
  <xr:revisionPtr revIDLastSave="0" documentId="8_{311D9996-EC5F-4388-85ED-32D5D572A1DA}" xr6:coauthVersionLast="47" xr6:coauthVersionMax="47" xr10:uidLastSave="{00000000-0000-0000-0000-000000000000}"/>
  <bookViews>
    <workbookView xWindow="28680" yWindow="-120" windowWidth="29040" windowHeight="15720" xr2:uid="{9FE3EDDC-901A-40C8-B21F-921C76F79F45}"/>
  </bookViews>
  <sheets>
    <sheet name="Cost Calculator" sheetId="1" r:id="rId1"/>
  </sheets>
  <definedNames>
    <definedName name="_xlnm.Print_Area" localSheetId="0">'Cost Calculator'!$A$1:$G$50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26" i="1"/>
  <c r="F25" i="1"/>
  <c r="F26" i="1"/>
  <c r="E25" i="1"/>
  <c r="E26" i="1"/>
  <c r="C25" i="1"/>
  <c r="C26" i="1"/>
  <c r="D25" i="1"/>
  <c r="D26" i="1"/>
  <c r="I31" i="1"/>
  <c r="G26" i="1" l="1"/>
  <c r="G25" i="1"/>
</calcChain>
</file>

<file path=xl/sharedStrings.xml><?xml version="1.0" encoding="utf-8"?>
<sst xmlns="http://schemas.openxmlformats.org/spreadsheetml/2006/main" count="47" uniqueCount="37">
  <si>
    <t>This calculator provides indicative cost estimates only. Please contact your ABS representative to confirm final pricing.</t>
  </si>
  <si>
    <t>Project Timeline</t>
  </si>
  <si>
    <t>Annual Fee</t>
  </si>
  <si>
    <t>Annual Fee (Top Up)</t>
  </si>
  <si>
    <t>Review Fee (per researcher)</t>
  </si>
  <si>
    <t>Establishment Fee (per org)</t>
  </si>
  <si>
    <t>Legal Fee (if required)</t>
  </si>
  <si>
    <t>Total Charge (Excl. Legal)</t>
  </si>
  <si>
    <t>First Year with AOA</t>
  </si>
  <si>
    <t>Subsequent Year with AOA</t>
  </si>
  <si>
    <t xml:space="preserve">Complete all questions below in the yellow boxes to calculate the total Access Outside Australia (AOA) fee for your project. The charges calculated are an estimation only and are based on limited assumptions on a general project requiring overseas access. Please always confirm with your project manager on the actual cost. </t>
  </si>
  <si>
    <t>How many researchers/analysts (including offshore) are in the project?</t>
  </si>
  <si>
    <t>Annual Charge Users &amp; Tier</t>
  </si>
  <si>
    <t>Min</t>
  </si>
  <si>
    <t>Max</t>
  </si>
  <si>
    <t>Amount</t>
  </si>
  <si>
    <t>Enter numbers from 1 and above</t>
  </si>
  <si>
    <t>Are you an overseas organisation or an Australian organisation partnering with an overseas entity?</t>
  </si>
  <si>
    <t>Tier 1</t>
  </si>
  <si>
    <t>N - Domestic organisation (existing project) with domestic researchers travelling overseas</t>
  </si>
  <si>
    <t>Y - Domestic organisation (new project) with domestic researchers travelling overseas</t>
  </si>
  <si>
    <t>Y - Domestic organisation partnering with overseas organisation and/or offshore researchers</t>
  </si>
  <si>
    <t xml:space="preserve">Y- Overseas organisation </t>
  </si>
  <si>
    <t>Y</t>
  </si>
  <si>
    <t>Tier 2</t>
  </si>
  <si>
    <t>N</t>
  </si>
  <si>
    <t>Number of offshore researcher is added by year/travelling overseas</t>
  </si>
  <si>
    <t>Tier 3</t>
  </si>
  <si>
    <t>Tier 4A</t>
  </si>
  <si>
    <t>Tier 4B</t>
  </si>
  <si>
    <t>Tier 4G</t>
  </si>
  <si>
    <t>Legal Fees Required?</t>
  </si>
  <si>
    <t xml:space="preserve">Please confirm with your ABS project management team if legal fees are required for your project. </t>
  </si>
  <si>
    <t>Tier 4K</t>
  </si>
  <si>
    <t>Tier 4L</t>
  </si>
  <si>
    <t>N- if unsure</t>
  </si>
  <si>
    <t>Is your project covered by the Universities Australia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</si>
</sst>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family val="2"/>
    </font>
    <font>
      <b/>
      <sz val="11"/>
      <color theme="3" tint="0.499984740745262"/>
      <name val="Aptos Narrow"/>
      <family val="2"/>
      <scheme val="minor"/>
    </font>
    <font>
      <i/>
      <sz val="11"/>
      <color theme="1"/>
      <name val="Aptos Narrow"/>
      <family val="2"/>
      <scheme val="minor"/>
    </font>
    <font>
      <sz val="10"/>
      <color theme="1"/>
      <name val="Aptos Narrow"/>
      <family val="2"/>
      <scheme val="minor"/>
    </font>
    <font>
      <b/>
      <i/>
      <sz val="11"/>
      <color rgb="FFFF0000"/>
      <name val="Aptos Narrow"/>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20">
    <xf numFmtId="0" fontId="0" fillId="0" borderId="0" xfId="0"/>
    <xf numFmtId="0" fontId="0" fillId="0" borderId="0" xfId="0" applyAlignment="1">
      <alignment horizontal="right"/>
    </xf>
    <xf numFmtId="44" fontId="0" fillId="0" borderId="0" xfId="2" applyFont="1" applyProtection="1"/>
    <xf numFmtId="0" fontId="0" fillId="0" borderId="0" xfId="0" applyAlignment="1">
      <alignment horizontal="left"/>
    </xf>
    <xf numFmtId="0" fontId="0" fillId="2" borderId="0" xfId="0" applyFill="1"/>
    <xf numFmtId="44" fontId="0" fillId="0" borderId="0" xfId="2" applyFont="1" applyBorder="1" applyProtection="1"/>
    <xf numFmtId="0" fontId="5" fillId="0" borderId="0" xfId="0" applyFont="1"/>
    <xf numFmtId="0" fontId="3" fillId="0" borderId="0" xfId="0" applyFont="1" applyAlignment="1">
      <alignment vertical="top"/>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xf numFmtId="44" fontId="0" fillId="0" borderId="1" xfId="1" applyFont="1" applyBorder="1" applyProtection="1"/>
    <xf numFmtId="44" fontId="2" fillId="2" borderId="1" xfId="0" applyNumberFormat="1" applyFont="1" applyFill="1" applyBorder="1"/>
    <xf numFmtId="44" fontId="0" fillId="0" borderId="0" xfId="0" applyNumberFormat="1"/>
    <xf numFmtId="0" fontId="2" fillId="0" borderId="0" xfId="0" applyFont="1" applyAlignment="1">
      <alignment horizontal="center"/>
    </xf>
    <xf numFmtId="0" fontId="0" fillId="3" borderId="0" xfId="0" applyFill="1" applyAlignment="1" applyProtection="1">
      <alignment horizontal="center"/>
      <protection locked="0"/>
    </xf>
    <xf numFmtId="0" fontId="6" fillId="0" borderId="0" xfId="0" applyFont="1"/>
    <xf numFmtId="0" fontId="7" fillId="0" borderId="0" xfId="0" applyFont="1" applyAlignment="1">
      <alignment horizontal="left" vertical="center" readingOrder="1"/>
    </xf>
    <xf numFmtId="0" fontId="5" fillId="0" borderId="0" xfId="0" applyFont="1" applyAlignment="1">
      <alignment horizontal="left"/>
    </xf>
    <xf numFmtId="0" fontId="4" fillId="0" borderId="0" xfId="0" applyFont="1" applyAlignment="1">
      <alignment horizontal="left" wrapText="1"/>
    </xf>
  </cellXfs>
  <cellStyles count="3">
    <cellStyle name="Currency" xfId="1" builtinId="4"/>
    <cellStyle name="Currency 2" xfId="2" xr:uid="{EAE61830-134B-42AB-9546-9CFB5B4DDF1D}"/>
    <cellStyle name="Normal" xfId="0" builtinId="0"/>
  </cellStyles>
  <dxfs count="9">
    <dxf>
      <fill>
        <patternFill>
          <bgColor theme="2" tint="-9.9948118533890809E-2"/>
        </patternFill>
      </fill>
    </dxf>
    <dxf>
      <numFmt numFmtId="34" formatCode="_-&quot;$&quot;* #,##0.00_-;\-&quot;$&quot;* #,##0.00_-;_-&quot;$&quot;* &quot;-&quot;??_-;_-@_-"/>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numFmt numFmtId="34" formatCode="_-&quot;$&quot;* #,##0.00_-;\-&quot;$&quot;* #,##0.00_-;_-&quot;$&quot;* &quot;-&quot;??_-;_-@_-"/>
      <border diagonalUp="0" diagonalDown="0">
        <left style="thin">
          <color indexed="64"/>
        </left>
        <right style="thin">
          <color indexed="64"/>
        </right>
        <top style="thin">
          <color indexed="64"/>
        </top>
        <bottom style="thin">
          <color indexed="64"/>
        </bottom>
      </border>
      <protection locked="1" hidden="0"/>
    </dxf>
    <dxf>
      <numFmt numFmtId="34" formatCode="_-&quot;$&quot;* #,##0.00_-;\-&quot;$&quot;* #,##0.00_-;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quot;$&quot;* #,##0.00_-;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quot;$&quot;* #,##0.00_-;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protection locked="1" hidden="0"/>
    </dxf>
    <dxf>
      <font>
        <b/>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AU" b="1">
                <a:solidFill>
                  <a:sysClr val="windowText" lastClr="000000"/>
                </a:solidFill>
              </a:rPr>
              <a:t>Access Outside of Australia Fee</a:t>
            </a:r>
            <a:r>
              <a:rPr lang="en-AU" b="1" baseline="0">
                <a:solidFill>
                  <a:sysClr val="windowText" lastClr="000000"/>
                </a:solidFill>
              </a:rPr>
              <a:t> Calculator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AU"/>
        </a:p>
      </c:txPr>
    </c:title>
    <c:autoTitleDeleted val="0"/>
    <c:plotArea>
      <c:layout/>
      <c:barChart>
        <c:barDir val="col"/>
        <c:grouping val="stacked"/>
        <c:varyColors val="0"/>
        <c:ser>
          <c:idx val="0"/>
          <c:order val="0"/>
          <c:tx>
            <c:strRef>
              <c:f>'Cost Calculator'!$B$24</c:f>
              <c:strCache>
                <c:ptCount val="1"/>
                <c:pt idx="0">
                  <c:v>Annual Fee</c:v>
                </c:pt>
              </c:strCache>
            </c:strRef>
          </c:tx>
          <c:spPr>
            <a:solidFill>
              <a:schemeClr val="accent1"/>
            </a:solidFill>
            <a:ln>
              <a:noFill/>
            </a:ln>
            <a:effectLst/>
          </c:spPr>
          <c:invertIfNegative val="0"/>
          <c:dLbls>
            <c:numFmt formatCode="_-&quot;$&quot;* #,##0.00_-;\-&quot;$&quot;* #,##0.00_-;_-#&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Calculator'!$A$25:$A$26</c:f>
              <c:strCache>
                <c:ptCount val="2"/>
                <c:pt idx="0">
                  <c:v>First Year with AOA</c:v>
                </c:pt>
                <c:pt idx="1">
                  <c:v>Subsequent Year with AOA</c:v>
                </c:pt>
              </c:strCache>
            </c:strRef>
          </c:cat>
          <c:val>
            <c:numRef>
              <c:f>'Cost Calculator'!$B$25:$B$26</c:f>
              <c:numCache>
                <c:formatCode>_("$"* #,##0.00_);_("$"* \(#,##0.00\);_("$"* "-"??_);_(@_)</c:formatCode>
                <c:ptCount val="2"/>
                <c:pt idx="0">
                  <c:v>0</c:v>
                </c:pt>
                <c:pt idx="1">
                  <c:v>0</c:v>
                </c:pt>
              </c:numCache>
            </c:numRef>
          </c:val>
          <c:extLst>
            <c:ext xmlns:c16="http://schemas.microsoft.com/office/drawing/2014/chart" uri="{C3380CC4-5D6E-409C-BE32-E72D297353CC}">
              <c16:uniqueId val="{00000000-71AE-44B2-AF2D-E0F6B6C682BE}"/>
            </c:ext>
          </c:extLst>
        </c:ser>
        <c:ser>
          <c:idx val="1"/>
          <c:order val="1"/>
          <c:tx>
            <c:strRef>
              <c:f>'Cost Calculator'!$C$24</c:f>
              <c:strCache>
                <c:ptCount val="1"/>
                <c:pt idx="0">
                  <c:v>Annual Fee (Top Up)</c:v>
                </c:pt>
              </c:strCache>
            </c:strRef>
          </c:tx>
          <c:spPr>
            <a:solidFill>
              <a:schemeClr val="accent2"/>
            </a:solidFill>
            <a:ln>
              <a:noFill/>
            </a:ln>
            <a:effectLst/>
          </c:spPr>
          <c:invertIfNegative val="0"/>
          <c:dLbls>
            <c:numFmt formatCode="_-&quot;$&quot;* #,##0.00_-;\-&quot;$&quot;* #,##0.00_-;_#&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Calculator'!$A$25:$A$26</c:f>
              <c:strCache>
                <c:ptCount val="2"/>
                <c:pt idx="0">
                  <c:v>First Year with AOA</c:v>
                </c:pt>
                <c:pt idx="1">
                  <c:v>Subsequent Year with AOA</c:v>
                </c:pt>
              </c:strCache>
            </c:strRef>
          </c:cat>
          <c:val>
            <c:numRef>
              <c:f>'Cost Calculator'!$C$25:$C$26</c:f>
              <c:numCache>
                <c:formatCode>_("$"* #,##0.00_);_("$"* \(#,##0.00\);_("$"* "-"??_);_(@_)</c:formatCode>
                <c:ptCount val="2"/>
                <c:pt idx="0">
                  <c:v>0</c:v>
                </c:pt>
                <c:pt idx="1">
                  <c:v>1900</c:v>
                </c:pt>
              </c:numCache>
            </c:numRef>
          </c:val>
          <c:extLst>
            <c:ext xmlns:c16="http://schemas.microsoft.com/office/drawing/2014/chart" uri="{C3380CC4-5D6E-409C-BE32-E72D297353CC}">
              <c16:uniqueId val="{00000001-71AE-44B2-AF2D-E0F6B6C682BE}"/>
            </c:ext>
          </c:extLst>
        </c:ser>
        <c:ser>
          <c:idx val="2"/>
          <c:order val="2"/>
          <c:tx>
            <c:strRef>
              <c:f>'Cost Calculator'!$D$24</c:f>
              <c:strCache>
                <c:ptCount val="1"/>
                <c:pt idx="0">
                  <c:v>Review Fee (per researcher)</c:v>
                </c:pt>
              </c:strCache>
            </c:strRef>
          </c:tx>
          <c:spPr>
            <a:solidFill>
              <a:schemeClr val="accent3"/>
            </a:solidFill>
            <a:ln>
              <a:noFill/>
            </a:ln>
            <a:effectLst/>
          </c:spPr>
          <c:invertIfNegative val="0"/>
          <c:dLbls>
            <c:numFmt formatCode="_-&quot;$&quot;* #,##0.00_-;\-&quot;$&quot;* #,##0.00_-;_-#&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Calculator'!$A$25:$A$26</c:f>
              <c:strCache>
                <c:ptCount val="2"/>
                <c:pt idx="0">
                  <c:v>First Year with AOA</c:v>
                </c:pt>
                <c:pt idx="1">
                  <c:v>Subsequent Year with AOA</c:v>
                </c:pt>
              </c:strCache>
            </c:strRef>
          </c:cat>
          <c:val>
            <c:numRef>
              <c:f>'Cost Calculator'!$D$25:$D$26</c:f>
              <c:numCache>
                <c:formatCode>_("$"* #,##0.00_);_("$"* \(#,##0.00\);_("$"* "-"??_);_(@_)</c:formatCode>
                <c:ptCount val="2"/>
                <c:pt idx="0">
                  <c:v>1600</c:v>
                </c:pt>
                <c:pt idx="1">
                  <c:v>0</c:v>
                </c:pt>
              </c:numCache>
            </c:numRef>
          </c:val>
          <c:extLst>
            <c:ext xmlns:c16="http://schemas.microsoft.com/office/drawing/2014/chart" uri="{C3380CC4-5D6E-409C-BE32-E72D297353CC}">
              <c16:uniqueId val="{00000006-71AE-44B2-AF2D-E0F6B6C682BE}"/>
            </c:ext>
          </c:extLst>
        </c:ser>
        <c:ser>
          <c:idx val="3"/>
          <c:order val="3"/>
          <c:tx>
            <c:strRef>
              <c:f>'Cost Calculator'!$E$24</c:f>
              <c:strCache>
                <c:ptCount val="1"/>
                <c:pt idx="0">
                  <c:v>Establishment Fee (per org)</c:v>
                </c:pt>
              </c:strCache>
            </c:strRef>
          </c:tx>
          <c:spPr>
            <a:solidFill>
              <a:schemeClr val="accent4"/>
            </a:solidFill>
            <a:ln>
              <a:noFill/>
            </a:ln>
            <a:effectLst/>
          </c:spPr>
          <c:invertIfNegative val="0"/>
          <c:dLbls>
            <c:numFmt formatCode="_-&quot;$&quot;* #,##0.00_-;\-&quot;$&quot;* #,##0.00_-;_-#&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Calculator'!$A$25:$A$26</c:f>
              <c:strCache>
                <c:ptCount val="2"/>
                <c:pt idx="0">
                  <c:v>First Year with AOA</c:v>
                </c:pt>
                <c:pt idx="1">
                  <c:v>Subsequent Year with AOA</c:v>
                </c:pt>
              </c:strCache>
            </c:strRef>
          </c:cat>
          <c:val>
            <c:numRef>
              <c:f>'Cost Calculator'!$E$25:$E$26</c:f>
              <c:numCache>
                <c:formatCode>_("$"* #,##0.00_);_("$"* \(#,##0.00\);_("$"* "-"??_);_(@_)</c:formatCode>
                <c:ptCount val="2"/>
                <c:pt idx="0">
                  <c:v>4100</c:v>
                </c:pt>
                <c:pt idx="1">
                  <c:v>0</c:v>
                </c:pt>
              </c:numCache>
            </c:numRef>
          </c:val>
          <c:extLst>
            <c:ext xmlns:c16="http://schemas.microsoft.com/office/drawing/2014/chart" uri="{C3380CC4-5D6E-409C-BE32-E72D297353CC}">
              <c16:uniqueId val="{00000007-71AE-44B2-AF2D-E0F6B6C682BE}"/>
            </c:ext>
          </c:extLst>
        </c:ser>
        <c:ser>
          <c:idx val="4"/>
          <c:order val="4"/>
          <c:tx>
            <c:strRef>
              <c:f>'Cost Calculator'!$F$24</c:f>
              <c:strCache>
                <c:ptCount val="1"/>
                <c:pt idx="0">
                  <c:v>Legal Fee (if required)</c:v>
                </c:pt>
              </c:strCache>
            </c:strRef>
          </c:tx>
          <c:spPr>
            <a:pattFill prst="dkDnDiag">
              <a:fgClr>
                <a:schemeClr val="bg1">
                  <a:lumMod val="75000"/>
                </a:schemeClr>
              </a:fgClr>
              <a:bgClr>
                <a:schemeClr val="bg1"/>
              </a:bgClr>
            </a:pattFill>
            <a:ln>
              <a:noFill/>
            </a:ln>
            <a:effectLst/>
          </c:spPr>
          <c:invertIfNegative val="0"/>
          <c:dLbls>
            <c:numFmt formatCode="_-&quot;$&quot;* #,##0.00_-;\-&quot;$&quot;* #,##0.00_-;_-#&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'Cost Calculator'!$A$25:$A$26</c:f>
              <c:strCache>
                <c:ptCount val="2"/>
                <c:pt idx="0">
                  <c:v>First Year with AOA</c:v>
                </c:pt>
                <c:pt idx="1">
                  <c:v>Subsequent Year with AOA</c:v>
                </c:pt>
              </c:strCache>
            </c:strRef>
          </c:cat>
          <c:val>
            <c:numRef>
              <c:f>'Cost Calculator'!$F$25:$F$26</c:f>
              <c:numCache>
                <c:formatCode>_("$"* #,##0.00_);_("$"* \(#,##0.00\);_("$"* "-"??_);_(@_)</c:formatCode>
                <c:ptCount val="2"/>
                <c:pt idx="0">
                  <c:v>0</c:v>
                </c:pt>
                <c:pt idx="1">
                  <c:v>0</c:v>
                </c:pt>
              </c:numCache>
            </c:numRef>
          </c:val>
          <c:extLst>
            <c:ext xmlns:c16="http://schemas.microsoft.com/office/drawing/2014/chart" uri="{C3380CC4-5D6E-409C-BE32-E72D297353CC}">
              <c16:uniqueId val="{00000008-71AE-44B2-AF2D-E0F6B6C682BE}"/>
            </c:ext>
          </c:extLst>
        </c:ser>
        <c:dLbls>
          <c:showLegendKey val="0"/>
          <c:showVal val="0"/>
          <c:showCatName val="0"/>
          <c:showSerName val="0"/>
          <c:showPercent val="0"/>
          <c:showBubbleSize val="0"/>
        </c:dLbls>
        <c:gapWidth val="150"/>
        <c:overlap val="100"/>
        <c:axId val="977875775"/>
        <c:axId val="977865215"/>
      </c:barChart>
      <c:lineChart>
        <c:grouping val="stacked"/>
        <c:varyColors val="0"/>
        <c:ser>
          <c:idx val="5"/>
          <c:order val="5"/>
          <c:tx>
            <c:v>Total</c:v>
          </c:tx>
          <c:spPr>
            <a:ln w="28575" cap="rnd">
              <a:noFill/>
              <a:round/>
            </a:ln>
            <a:effectLst/>
          </c:spPr>
          <c:marker>
            <c:symbol val="none"/>
          </c:marker>
          <c:val>
            <c:numRef>
              <c:f>'Cost Calculator'!$G$25:$G$26</c:f>
              <c:numCache>
                <c:formatCode>_("$"* #,##0.00_);_("$"* \(#,##0.00\);_("$"* "-"??_);_(@_)</c:formatCode>
                <c:ptCount val="2"/>
                <c:pt idx="0">
                  <c:v>5700</c:v>
                </c:pt>
                <c:pt idx="1">
                  <c:v>1900</c:v>
                </c:pt>
              </c:numCache>
            </c:numRef>
          </c:val>
          <c:smooth val="0"/>
          <c:extLst>
            <c:ext xmlns:c16="http://schemas.microsoft.com/office/drawing/2014/chart" uri="{C3380CC4-5D6E-409C-BE32-E72D297353CC}">
              <c16:uniqueId val="{0000000B-71AE-44B2-AF2D-E0F6B6C682BE}"/>
            </c:ext>
          </c:extLst>
        </c:ser>
        <c:dLbls>
          <c:showLegendKey val="0"/>
          <c:showVal val="0"/>
          <c:showCatName val="0"/>
          <c:showSerName val="0"/>
          <c:showPercent val="0"/>
          <c:showBubbleSize val="0"/>
        </c:dLbls>
        <c:marker val="1"/>
        <c:smooth val="0"/>
        <c:axId val="665829967"/>
        <c:axId val="657462367"/>
      </c:lineChart>
      <c:catAx>
        <c:axId val="97787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865215"/>
        <c:crosses val="autoZero"/>
        <c:auto val="1"/>
        <c:lblAlgn val="ctr"/>
        <c:lblOffset val="100"/>
        <c:noMultiLvlLbl val="0"/>
      </c:catAx>
      <c:valAx>
        <c:axId val="977865215"/>
        <c:scaling>
          <c:orientation val="minMax"/>
        </c:scaling>
        <c:delete val="0"/>
        <c:axPos val="l"/>
        <c:majorGridlines>
          <c:spPr>
            <a:ln w="9525" cap="flat" cmpd="sng" algn="ctr">
              <a:no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875775"/>
        <c:crosses val="autoZero"/>
        <c:crossBetween val="between"/>
      </c:valAx>
      <c:valAx>
        <c:axId val="657462367"/>
        <c:scaling>
          <c:orientation val="minMax"/>
        </c:scaling>
        <c:delete val="0"/>
        <c:axPos val="r"/>
        <c:numFmt formatCode="_(&quot;$&quot;* #,##0.00_);_(&quot;$&quot;* \(#,##0.0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829967"/>
        <c:crosses val="max"/>
        <c:crossBetween val="between"/>
      </c:valAx>
      <c:catAx>
        <c:axId val="665829967"/>
        <c:scaling>
          <c:orientation val="minMax"/>
        </c:scaling>
        <c:delete val="1"/>
        <c:axPos val="b"/>
        <c:majorTickMark val="out"/>
        <c:minorTickMark val="none"/>
        <c:tickLblPos val="nextTo"/>
        <c:crossAx val="657462367"/>
        <c:crosses val="autoZero"/>
        <c:auto val="1"/>
        <c:lblAlgn val="ctr"/>
        <c:lblOffset val="100"/>
        <c:noMultiLvlLbl val="0"/>
      </c:catAx>
      <c:spPr>
        <a:noFill/>
        <a:ln>
          <a:noFill/>
        </a:ln>
        <a:effectLst/>
      </c:spPr>
    </c:plotArea>
    <c:legend>
      <c:legendPos val="r"/>
      <c:legendEntry>
        <c:idx val="5"/>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476308</xdr:colOff>
      <xdr:row>1</xdr:row>
      <xdr:rowOff>113825</xdr:rowOff>
    </xdr:from>
    <xdr:to>
      <xdr:col>6</xdr:col>
      <xdr:colOff>381000</xdr:colOff>
      <xdr:row>21</xdr:row>
      <xdr:rowOff>124239</xdr:rowOff>
    </xdr:to>
    <xdr:graphicFrame macro="">
      <xdr:nvGraphicFramePr>
        <xdr:cNvPr id="2" name="Chart 1">
          <a:extLst>
            <a:ext uri="{FF2B5EF4-FFF2-40B4-BE49-F238E27FC236}">
              <a16:creationId xmlns:a16="http://schemas.microsoft.com/office/drawing/2014/main" id="{85A1C5D1-8F92-A958-3339-2B8EF6E4F3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124F7F-5E83-4E45-A463-58BB4CCCBD7F}" name="Table1" displayName="Table1" ref="A24:F26" totalsRowShown="0" headerRowDxfId="8" dataDxfId="7">
  <tableColumns count="6">
    <tableColumn id="1" xr3:uid="{DF63CECF-442C-4DA7-AED5-7AE05FA377F9}" name="Project Timeline" dataDxfId="6"/>
    <tableColumn id="2" xr3:uid="{CE8EDF68-E88D-4B4F-A74E-4D2C96FC45FA}" name="Annual Fee" dataDxfId="5" dataCellStyle="Currency">
      <calculatedColumnFormula>IF(AND($A$41&gt;0,$A$50="N"),VLOOKUP($I$31,$L$33:$O$52,4,FALSE),0)</calculatedColumnFormula>
    </tableColumn>
    <tableColumn id="3" xr3:uid="{FAC7E8C7-D272-4C3D-BA98-E07124431E68}" name="Annual Fee (Top Up)" dataDxfId="4" dataCellStyle="Currency">
      <calculatedColumnFormula>IF(AND($A$38="Y",Table1[[#This Row],[Project Timeline]]=$B$42,(($A$42+$A$41)&gt;0))=TRUE,1900,0)</calculatedColumnFormula>
    </tableColumn>
    <tableColumn id="4" xr3:uid="{7BBC7FBC-C36D-4300-9FC6-1AE2E48C3994}" name="Review Fee (per researcher)" dataDxfId="3" dataCellStyle="Currency">
      <calculatedColumnFormula>IF($A$41&gt;0,A41*1600,0)</calculatedColumnFormula>
    </tableColumn>
    <tableColumn id="5" xr3:uid="{BB4FD763-715E-4679-93B0-C0F901F0A0E6}" name="Establishment Fee (per org)" dataDxfId="2" dataCellStyle="Currency">
      <calculatedColumnFormula>IF(AND(Table1[[#This Row],[Project Timeline]]=$B$41,$A$38="Y",$A$41&gt;0)=TRUE,4100,0)</calculatedColumnFormula>
    </tableColumn>
    <tableColumn id="6" xr3:uid="{7178B4C4-FA6E-4A1A-A87C-5BB67350D0C4}" name="Legal Fee (if required)" dataDxfId="1" dataCellStyle="Currency">
      <calculatedColumnFormula>IF(AND(Table1[[#This Row],[Project Timeline]]=$B$41,$A$46="Y",$A41&gt;0)=TRUE,7600,0)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0CE6-B6D9-48B8-A3F0-0DF984ADB1D6}">
  <dimension ref="A1:U52"/>
  <sheetViews>
    <sheetView showGridLines="0" tabSelected="1" view="pageBreakPreview" zoomScale="115" zoomScaleNormal="115" zoomScaleSheetLayoutView="115" workbookViewId="0">
      <selection activeCell="A31" sqref="A31"/>
    </sheetView>
  </sheetViews>
  <sheetFormatPr defaultRowHeight="15" x14ac:dyDescent="0.25"/>
  <cols>
    <col min="1" max="1" width="22.42578125" customWidth="1"/>
    <col min="2" max="5" width="14.42578125" customWidth="1"/>
    <col min="6" max="6" width="11.5703125" customWidth="1"/>
    <col min="7" max="7" width="14.42578125" customWidth="1"/>
    <col min="8" max="8" width="9.28515625" customWidth="1"/>
    <col min="9" max="9" width="5.5703125" hidden="1" customWidth="1"/>
    <col min="10" max="10" width="4.140625" hidden="1" customWidth="1"/>
    <col min="11" max="11" width="4.28515625" hidden="1" customWidth="1"/>
    <col min="12" max="12" width="23.7109375" hidden="1" customWidth="1"/>
    <col min="13" max="13" width="4.140625" hidden="1" customWidth="1"/>
    <col min="14" max="14" width="4.28515625" hidden="1" customWidth="1"/>
    <col min="15" max="15" width="12.5703125" hidden="1" customWidth="1"/>
  </cols>
  <sheetData>
    <row r="1" spans="1:21" x14ac:dyDescent="0.25">
      <c r="A1" s="17" t="s">
        <v>0</v>
      </c>
    </row>
    <row r="13" spans="1:21" x14ac:dyDescent="0.25">
      <c r="U13" s="16"/>
    </row>
    <row r="24" spans="1:15" ht="45" x14ac:dyDescent="0.25">
      <c r="A24" s="8" t="s">
        <v>1</v>
      </c>
      <c r="B24" s="8" t="s">
        <v>2</v>
      </c>
      <c r="C24" s="8" t="s">
        <v>3</v>
      </c>
      <c r="D24" s="8" t="s">
        <v>4</v>
      </c>
      <c r="E24" s="8" t="s">
        <v>5</v>
      </c>
      <c r="F24" s="8" t="s">
        <v>6</v>
      </c>
      <c r="G24" s="9" t="s">
        <v>7</v>
      </c>
    </row>
    <row r="25" spans="1:15" x14ac:dyDescent="0.25">
      <c r="A25" s="10" t="s">
        <v>8</v>
      </c>
      <c r="B25" s="11">
        <f>IF(AND($A$41&gt;0,$A$50="N"),VLOOKUP($I$31,$L$33:$O$52,4,FALSE),0)</f>
        <v>0</v>
      </c>
      <c r="C25" s="11">
        <f>IF(AND($A$38="Y",Table1[[#This Row],[Project Timeline]]=$B$42,(($A$42+$A$41)&gt;0))=TRUE,1900,0)</f>
        <v>0</v>
      </c>
      <c r="D25" s="11">
        <f t="shared" ref="D25:D26" si="0">IF($A$41&gt;0,A41*1600,0)</f>
        <v>1600</v>
      </c>
      <c r="E25" s="11">
        <f>IF(AND(Table1[[#This Row],[Project Timeline]]=$B$41,$A$38="Y",$A$41&gt;0)=TRUE,4100,0)</f>
        <v>4100</v>
      </c>
      <c r="F25" s="11">
        <f>IF(AND(Table1[[#This Row],[Project Timeline]]=$B$41,$A$46="Y",$A41&gt;0)=TRUE,7600,0)</f>
        <v>0</v>
      </c>
      <c r="G25" s="12">
        <f t="shared" ref="G25:G26" si="1">SUM(B25:E25)</f>
        <v>5700</v>
      </c>
    </row>
    <row r="26" spans="1:15" x14ac:dyDescent="0.25">
      <c r="A26" s="10" t="s">
        <v>9</v>
      </c>
      <c r="B26" s="11">
        <f>IF(AND($A$41&gt;0,$A$50="N"),VLOOKUP($I$31,$L$33:$O$52,4,FALSE),0)</f>
        <v>0</v>
      </c>
      <c r="C26" s="11">
        <f>IF(AND($A$38="Y",Table1[[#This Row],[Project Timeline]]=$B$42,(($A$42+$A$41)&gt;0))=TRUE,1900,0)</f>
        <v>1900</v>
      </c>
      <c r="D26" s="11">
        <f t="shared" si="0"/>
        <v>0</v>
      </c>
      <c r="E26" s="11">
        <f>IF(AND(Table1[[#This Row],[Project Timeline]]=$B$41,$A$38="Y",$A$41&gt;0)=TRUE,4100,0)</f>
        <v>0</v>
      </c>
      <c r="F26" s="11">
        <f>IF(AND(Table1[[#This Row],[Project Timeline]]=$B$41,$A$46="Y",$A42&gt;0)=TRUE,7600,0)</f>
        <v>0</v>
      </c>
      <c r="G26" s="12">
        <f t="shared" si="1"/>
        <v>1900</v>
      </c>
    </row>
    <row r="27" spans="1:15" ht="5.45" customHeight="1" x14ac:dyDescent="0.25">
      <c r="C27" s="13"/>
      <c r="D27" s="13"/>
    </row>
    <row r="28" spans="1:15" ht="43.35" customHeight="1" x14ac:dyDescent="0.25">
      <c r="A28" s="19" t="s">
        <v>10</v>
      </c>
      <c r="B28" s="19"/>
      <c r="C28" s="19"/>
      <c r="D28" s="19"/>
      <c r="E28" s="19"/>
      <c r="F28" s="19"/>
      <c r="G28" s="19"/>
    </row>
    <row r="29" spans="1:15" ht="5.45" customHeight="1" x14ac:dyDescent="0.25"/>
    <row r="30" spans="1:15" x14ac:dyDescent="0.25">
      <c r="A30" t="s">
        <v>11</v>
      </c>
      <c r="L30" s="14" t="s">
        <v>12</v>
      </c>
      <c r="M30" s="14" t="s">
        <v>13</v>
      </c>
      <c r="N30" s="14" t="s">
        <v>14</v>
      </c>
      <c r="O30" s="14" t="s">
        <v>15</v>
      </c>
    </row>
    <row r="31" spans="1:15" x14ac:dyDescent="0.25">
      <c r="A31" s="15">
        <v>4</v>
      </c>
      <c r="B31" s="6" t="s">
        <v>16</v>
      </c>
      <c r="I31" s="7" t="str">
        <f>_xlfn.IFNA(INDEX($L$33:$L$52, MATCH($A$31,$M$33:$M$52, 1)),0)</f>
        <v>Tier 1</v>
      </c>
      <c r="M31" s="1"/>
      <c r="N31" s="1"/>
      <c r="O31" s="2"/>
    </row>
    <row r="32" spans="1:15" ht="5.45" customHeight="1" x14ac:dyDescent="0.25">
      <c r="M32" s="1"/>
      <c r="N32" s="1"/>
      <c r="O32" s="2"/>
    </row>
    <row r="33" spans="1:15" x14ac:dyDescent="0.25">
      <c r="A33" t="s">
        <v>17</v>
      </c>
      <c r="L33" t="s">
        <v>18</v>
      </c>
      <c r="M33" s="1">
        <v>1</v>
      </c>
      <c r="N33" s="1">
        <v>5</v>
      </c>
      <c r="O33" s="2">
        <v>5500</v>
      </c>
    </row>
    <row r="34" spans="1:15" x14ac:dyDescent="0.25">
      <c r="A34" s="6" t="s">
        <v>19</v>
      </c>
      <c r="M34" s="1"/>
      <c r="N34" s="1"/>
      <c r="O34" s="2"/>
    </row>
    <row r="35" spans="1:15" x14ac:dyDescent="0.25">
      <c r="A35" s="6" t="s">
        <v>20</v>
      </c>
      <c r="M35" s="1"/>
      <c r="N35" s="1"/>
      <c r="O35" s="2"/>
    </row>
    <row r="36" spans="1:15" x14ac:dyDescent="0.25">
      <c r="A36" s="6" t="s">
        <v>21</v>
      </c>
      <c r="M36" s="1"/>
      <c r="N36" s="1"/>
      <c r="O36" s="2"/>
    </row>
    <row r="37" spans="1:15" x14ac:dyDescent="0.25">
      <c r="A37" s="6" t="s">
        <v>22</v>
      </c>
      <c r="M37" s="1"/>
      <c r="N37" s="1"/>
      <c r="O37" s="2"/>
    </row>
    <row r="38" spans="1:15" x14ac:dyDescent="0.25">
      <c r="A38" s="15" t="s">
        <v>23</v>
      </c>
      <c r="I38" s="4" t="s">
        <v>23</v>
      </c>
      <c r="L38" t="s">
        <v>24</v>
      </c>
      <c r="M38" s="1">
        <v>6</v>
      </c>
      <c r="N38" s="1">
        <v>10</v>
      </c>
      <c r="O38" s="5">
        <v>13200.000000000002</v>
      </c>
    </row>
    <row r="39" spans="1:15" ht="5.45" customHeight="1" x14ac:dyDescent="0.25">
      <c r="I39" s="4" t="s">
        <v>25</v>
      </c>
      <c r="M39" s="1"/>
      <c r="N39" s="1"/>
      <c r="O39" s="2"/>
    </row>
    <row r="40" spans="1:15" x14ac:dyDescent="0.25">
      <c r="A40" t="s">
        <v>26</v>
      </c>
      <c r="L40" t="s">
        <v>27</v>
      </c>
      <c r="M40" s="1">
        <v>11</v>
      </c>
      <c r="N40" s="1">
        <v>25</v>
      </c>
      <c r="O40" s="2">
        <v>33000</v>
      </c>
    </row>
    <row r="41" spans="1:15" x14ac:dyDescent="0.25">
      <c r="A41" s="15">
        <v>1</v>
      </c>
      <c r="B41" s="3" t="s">
        <v>8</v>
      </c>
      <c r="L41" t="s">
        <v>28</v>
      </c>
      <c r="M41" s="1">
        <v>26</v>
      </c>
      <c r="N41" s="1">
        <v>35</v>
      </c>
      <c r="O41" s="2">
        <v>46200</v>
      </c>
    </row>
    <row r="42" spans="1:15" x14ac:dyDescent="0.25">
      <c r="A42" s="15">
        <v>0</v>
      </c>
      <c r="B42" s="3" t="s">
        <v>9</v>
      </c>
      <c r="L42" t="s">
        <v>29</v>
      </c>
      <c r="M42" s="1">
        <v>36</v>
      </c>
      <c r="N42" s="1">
        <v>46</v>
      </c>
      <c r="O42" s="2">
        <v>59400</v>
      </c>
    </row>
    <row r="43" spans="1:15" ht="5.45" customHeight="1" x14ac:dyDescent="0.25">
      <c r="L43" t="s">
        <v>30</v>
      </c>
      <c r="M43" s="1">
        <v>90</v>
      </c>
      <c r="N43" s="1">
        <v>99</v>
      </c>
      <c r="O43" s="2">
        <v>125400</v>
      </c>
    </row>
    <row r="44" spans="1:15" x14ac:dyDescent="0.25">
      <c r="A44" t="s">
        <v>31</v>
      </c>
      <c r="L44" t="s">
        <v>27</v>
      </c>
      <c r="M44" s="1">
        <v>11</v>
      </c>
      <c r="N44" s="1">
        <v>25</v>
      </c>
      <c r="O44" s="2">
        <v>33000</v>
      </c>
    </row>
    <row r="45" spans="1:15" x14ac:dyDescent="0.25">
      <c r="A45" s="18" t="s">
        <v>32</v>
      </c>
      <c r="M45" s="1"/>
      <c r="N45" s="1"/>
      <c r="O45" s="2"/>
    </row>
    <row r="46" spans="1:15" x14ac:dyDescent="0.25">
      <c r="A46" s="15" t="s">
        <v>25</v>
      </c>
      <c r="L46" t="s">
        <v>28</v>
      </c>
      <c r="M46" s="1">
        <v>26</v>
      </c>
      <c r="N46" s="1">
        <v>35</v>
      </c>
      <c r="O46" s="2">
        <v>46200</v>
      </c>
    </row>
    <row r="47" spans="1:15" ht="5.45" customHeight="1" x14ac:dyDescent="0.25">
      <c r="L47" t="s">
        <v>33</v>
      </c>
      <c r="M47" s="1">
        <v>130</v>
      </c>
      <c r="N47" s="1">
        <v>139</v>
      </c>
      <c r="O47" s="2">
        <v>178200</v>
      </c>
    </row>
    <row r="48" spans="1:15" x14ac:dyDescent="0.25">
      <c r="A48" t="s">
        <v>36</v>
      </c>
      <c r="L48" t="s">
        <v>27</v>
      </c>
      <c r="M48" s="1">
        <v>11</v>
      </c>
      <c r="N48" s="1">
        <v>25</v>
      </c>
      <c r="O48" s="2">
        <v>33000</v>
      </c>
    </row>
    <row r="49" spans="1:15" x14ac:dyDescent="0.25">
      <c r="A49" s="6" t="s">
        <v>35</v>
      </c>
      <c r="M49" s="1"/>
      <c r="N49" s="1"/>
      <c r="O49" s="2"/>
    </row>
    <row r="50" spans="1:15" x14ac:dyDescent="0.25">
      <c r="A50" s="15" t="s">
        <v>23</v>
      </c>
      <c r="B50" s="3"/>
      <c r="L50" t="s">
        <v>28</v>
      </c>
      <c r="M50" s="1">
        <v>26</v>
      </c>
      <c r="N50" s="1">
        <v>35</v>
      </c>
      <c r="O50" s="2">
        <v>46200</v>
      </c>
    </row>
    <row r="51" spans="1:15" x14ac:dyDescent="0.25">
      <c r="L51" t="s">
        <v>33</v>
      </c>
      <c r="M51" s="1">
        <v>130</v>
      </c>
      <c r="N51" s="1">
        <v>139</v>
      </c>
      <c r="O51" s="2">
        <v>178200</v>
      </c>
    </row>
    <row r="52" spans="1:15" x14ac:dyDescent="0.25">
      <c r="L52" t="s">
        <v>34</v>
      </c>
      <c r="M52" s="1">
        <v>140</v>
      </c>
      <c r="N52" s="1">
        <v>149</v>
      </c>
      <c r="O52" s="2">
        <v>191400</v>
      </c>
    </row>
  </sheetData>
  <sheetProtection algorithmName="SHA-512" hashValue="KJrDtmST82LmfGRCTYZlPdoNJ+3/5ULWR5CM6gBsHj4QCO/m0mXliJxs5p/q4+ghE+TbFV1FQacOk7+BkPhyfQ==" saltValue="borHjGwyt/MCR/vbEYiF0w==" spinCount="100000" sheet="1" selectLockedCells="1"/>
  <mergeCells count="1">
    <mergeCell ref="A28:G28"/>
  </mergeCells>
  <conditionalFormatting sqref="I31">
    <cfRule type="cellIs" dxfId="0" priority="1" operator="greaterThan">
      <formula>0</formula>
    </cfRule>
  </conditionalFormatting>
  <dataValidations count="2">
    <dataValidation type="list" allowBlank="1" showInputMessage="1" showErrorMessage="1" sqref="A39" xr:uid="{986B6C40-F3E7-42CD-9804-80A0418DA0DD}">
      <formula1>$B$38:$B$39</formula1>
    </dataValidation>
    <dataValidation type="list" allowBlank="1" showInputMessage="1" showErrorMessage="1" sqref="A38 A50 A46" xr:uid="{25998776-C01F-4FF9-8773-32A0D5688989}">
      <formula1>$I$38:$I$39</formula1>
    </dataValidation>
  </dataValidations>
  <pageMargins left="0.7" right="0.7" top="0.75" bottom="0.75" header="0.3" footer="0.3"/>
  <pageSetup paperSize="9" scale="76" orientation="portrait" r:id="rId1"/>
  <headerFooter>
    <oddHeader>&amp;C&amp;"Calibri"&amp;10&amp;KFF0000 OFFICIAL: Sensitive&amp;1#_x000D_</oddHeader>
    <oddFooter>&amp;C_x000D_&amp;1#&amp;"Calibri"&amp;10&amp;KFF0000 OFFICIAL: Sensitive</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Calculator</vt:lpstr>
      <vt:lpstr>'Cost Calculator'!Print_Area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Liyana Tai</dc:creator>
  <cp:keywords/>
  <dc:description/>
  <cp:lastModifiedBy>Jess Ekman</cp:lastModifiedBy>
  <cp:revision/>
  <dcterms:created xsi:type="dcterms:W3CDTF">2025-08-22T03:20:01Z</dcterms:created>
  <dcterms:modified xsi:type="dcterms:W3CDTF">2025-11-27T01:03:20Z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2025-08-22T06:38:46Z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48dce56c-1368-4b6f-8329-84f67b41b181</vt:lpwstr>
  </property>
  <property fmtid="{D5CDD505-2E9C-101B-9397-08002B2CF9AE}" pid="8" name="MSIP_Label_794f6800-095f-493d-a5f4-593912d9d010_ContentBits">
    <vt:lpwstr>3</vt:lpwstr>
  </property>
  <property fmtid="{D5CDD505-2E9C-101B-9397-08002B2CF9AE}" pid="9" name="MSIP_Label_794f6800-095f-493d-a5f4-593912d9d010_Tag">
    <vt:lpwstr>10, 0, 1, 1</vt:lpwstr>
  </property>
</Properties>
</file>