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5 JIA Publication\Output tables\Final\Datacubes\"/>
    </mc:Choice>
  </mc:AlternateContent>
  <xr:revisionPtr revIDLastSave="0" documentId="13_ncr:1_{F6196945-A59B-4A7D-B578-A4C0668BD826}" xr6:coauthVersionLast="47" xr6:coauthVersionMax="47" xr10:uidLastSave="{00000000-0000-0000-0000-000000000000}"/>
  <bookViews>
    <workbookView xWindow="-38520" yWindow="-3720" windowWidth="38640" windowHeight="21120" tabRatio="841" xr2:uid="{00000000-000D-0000-FFFF-FFFF00000000}"/>
  </bookViews>
  <sheets>
    <sheet name="Contents" sheetId="172" r:id="rId1"/>
    <sheet name="Table 9.1" sheetId="180" r:id="rId2"/>
    <sheet name="Table 9.2" sheetId="181" r:id="rId3"/>
    <sheet name="Table 9.3" sheetId="182" r:id="rId4"/>
    <sheet name="Table 9.4" sheetId="183" r:id="rId5"/>
    <sheet name="Table 9.5" sheetId="184" r:id="rId6"/>
    <sheet name="Table 9.6" sheetId="185" r:id="rId7"/>
    <sheet name="Table 9.7" sheetId="186" r:id="rId8"/>
    <sheet name="Table 9.8" sheetId="187" r:id="rId9"/>
    <sheet name="Table 9.9" sheetId="188" r:id="rId10"/>
    <sheet name="Table 9.10" sheetId="189" r:id="rId11"/>
    <sheet name="Table 9.11" sheetId="190" r:id="rId12"/>
    <sheet name="Table 9.12" sheetId="191" r:id="rId13"/>
    <sheet name="Table 9.13" sheetId="192" r:id="rId14"/>
    <sheet name="Table 9.14" sheetId="193" r:id="rId15"/>
    <sheet name="Table 9.15" sheetId="194" r:id="rId16"/>
    <sheet name="Table 9.16" sheetId="195" r:id="rId17"/>
    <sheet name="Table 9.17" sheetId="196" r:id="rId18"/>
    <sheet name="Table 9.18" sheetId="197" r:id="rId19"/>
    <sheet name="Table 9.19" sheetId="198" r:id="rId20"/>
    <sheet name="Table 9.20" sheetId="199" r:id="rId21"/>
    <sheet name="Table 9.21" sheetId="200" r:id="rId22"/>
    <sheet name="Table 9.22" sheetId="201" r:id="rId23"/>
    <sheet name="Table 9.23" sheetId="202" r:id="rId24"/>
    <sheet name="Table 9.24" sheetId="203" r:id="rId25"/>
    <sheet name="Table 9.25" sheetId="204" r:id="rId26"/>
    <sheet name="Table 9.26" sheetId="205" r:id="rId27"/>
    <sheet name="Table 9.27" sheetId="206" r:id="rId28"/>
    <sheet name="Table 9.28" sheetId="207" r:id="rId29"/>
    <sheet name="Table 9.29" sheetId="208" r:id="rId30"/>
    <sheet name="Table 9.30" sheetId="209" r:id="rId31"/>
    <sheet name="Table 9.31" sheetId="210" r:id="rId32"/>
    <sheet name="Table 9.32" sheetId="211" r:id="rId33"/>
    <sheet name="Table 9.33" sheetId="212" r:id="rId34"/>
    <sheet name="Table 9.34" sheetId="213" r:id="rId35"/>
    <sheet name="Table 9.35" sheetId="214" r:id="rId36"/>
    <sheet name="Table 9.36" sheetId="215" r:id="rId37"/>
    <sheet name="Table 9.37" sheetId="216" r:id="rId38"/>
    <sheet name="Table 9.38" sheetId="217" r:id="rId39"/>
    <sheet name="Table 9.39" sheetId="218" r:id="rId40"/>
    <sheet name="Table 9.40" sheetId="219" r:id="rId41"/>
    <sheet name="Table 9.41" sheetId="220" r:id="rId42"/>
    <sheet name="Table 9.42" sheetId="221" r:id="rId43"/>
    <sheet name="Table 9.43" sheetId="222" r:id="rId44"/>
    <sheet name="Table 9.44" sheetId="223" r:id="rId45"/>
    <sheet name="Table 9.45" sheetId="224" r:id="rId46"/>
    <sheet name="Table 9.46" sheetId="225" r:id="rId47"/>
    <sheet name="Table 9.47" sheetId="226" r:id="rId48"/>
    <sheet name="Table 9.48" sheetId="227" r:id="rId49"/>
    <sheet name="Table 9.49" sheetId="228" r:id="rId50"/>
    <sheet name="Table 9.50" sheetId="229" r:id="rId51"/>
    <sheet name="Table 9.51" sheetId="230" r:id="rId52"/>
    <sheet name="Table 9.52" sheetId="231" r:id="rId53"/>
    <sheet name="Table 9.53" sheetId="232" r:id="rId54"/>
    <sheet name="Table 9.54" sheetId="233" r:id="rId55"/>
    <sheet name="Table 9.55" sheetId="234" r:id="rId56"/>
    <sheet name="Table 9.56" sheetId="235" r:id="rId57"/>
    <sheet name="Table 9.57" sheetId="236" r:id="rId58"/>
    <sheet name="Table 9.58" sheetId="237" r:id="rId59"/>
    <sheet name="Table 9.59" sheetId="238" r:id="rId60"/>
    <sheet name="Table 9.60" sheetId="239" r:id="rId61"/>
    <sheet name="Table 9.61" sheetId="240" r:id="rId62"/>
    <sheet name="Table 9.62" sheetId="241" r:id="rId63"/>
    <sheet name="Table 9.63" sheetId="242" r:id="rId64"/>
    <sheet name="Table 9.64" sheetId="243" r:id="rId65"/>
    <sheet name="Table 9.65" sheetId="244" r:id="rId66"/>
    <sheet name="Table 9.66" sheetId="245" r:id="rId67"/>
    <sheet name="Table 9.67" sheetId="246" r:id="rId68"/>
    <sheet name="Table 9.68" sheetId="247" r:id="rId69"/>
    <sheet name="Table 9.69" sheetId="248" r:id="rId70"/>
    <sheet name="Table 9.70" sheetId="249" r:id="rId71"/>
    <sheet name="Table 9.71" sheetId="250" r:id="rId72"/>
    <sheet name="Table 9.72" sheetId="251" r:id="rId73"/>
    <sheet name="Table 9.73" sheetId="252" r:id="rId74"/>
    <sheet name="Table 9.74" sheetId="253" r:id="rId75"/>
    <sheet name="Table 9.75" sheetId="254" r:id="rId76"/>
    <sheet name="Table 9.76" sheetId="255" r:id="rId77"/>
    <sheet name="Table 9.77" sheetId="256" r:id="rId78"/>
    <sheet name="Table 9.78" sheetId="257" r:id="rId79"/>
    <sheet name="State data for spotlight" sheetId="179" state="hidden" r:id="rId80"/>
  </sheets>
  <definedNames>
    <definedName name="_AMO_UniqueIdentifier" hidden="1">"'2995e12c-7f92-4103-a2d1-a1d598d57c6f'"</definedName>
    <definedName name="_xlnm.Print_Area" localSheetId="1">'Table 9.1'!$A$1:$P$99</definedName>
    <definedName name="_xlnm.Print_Area" localSheetId="10">'Table 9.10'!$A$1:$P$99</definedName>
    <definedName name="_xlnm.Print_Area" localSheetId="11">'Table 9.11'!$A$1:$P$99</definedName>
    <definedName name="_xlnm.Print_Area" localSheetId="12">'Table 9.12'!$A$1:$P$99</definedName>
    <definedName name="_xlnm.Print_Area" localSheetId="13">'Table 9.13'!$A$1:$P$99</definedName>
    <definedName name="_xlnm.Print_Area" localSheetId="14">'Table 9.14'!$A$1:$P$99</definedName>
    <definedName name="_xlnm.Print_Area" localSheetId="15">'Table 9.15'!$A$1:$P$99</definedName>
    <definedName name="_xlnm.Print_Area" localSheetId="16">'Table 9.16'!$A$1:$P$99</definedName>
    <definedName name="_xlnm.Print_Area" localSheetId="17">'Table 9.17'!$A$1:$P$99</definedName>
    <definedName name="_xlnm.Print_Area" localSheetId="18">'Table 9.18'!$A$1:$P$99</definedName>
    <definedName name="_xlnm.Print_Area" localSheetId="19">'Table 9.19'!$A$1:$P$99</definedName>
    <definedName name="_xlnm.Print_Area" localSheetId="2">'Table 9.2'!$A$1:$P$99</definedName>
    <definedName name="_xlnm.Print_Area" localSheetId="20">'Table 9.20'!$A$1:$P$99</definedName>
    <definedName name="_xlnm.Print_Area" localSheetId="21">'Table 9.21'!$A$1:$P$99</definedName>
    <definedName name="_xlnm.Print_Area" localSheetId="22">'Table 9.22'!$A$1:$P$99</definedName>
    <definedName name="_xlnm.Print_Area" localSheetId="23">'Table 9.23'!$A$1:$P$99</definedName>
    <definedName name="_xlnm.Print_Area" localSheetId="24">'Table 9.24'!$A$1:$P$99</definedName>
    <definedName name="_xlnm.Print_Area" localSheetId="25">'Table 9.25'!$A$1:$P$99</definedName>
    <definedName name="_xlnm.Print_Area" localSheetId="26">'Table 9.26'!$A$1:$P$99</definedName>
    <definedName name="_xlnm.Print_Area" localSheetId="27">'Table 9.27'!$A$1:$P$99</definedName>
    <definedName name="_xlnm.Print_Area" localSheetId="28">'Table 9.28'!$A$1:$P$99</definedName>
    <definedName name="_xlnm.Print_Area" localSheetId="29">'Table 9.29'!$A$1:$P$99</definedName>
    <definedName name="_xlnm.Print_Area" localSheetId="3">'Table 9.3'!$A$1:$P$99</definedName>
    <definedName name="_xlnm.Print_Area" localSheetId="30">'Table 9.30'!$A$1:$P$99</definedName>
    <definedName name="_xlnm.Print_Area" localSheetId="31">'Table 9.31'!$A$1:$P$99</definedName>
    <definedName name="_xlnm.Print_Area" localSheetId="32">'Table 9.32'!$A$1:$P$99</definedName>
    <definedName name="_xlnm.Print_Area" localSheetId="33">'Table 9.33'!$A$1:$P$99</definedName>
    <definedName name="_xlnm.Print_Area" localSheetId="34">'Table 9.34'!$A$1:$P$99</definedName>
    <definedName name="_xlnm.Print_Area" localSheetId="35">'Table 9.35'!$A$1:$P$99</definedName>
    <definedName name="_xlnm.Print_Area" localSheetId="36">'Table 9.36'!$A$1:$P$99</definedName>
    <definedName name="_xlnm.Print_Area" localSheetId="37">'Table 9.37'!$A$1:$P$99</definedName>
    <definedName name="_xlnm.Print_Area" localSheetId="38">'Table 9.38'!$A$1:$P$99</definedName>
    <definedName name="_xlnm.Print_Area" localSheetId="39">'Table 9.39'!$A$1:$P$99</definedName>
    <definedName name="_xlnm.Print_Area" localSheetId="4">'Table 9.4'!$A$1:$P$99</definedName>
    <definedName name="_xlnm.Print_Area" localSheetId="40">'Table 9.40'!$A$1:$P$99</definedName>
    <definedName name="_xlnm.Print_Area" localSheetId="41">'Table 9.41'!$A$1:$P$99</definedName>
    <definedName name="_xlnm.Print_Area" localSheetId="42">'Table 9.42'!$A$1:$P$99</definedName>
    <definedName name="_xlnm.Print_Area" localSheetId="43">'Table 9.43'!$A$1:$P$99</definedName>
    <definedName name="_xlnm.Print_Area" localSheetId="44">'Table 9.44'!$A$1:$P$99</definedName>
    <definedName name="_xlnm.Print_Area" localSheetId="45">'Table 9.45'!$A$1:$P$99</definedName>
    <definedName name="_xlnm.Print_Area" localSheetId="46">'Table 9.46'!$A$1:$P$99</definedName>
    <definedName name="_xlnm.Print_Area" localSheetId="47">'Table 9.47'!$A$1:$P$99</definedName>
    <definedName name="_xlnm.Print_Area" localSheetId="48">'Table 9.48'!$A$1:$P$99</definedName>
    <definedName name="_xlnm.Print_Area" localSheetId="49">'Table 9.49'!$A$1:$P$99</definedName>
    <definedName name="_xlnm.Print_Area" localSheetId="5">'Table 9.5'!$A$1:$P$99</definedName>
    <definedName name="_xlnm.Print_Area" localSheetId="50">'Table 9.50'!$A$1:$P$99</definedName>
    <definedName name="_xlnm.Print_Area" localSheetId="51">'Table 9.51'!$A$1:$P$99</definedName>
    <definedName name="_xlnm.Print_Area" localSheetId="52">'Table 9.52'!$A$1:$P$99</definedName>
    <definedName name="_xlnm.Print_Area" localSheetId="53">'Table 9.53'!$A$1:$P$99</definedName>
    <definedName name="_xlnm.Print_Area" localSheetId="54">'Table 9.54'!$A$1:$P$99</definedName>
    <definedName name="_xlnm.Print_Area" localSheetId="55">'Table 9.55'!$A$1:$P$99</definedName>
    <definedName name="_xlnm.Print_Area" localSheetId="56">'Table 9.56'!$A$1:$P$99</definedName>
    <definedName name="_xlnm.Print_Area" localSheetId="57">'Table 9.57'!$A$1:$P$99</definedName>
    <definedName name="_xlnm.Print_Area" localSheetId="58">'Table 9.58'!$A$1:$P$99</definedName>
    <definedName name="_xlnm.Print_Area" localSheetId="59">'Table 9.59'!$A$1:$P$99</definedName>
    <definedName name="_xlnm.Print_Area" localSheetId="6">'Table 9.6'!$A$1:$P$99</definedName>
    <definedName name="_xlnm.Print_Area" localSheetId="60">'Table 9.60'!$A$1:$P$99</definedName>
    <definedName name="_xlnm.Print_Area" localSheetId="61">'Table 9.61'!$A$1:$P$99</definedName>
    <definedName name="_xlnm.Print_Area" localSheetId="62">'Table 9.62'!$A$1:$P$99</definedName>
    <definedName name="_xlnm.Print_Area" localSheetId="63">'Table 9.63'!$A$1:$P$99</definedName>
    <definedName name="_xlnm.Print_Area" localSheetId="64">'Table 9.64'!$A$1:$P$99</definedName>
    <definedName name="_xlnm.Print_Area" localSheetId="65">'Table 9.65'!$A$1:$P$99</definedName>
    <definedName name="_xlnm.Print_Area" localSheetId="66">'Table 9.66'!$A$1:$P$99</definedName>
    <definedName name="_xlnm.Print_Area" localSheetId="67">'Table 9.67'!$A$1:$P$99</definedName>
    <definedName name="_xlnm.Print_Area" localSheetId="68">'Table 9.68'!$A$1:$P$99</definedName>
    <definedName name="_xlnm.Print_Area" localSheetId="69">'Table 9.69'!$A$1:$P$99</definedName>
    <definedName name="_xlnm.Print_Area" localSheetId="7">'Table 9.7'!$A$1:$P$99</definedName>
    <definedName name="_xlnm.Print_Area" localSheetId="70">'Table 9.70'!$A$1:$P$99</definedName>
    <definedName name="_xlnm.Print_Area" localSheetId="71">'Table 9.71'!$A$1:$P$99</definedName>
    <definedName name="_xlnm.Print_Area" localSheetId="72">'Table 9.72'!$A$1:$P$99</definedName>
    <definedName name="_xlnm.Print_Area" localSheetId="73">'Table 9.73'!$A$1:$P$99</definedName>
    <definedName name="_xlnm.Print_Area" localSheetId="74">'Table 9.74'!$A$1:$P$99</definedName>
    <definedName name="_xlnm.Print_Area" localSheetId="75">'Table 9.75'!$A$1:$P$99</definedName>
    <definedName name="_xlnm.Print_Area" localSheetId="76">'Table 9.76'!$A$1:$P$99</definedName>
    <definedName name="_xlnm.Print_Area" localSheetId="77">'Table 9.77'!$A$1:$P$99</definedName>
    <definedName name="_xlnm.Print_Area" localSheetId="78">'Table 9.78'!$A$1:$P$99</definedName>
    <definedName name="_xlnm.Print_Area" localSheetId="8">'Table 9.8'!$A$1:$P$99</definedName>
    <definedName name="_xlnm.Print_Area" localSheetId="9">'Table 9.9'!$A$1:$P$99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72" l="1"/>
  <c r="AF9" i="223"/>
  <c r="AF8" i="223"/>
  <c r="AF7" i="223"/>
  <c r="AF6" i="223"/>
  <c r="G88" i="223" s="1"/>
  <c r="AF5" i="223"/>
  <c r="G87" i="223" s="1"/>
  <c r="AF4" i="223"/>
  <c r="A32" i="18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179"/>
  <c r="A32" i="180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 s="1"/>
  <c r="AB38" i="181"/>
  <c r="O15" i="181" s="1"/>
  <c r="AB37" i="182"/>
  <c r="O16" i="182" s="1"/>
  <c r="AB38" i="182"/>
  <c r="O15" i="182" s="1"/>
  <c r="AB37" i="183"/>
  <c r="O16" i="183" s="1"/>
  <c r="AB38" i="183"/>
  <c r="O15" i="183" s="1"/>
  <c r="AB37" i="184"/>
  <c r="O16" i="184" s="1"/>
  <c r="AB38" i="184"/>
  <c r="O15" i="184" s="1"/>
  <c r="AB37" i="185"/>
  <c r="O16" i="185" s="1"/>
  <c r="AB38" i="185"/>
  <c r="O15" i="185" s="1"/>
  <c r="AB37" i="186"/>
  <c r="O16" i="186"/>
  <c r="AB38" i="186"/>
  <c r="O15" i="186" s="1"/>
  <c r="AB37" i="187"/>
  <c r="O16" i="187" s="1"/>
  <c r="AB38" i="187"/>
  <c r="O15" i="187" s="1"/>
  <c r="AB37" i="188"/>
  <c r="O16" i="188" s="1"/>
  <c r="AB38" i="188"/>
  <c r="O15" i="188" s="1"/>
  <c r="AB37" i="189"/>
  <c r="O16" i="189" s="1"/>
  <c r="AB38" i="189"/>
  <c r="O15" i="189" s="1"/>
  <c r="AB37" i="190"/>
  <c r="O16" i="190" s="1"/>
  <c r="AB38" i="190"/>
  <c r="O15" i="190" s="1"/>
  <c r="AB37" i="191"/>
  <c r="O16" i="191" s="1"/>
  <c r="AB38" i="191"/>
  <c r="O15" i="191" s="1"/>
  <c r="AB37" i="192"/>
  <c r="O16" i="192" s="1"/>
  <c r="AB38" i="192"/>
  <c r="O15" i="192" s="1"/>
  <c r="AB37" i="193"/>
  <c r="O16" i="193"/>
  <c r="AB38" i="193"/>
  <c r="O15" i="193" s="1"/>
  <c r="AB37" i="194"/>
  <c r="O16" i="194" s="1"/>
  <c r="AB38" i="194"/>
  <c r="O15" i="194" s="1"/>
  <c r="AB37" i="195"/>
  <c r="O16" i="195" s="1"/>
  <c r="AB38" i="195"/>
  <c r="O15" i="195" s="1"/>
  <c r="AB37" i="196"/>
  <c r="O16" i="196" s="1"/>
  <c r="AB38" i="196"/>
  <c r="O15" i="196" s="1"/>
  <c r="AB37" i="197"/>
  <c r="O16" i="197" s="1"/>
  <c r="AB38" i="197"/>
  <c r="O15" i="197" s="1"/>
  <c r="AB37" i="198"/>
  <c r="O16" i="198" s="1"/>
  <c r="AB38" i="198"/>
  <c r="O15" i="198" s="1"/>
  <c r="AB37" i="199"/>
  <c r="O16" i="199" s="1"/>
  <c r="AB38" i="199"/>
  <c r="O15" i="199" s="1"/>
  <c r="AB37" i="200"/>
  <c r="O16" i="200" s="1"/>
  <c r="AB38" i="200"/>
  <c r="O15" i="200" s="1"/>
  <c r="AB37" i="201"/>
  <c r="O16" i="201" s="1"/>
  <c r="AB38" i="201"/>
  <c r="O15" i="201"/>
  <c r="AB37" i="202"/>
  <c r="O16" i="202" s="1"/>
  <c r="AB38" i="202"/>
  <c r="O15" i="202" s="1"/>
  <c r="AB37" i="203"/>
  <c r="O16" i="203" s="1"/>
  <c r="AB38" i="203"/>
  <c r="O15" i="203" s="1"/>
  <c r="AB37" i="204"/>
  <c r="O16" i="204"/>
  <c r="AB38" i="204"/>
  <c r="O15" i="204" s="1"/>
  <c r="AB37" i="205"/>
  <c r="O16" i="205" s="1"/>
  <c r="AB38" i="205"/>
  <c r="O15" i="205" s="1"/>
  <c r="AB37" i="206"/>
  <c r="O16" i="206" s="1"/>
  <c r="AB38" i="206"/>
  <c r="O15" i="206" s="1"/>
  <c r="AB37" i="207"/>
  <c r="O16" i="207" s="1"/>
  <c r="AB38" i="207"/>
  <c r="O15" i="207" s="1"/>
  <c r="AB37" i="208"/>
  <c r="O16" i="208" s="1"/>
  <c r="AB38" i="208"/>
  <c r="O15" i="208"/>
  <c r="AB37" i="209"/>
  <c r="O16" i="209" s="1"/>
  <c r="AB38" i="209"/>
  <c r="O15" i="209" s="1"/>
  <c r="AB37" i="210"/>
  <c r="O16" i="210" s="1"/>
  <c r="AB38" i="210"/>
  <c r="O15" i="210" s="1"/>
  <c r="AB37" i="211"/>
  <c r="O16" i="211" s="1"/>
  <c r="AB38" i="211"/>
  <c r="O15" i="211" s="1"/>
  <c r="AB37" i="212"/>
  <c r="O16" i="212" s="1"/>
  <c r="AB38" i="212"/>
  <c r="O15" i="212" s="1"/>
  <c r="AB37" i="213"/>
  <c r="O16" i="213" s="1"/>
  <c r="AB38" i="213"/>
  <c r="O15" i="213" s="1"/>
  <c r="AB37" i="214"/>
  <c r="O16" i="214" s="1"/>
  <c r="AB38" i="214"/>
  <c r="O15" i="214" s="1"/>
  <c r="AB37" i="215"/>
  <c r="O16" i="215" s="1"/>
  <c r="AB38" i="215"/>
  <c r="O15" i="215" s="1"/>
  <c r="AB37" i="216"/>
  <c r="O16" i="216" s="1"/>
  <c r="AB38" i="216"/>
  <c r="O15" i="216" s="1"/>
  <c r="AB37" i="217"/>
  <c r="O16" i="217" s="1"/>
  <c r="AB38" i="217"/>
  <c r="O15" i="217" s="1"/>
  <c r="AB37" i="218"/>
  <c r="O16" i="218" s="1"/>
  <c r="AB38" i="218"/>
  <c r="O15" i="218"/>
  <c r="AB37" i="219"/>
  <c r="O16" i="219" s="1"/>
  <c r="AB38" i="219"/>
  <c r="O15" i="219" s="1"/>
  <c r="AB37" i="220"/>
  <c r="O16" i="220" s="1"/>
  <c r="AB38" i="220"/>
  <c r="O15" i="220" s="1"/>
  <c r="AB37" i="221"/>
  <c r="O16" i="221" s="1"/>
  <c r="AB38" i="221"/>
  <c r="O15" i="221" s="1"/>
  <c r="AB37" i="222"/>
  <c r="O16" i="222" s="1"/>
  <c r="AB38" i="222"/>
  <c r="O15" i="222" s="1"/>
  <c r="AB37" i="223"/>
  <c r="O16" i="223" s="1"/>
  <c r="AB38" i="223"/>
  <c r="O15" i="223"/>
  <c r="AB37" i="224"/>
  <c r="O16" i="224" s="1"/>
  <c r="AB38" i="224"/>
  <c r="O15" i="224" s="1"/>
  <c r="AB37" i="225"/>
  <c r="O16" i="225" s="1"/>
  <c r="AB38" i="225"/>
  <c r="O15" i="225" s="1"/>
  <c r="AB37" i="226"/>
  <c r="O16" i="226" s="1"/>
  <c r="AB38" i="226"/>
  <c r="O15" i="226" s="1"/>
  <c r="AB37" i="227"/>
  <c r="O16" i="227" s="1"/>
  <c r="AB38" i="227"/>
  <c r="O15" i="227" s="1"/>
  <c r="AB37" i="228"/>
  <c r="O16" i="228" s="1"/>
  <c r="AB38" i="228"/>
  <c r="O15" i="228" s="1"/>
  <c r="AB37" i="229"/>
  <c r="O16" i="229" s="1"/>
  <c r="AB38" i="229"/>
  <c r="O15" i="229" s="1"/>
  <c r="AB37" i="230"/>
  <c r="O16" i="230" s="1"/>
  <c r="AB38" i="230"/>
  <c r="O15" i="230" s="1"/>
  <c r="AB37" i="231"/>
  <c r="O16" i="231" s="1"/>
  <c r="AB38" i="231"/>
  <c r="O15" i="231" s="1"/>
  <c r="AB37" i="232"/>
  <c r="O16" i="232" s="1"/>
  <c r="AB38" i="232"/>
  <c r="O15" i="232" s="1"/>
  <c r="AB37" i="233"/>
  <c r="O16" i="233" s="1"/>
  <c r="AB38" i="233"/>
  <c r="O15" i="233" s="1"/>
  <c r="AB37" i="234"/>
  <c r="O16" i="234" s="1"/>
  <c r="AB38" i="234"/>
  <c r="O15" i="234" s="1"/>
  <c r="AB37" i="235"/>
  <c r="O16" i="235" s="1"/>
  <c r="AB38" i="235"/>
  <c r="O15" i="235" s="1"/>
  <c r="AB37" i="236"/>
  <c r="O16" i="236" s="1"/>
  <c r="AB38" i="236"/>
  <c r="O15" i="236" s="1"/>
  <c r="AB37" i="237"/>
  <c r="O16" i="237" s="1"/>
  <c r="AB38" i="237"/>
  <c r="O15" i="237"/>
  <c r="AB37" i="238"/>
  <c r="O16" i="238" s="1"/>
  <c r="AB38" i="238"/>
  <c r="O15" i="238" s="1"/>
  <c r="AB37" i="239"/>
  <c r="O16" i="239" s="1"/>
  <c r="AB38" i="239"/>
  <c r="O15" i="239" s="1"/>
  <c r="AB37" i="240"/>
  <c r="O16" i="240" s="1"/>
  <c r="AB38" i="240"/>
  <c r="O15" i="240" s="1"/>
  <c r="AB37" i="241"/>
  <c r="O16" i="241" s="1"/>
  <c r="AB38" i="241"/>
  <c r="O15" i="241" s="1"/>
  <c r="AB37" i="242"/>
  <c r="O16" i="242" s="1"/>
  <c r="AB38" i="242"/>
  <c r="O15" i="242" s="1"/>
  <c r="AB37" i="243"/>
  <c r="O16" i="243" s="1"/>
  <c r="AB38" i="243"/>
  <c r="O15" i="243" s="1"/>
  <c r="AB37" i="244"/>
  <c r="O16" i="244" s="1"/>
  <c r="AB38" i="244"/>
  <c r="O15" i="244" s="1"/>
  <c r="AB37" i="245"/>
  <c r="O16" i="245" s="1"/>
  <c r="AB38" i="245"/>
  <c r="O15" i="245" s="1"/>
  <c r="AB37" i="246"/>
  <c r="O16" i="246" s="1"/>
  <c r="AB38" i="246"/>
  <c r="O15" i="246" s="1"/>
  <c r="AB37" i="247"/>
  <c r="O16" i="247" s="1"/>
  <c r="AB38" i="247"/>
  <c r="O15" i="247" s="1"/>
  <c r="AB37" i="248"/>
  <c r="O16" i="248" s="1"/>
  <c r="AB38" i="248"/>
  <c r="O15" i="248" s="1"/>
  <c r="AB37" i="249"/>
  <c r="O16" i="249" s="1"/>
  <c r="AB38" i="249"/>
  <c r="O15" i="249" s="1"/>
  <c r="AB37" i="250"/>
  <c r="O16" i="250" s="1"/>
  <c r="AB38" i="250"/>
  <c r="O15" i="250" s="1"/>
  <c r="AB37" i="251"/>
  <c r="O16" i="251" s="1"/>
  <c r="AB38" i="251"/>
  <c r="O15" i="251" s="1"/>
  <c r="AB37" i="252"/>
  <c r="O16" i="252" s="1"/>
  <c r="AB38" i="252"/>
  <c r="O15" i="252" s="1"/>
  <c r="AB37" i="253"/>
  <c r="O16" i="253" s="1"/>
  <c r="AB38" i="253"/>
  <c r="O15" i="253" s="1"/>
  <c r="AB37" i="254"/>
  <c r="O16" i="254" s="1"/>
  <c r="AB38" i="254"/>
  <c r="O15" i="254" s="1"/>
  <c r="AB37" i="255"/>
  <c r="O16" i="255" s="1"/>
  <c r="AB38" i="255"/>
  <c r="O15" i="255" s="1"/>
  <c r="AB37" i="256"/>
  <c r="O16" i="256" s="1"/>
  <c r="AB38" i="256"/>
  <c r="O15" i="256" s="1"/>
  <c r="AB37" i="257"/>
  <c r="O16" i="257" s="1"/>
  <c r="AB38" i="257"/>
  <c r="O15" i="257" s="1"/>
  <c r="AB37" i="180"/>
  <c r="O16" i="180" s="1"/>
  <c r="AB38" i="180"/>
  <c r="O15" i="180" s="1"/>
  <c r="AD128" i="257"/>
  <c r="AB128" i="257"/>
  <c r="AD127" i="257"/>
  <c r="O9" i="257" s="1"/>
  <c r="AB127" i="257"/>
  <c r="AD125" i="257"/>
  <c r="AB125" i="257"/>
  <c r="AD124" i="257"/>
  <c r="AB124" i="257"/>
  <c r="AB122" i="257"/>
  <c r="AB121" i="257"/>
  <c r="AB120" i="257"/>
  <c r="AB118" i="257"/>
  <c r="O14" i="257" s="1"/>
  <c r="AD111" i="257"/>
  <c r="AB111" i="257"/>
  <c r="AD110" i="257"/>
  <c r="AB110" i="257"/>
  <c r="AD109" i="257"/>
  <c r="D14" i="257" s="1"/>
  <c r="AB109" i="257"/>
  <c r="AD108" i="257"/>
  <c r="D13" i="257"/>
  <c r="AB108" i="257"/>
  <c r="AD105" i="257"/>
  <c r="D10" i="257" s="1"/>
  <c r="AB105" i="257"/>
  <c r="AD104" i="257"/>
  <c r="D9" i="257" s="1"/>
  <c r="AB104" i="257"/>
  <c r="N9" i="179"/>
  <c r="L9" i="179"/>
  <c r="M91" i="257" s="1"/>
  <c r="J9" i="179"/>
  <c r="AF9" i="257"/>
  <c r="F91" i="257" s="1"/>
  <c r="AD9" i="257"/>
  <c r="D91" i="257" s="1"/>
  <c r="E91" i="257"/>
  <c r="AB9" i="257"/>
  <c r="C91" i="257" s="1"/>
  <c r="N8" i="179"/>
  <c r="O90" i="255" s="1"/>
  <c r="L8" i="179"/>
  <c r="L90" i="257" s="1"/>
  <c r="J8" i="179"/>
  <c r="K90" i="254" s="1"/>
  <c r="AF8" i="257"/>
  <c r="F90" i="257"/>
  <c r="AD8" i="257"/>
  <c r="E90" i="257" s="1"/>
  <c r="AB8" i="257"/>
  <c r="C90" i="257" s="1"/>
  <c r="N7" i="179"/>
  <c r="N89" i="247"/>
  <c r="L7" i="179"/>
  <c r="M89" i="257" s="1"/>
  <c r="J7" i="179"/>
  <c r="AF7" i="257"/>
  <c r="G89" i="257" s="1"/>
  <c r="AD7" i="257"/>
  <c r="E89" i="257" s="1"/>
  <c r="AB7" i="257"/>
  <c r="C89" i="257" s="1"/>
  <c r="N6" i="179"/>
  <c r="O88" i="253" s="1"/>
  <c r="L6" i="179"/>
  <c r="J6" i="179"/>
  <c r="AF6" i="257"/>
  <c r="G88" i="257" s="1"/>
  <c r="AD6" i="257"/>
  <c r="E88" i="257" s="1"/>
  <c r="AB6" i="257"/>
  <c r="C88" i="257" s="1"/>
  <c r="N5" i="179"/>
  <c r="N87" i="243" s="1"/>
  <c r="L5" i="179"/>
  <c r="M87" i="257"/>
  <c r="J5" i="179"/>
  <c r="AF5" i="257"/>
  <c r="G87" i="257" s="1"/>
  <c r="AD5" i="257"/>
  <c r="E87" i="257" s="1"/>
  <c r="AB5" i="257"/>
  <c r="C87" i="257" s="1"/>
  <c r="N4" i="179"/>
  <c r="N86" i="255"/>
  <c r="L4" i="179"/>
  <c r="L86" i="256" s="1"/>
  <c r="J4" i="179"/>
  <c r="J86" i="255" s="1"/>
  <c r="AF4" i="257"/>
  <c r="G86" i="257" s="1"/>
  <c r="AD4" i="257"/>
  <c r="E86" i="257" s="1"/>
  <c r="AB4" i="257"/>
  <c r="D8" i="257" s="1"/>
  <c r="N85" i="257"/>
  <c r="F85" i="257"/>
  <c r="A1" i="179"/>
  <c r="J83" i="247" s="1"/>
  <c r="C83" i="257"/>
  <c r="A65" i="257"/>
  <c r="A50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19" i="257"/>
  <c r="AB17" i="257"/>
  <c r="AB16" i="257"/>
  <c r="AB15" i="257"/>
  <c r="D16" i="257"/>
  <c r="D15" i="257"/>
  <c r="O10" i="257"/>
  <c r="A7" i="257"/>
  <c r="A4" i="257"/>
  <c r="AB2" i="257"/>
  <c r="A2" i="257"/>
  <c r="AD128" i="256"/>
  <c r="O10" i="256"/>
  <c r="AB128" i="256"/>
  <c r="AD127" i="256"/>
  <c r="O9" i="256" s="1"/>
  <c r="AB127" i="256"/>
  <c r="AD125" i="256"/>
  <c r="AB125" i="256"/>
  <c r="AD124" i="256"/>
  <c r="AB124" i="256"/>
  <c r="AB122" i="256"/>
  <c r="AB121" i="256"/>
  <c r="AB120" i="256"/>
  <c r="AB118" i="256"/>
  <c r="O14" i="256" s="1"/>
  <c r="AD111" i="256"/>
  <c r="D16" i="256" s="1"/>
  <c r="AB111" i="256"/>
  <c r="AD110" i="256"/>
  <c r="AB110" i="256"/>
  <c r="AD109" i="256"/>
  <c r="D14" i="256"/>
  <c r="AB109" i="256"/>
  <c r="AD108" i="256"/>
  <c r="D13" i="256" s="1"/>
  <c r="AB108" i="256"/>
  <c r="AD105" i="256"/>
  <c r="D10" i="256" s="1"/>
  <c r="AB105" i="256"/>
  <c r="AD104" i="256"/>
  <c r="D9" i="256" s="1"/>
  <c r="AB104" i="256"/>
  <c r="M91" i="256"/>
  <c r="L91" i="256"/>
  <c r="AF9" i="256"/>
  <c r="G91" i="256" s="1"/>
  <c r="AD9" i="256"/>
  <c r="E91" i="256" s="1"/>
  <c r="AB9" i="256"/>
  <c r="C91" i="256" s="1"/>
  <c r="N90" i="256"/>
  <c r="AF8" i="256"/>
  <c r="G90" i="256"/>
  <c r="AD8" i="256"/>
  <c r="E90" i="256" s="1"/>
  <c r="AB8" i="256"/>
  <c r="C90" i="256" s="1"/>
  <c r="M89" i="256"/>
  <c r="L89" i="256"/>
  <c r="AF7" i="256"/>
  <c r="F89" i="256" s="1"/>
  <c r="AD7" i="256"/>
  <c r="E89" i="256" s="1"/>
  <c r="AB7" i="256"/>
  <c r="C89" i="256" s="1"/>
  <c r="N88" i="256"/>
  <c r="AF6" i="256"/>
  <c r="G88" i="256" s="1"/>
  <c r="AD6" i="256"/>
  <c r="E88" i="256" s="1"/>
  <c r="AB6" i="256"/>
  <c r="C88" i="256"/>
  <c r="AF5" i="256"/>
  <c r="G87" i="256"/>
  <c r="AD5" i="256"/>
  <c r="E87" i="256" s="1"/>
  <c r="AB5" i="256"/>
  <c r="C87" i="256" s="1"/>
  <c r="AF4" i="256"/>
  <c r="F86" i="256" s="1"/>
  <c r="AD4" i="256"/>
  <c r="E86" i="256" s="1"/>
  <c r="AB4" i="256"/>
  <c r="C86" i="256" s="1"/>
  <c r="N85" i="256"/>
  <c r="F85" i="256"/>
  <c r="C83" i="256"/>
  <c r="A65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B17" i="256"/>
  <c r="AB16" i="256"/>
  <c r="AB15" i="256"/>
  <c r="D15" i="256"/>
  <c r="A7" i="256"/>
  <c r="A4" i="256"/>
  <c r="AB2" i="256"/>
  <c r="A2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O14" i="255" s="1"/>
  <c r="AD111" i="255"/>
  <c r="D16" i="255" s="1"/>
  <c r="AB111" i="255"/>
  <c r="AD110" i="255"/>
  <c r="D15" i="255" s="1"/>
  <c r="AB110" i="255"/>
  <c r="AD109" i="255"/>
  <c r="D14" i="255" s="1"/>
  <c r="AB109" i="255"/>
  <c r="AD108" i="255"/>
  <c r="D13" i="255" s="1"/>
  <c r="AB108" i="255"/>
  <c r="AD105" i="255"/>
  <c r="D10" i="255" s="1"/>
  <c r="AB105" i="255"/>
  <c r="AD104" i="255"/>
  <c r="AB104" i="255"/>
  <c r="L91" i="255"/>
  <c r="AF9" i="255"/>
  <c r="G91" i="255" s="1"/>
  <c r="AD9" i="255"/>
  <c r="D91" i="255" s="1"/>
  <c r="AB9" i="255"/>
  <c r="C91" i="255" s="1"/>
  <c r="AF8" i="255"/>
  <c r="G90" i="255" s="1"/>
  <c r="AD8" i="255"/>
  <c r="E90" i="255" s="1"/>
  <c r="AB8" i="255"/>
  <c r="C90" i="255" s="1"/>
  <c r="M89" i="255"/>
  <c r="AF7" i="255"/>
  <c r="G89" i="255" s="1"/>
  <c r="AD7" i="255"/>
  <c r="E89" i="255" s="1"/>
  <c r="AB7" i="255"/>
  <c r="O8" i="255" s="1"/>
  <c r="C89" i="255"/>
  <c r="N88" i="255"/>
  <c r="AF6" i="255"/>
  <c r="G88" i="255" s="1"/>
  <c r="AD6" i="255"/>
  <c r="E88" i="255" s="1"/>
  <c r="AB6" i="255"/>
  <c r="C88" i="255" s="1"/>
  <c r="AF5" i="255"/>
  <c r="G87" i="255" s="1"/>
  <c r="AD5" i="255"/>
  <c r="D87" i="255" s="1"/>
  <c r="AB5" i="255"/>
  <c r="C87" i="255" s="1"/>
  <c r="O86" i="255"/>
  <c r="M86" i="255"/>
  <c r="AF4" i="255"/>
  <c r="G86" i="255" s="1"/>
  <c r="AD4" i="255"/>
  <c r="E86" i="255"/>
  <c r="AB4" i="255"/>
  <c r="D8" i="255" s="1"/>
  <c r="N85" i="255"/>
  <c r="F85" i="255"/>
  <c r="C83" i="255"/>
  <c r="A65" i="255"/>
  <c r="A50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19" i="255"/>
  <c r="AB17" i="255"/>
  <c r="AB16" i="255"/>
  <c r="AB15" i="255"/>
  <c r="O10" i="255"/>
  <c r="O9" i="255"/>
  <c r="D9" i="255"/>
  <c r="A7" i="255"/>
  <c r="A4" i="255"/>
  <c r="AB2" i="255"/>
  <c r="A2" i="255"/>
  <c r="AD128" i="254"/>
  <c r="O10" i="254" s="1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O14" i="254" s="1"/>
  <c r="AD111" i="254"/>
  <c r="D16" i="254" s="1"/>
  <c r="AB111" i="254"/>
  <c r="AD110" i="254"/>
  <c r="AB110" i="254"/>
  <c r="AD109" i="254"/>
  <c r="D14" i="254" s="1"/>
  <c r="AB109" i="254"/>
  <c r="AD108" i="254"/>
  <c r="AB108" i="254"/>
  <c r="AD105" i="254"/>
  <c r="D10" i="254" s="1"/>
  <c r="AB105" i="254"/>
  <c r="AD104" i="254"/>
  <c r="D9" i="254" s="1"/>
  <c r="AB104" i="254"/>
  <c r="M91" i="254"/>
  <c r="L91" i="254"/>
  <c r="AF9" i="254"/>
  <c r="G91" i="254" s="1"/>
  <c r="AD9" i="254"/>
  <c r="D91" i="254" s="1"/>
  <c r="E91" i="254"/>
  <c r="AB9" i="254"/>
  <c r="C91" i="254" s="1"/>
  <c r="N90" i="254"/>
  <c r="AF8" i="254"/>
  <c r="F90" i="254" s="1"/>
  <c r="G90" i="254"/>
  <c r="AD8" i="254"/>
  <c r="E90" i="254" s="1"/>
  <c r="AB8" i="254"/>
  <c r="C90" i="254" s="1"/>
  <c r="M89" i="254"/>
  <c r="L89" i="254"/>
  <c r="AF7" i="254"/>
  <c r="G89" i="254" s="1"/>
  <c r="AD7" i="254"/>
  <c r="E89" i="254" s="1"/>
  <c r="AB7" i="254"/>
  <c r="C89" i="254" s="1"/>
  <c r="O88" i="254"/>
  <c r="N88" i="254"/>
  <c r="AF6" i="254"/>
  <c r="F88" i="254" s="1"/>
  <c r="AD6" i="254"/>
  <c r="E88" i="254" s="1"/>
  <c r="AB6" i="254"/>
  <c r="C88" i="254" s="1"/>
  <c r="J87" i="254"/>
  <c r="AF5" i="254"/>
  <c r="F87" i="254" s="1"/>
  <c r="AD5" i="254"/>
  <c r="D87" i="254" s="1"/>
  <c r="AB5" i="254"/>
  <c r="C87" i="254" s="1"/>
  <c r="L86" i="254"/>
  <c r="AF4" i="254"/>
  <c r="G86" i="254" s="1"/>
  <c r="AD4" i="254"/>
  <c r="E86" i="254" s="1"/>
  <c r="AB4" i="254"/>
  <c r="C86" i="254" s="1"/>
  <c r="N85" i="254"/>
  <c r="F85" i="254"/>
  <c r="C83" i="254"/>
  <c r="A65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B17" i="254"/>
  <c r="AB16" i="254"/>
  <c r="AB15" i="254"/>
  <c r="D15" i="254"/>
  <c r="D13" i="254"/>
  <c r="O9" i="254"/>
  <c r="A7" i="254"/>
  <c r="A4" i="254"/>
  <c r="AB2" i="254"/>
  <c r="A2" i="254"/>
  <c r="AD128" i="253"/>
  <c r="O10" i="253" s="1"/>
  <c r="AB128" i="253"/>
  <c r="AD127" i="253"/>
  <c r="O9" i="253" s="1"/>
  <c r="AB127" i="253"/>
  <c r="AD125" i="253"/>
  <c r="AB125" i="253"/>
  <c r="AD124" i="253"/>
  <c r="AB124" i="253"/>
  <c r="AB122" i="253"/>
  <c r="AB121" i="253"/>
  <c r="AB120" i="253"/>
  <c r="AB118" i="253"/>
  <c r="O14" i="253" s="1"/>
  <c r="AD111" i="253"/>
  <c r="D16" i="253" s="1"/>
  <c r="AB111" i="253"/>
  <c r="AD110" i="253"/>
  <c r="D15" i="253" s="1"/>
  <c r="AB110" i="253"/>
  <c r="AD109" i="253"/>
  <c r="D14" i="253" s="1"/>
  <c r="AB109" i="253"/>
  <c r="AD108" i="253"/>
  <c r="D13" i="253"/>
  <c r="AB108" i="253"/>
  <c r="AD105" i="253"/>
  <c r="D10" i="253" s="1"/>
  <c r="AB105" i="253"/>
  <c r="AD104" i="253"/>
  <c r="D9" i="253" s="1"/>
  <c r="AB104" i="253"/>
  <c r="M91" i="253"/>
  <c r="AF9" i="253"/>
  <c r="G91" i="253" s="1"/>
  <c r="AD9" i="253"/>
  <c r="E91" i="253" s="1"/>
  <c r="AB9" i="253"/>
  <c r="C91" i="253" s="1"/>
  <c r="N90" i="253"/>
  <c r="AF8" i="253"/>
  <c r="G90" i="253" s="1"/>
  <c r="AD8" i="253"/>
  <c r="D90" i="253" s="1"/>
  <c r="AB8" i="253"/>
  <c r="C90" i="253" s="1"/>
  <c r="M89" i="253"/>
  <c r="L89" i="253"/>
  <c r="AF7" i="253"/>
  <c r="F89" i="253" s="1"/>
  <c r="AD7" i="253"/>
  <c r="E89" i="253" s="1"/>
  <c r="AB7" i="253"/>
  <c r="C89" i="253" s="1"/>
  <c r="N88" i="253"/>
  <c r="AF6" i="253"/>
  <c r="G88" i="253" s="1"/>
  <c r="AD6" i="253"/>
  <c r="D88" i="253" s="1"/>
  <c r="AB6" i="253"/>
  <c r="C88" i="253" s="1"/>
  <c r="M87" i="253"/>
  <c r="AF5" i="253"/>
  <c r="G87" i="253" s="1"/>
  <c r="AD5" i="253"/>
  <c r="E87" i="253" s="1"/>
  <c r="AB5" i="253"/>
  <c r="C87" i="253" s="1"/>
  <c r="O86" i="253"/>
  <c r="N86" i="253"/>
  <c r="M86" i="253"/>
  <c r="L86" i="253"/>
  <c r="AF4" i="253"/>
  <c r="F86" i="253" s="1"/>
  <c r="AD4" i="253"/>
  <c r="E86" i="253" s="1"/>
  <c r="AB4" i="253"/>
  <c r="C86" i="253" s="1"/>
  <c r="N85" i="253"/>
  <c r="F85" i="253"/>
  <c r="C83" i="253"/>
  <c r="A65" i="253"/>
  <c r="A50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19" i="253"/>
  <c r="AB17" i="253"/>
  <c r="AB16" i="253"/>
  <c r="AB15" i="253"/>
  <c r="A7" i="253"/>
  <c r="A4" i="253"/>
  <c r="AB2" i="253"/>
  <c r="A2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O14" i="252" s="1"/>
  <c r="AD111" i="252"/>
  <c r="AB111" i="252"/>
  <c r="AD110" i="252"/>
  <c r="AB110" i="252"/>
  <c r="AD109" i="252"/>
  <c r="D14" i="252" s="1"/>
  <c r="AB109" i="252"/>
  <c r="AD108" i="252"/>
  <c r="AB108" i="252"/>
  <c r="AD105" i="252"/>
  <c r="AB105" i="252"/>
  <c r="AD104" i="252"/>
  <c r="D9" i="252" s="1"/>
  <c r="AB104" i="252"/>
  <c r="M91" i="252"/>
  <c r="AF9" i="252"/>
  <c r="G91" i="252" s="1"/>
  <c r="AD9" i="252"/>
  <c r="E91" i="252" s="1"/>
  <c r="AB9" i="252"/>
  <c r="C91" i="252" s="1"/>
  <c r="O90" i="252"/>
  <c r="M90" i="252"/>
  <c r="AF8" i="252"/>
  <c r="F90" i="252" s="1"/>
  <c r="AD8" i="252"/>
  <c r="E90" i="252" s="1"/>
  <c r="AB8" i="252"/>
  <c r="C90" i="252" s="1"/>
  <c r="M89" i="252"/>
  <c r="L89" i="252"/>
  <c r="AF7" i="252"/>
  <c r="F89" i="252" s="1"/>
  <c r="AD7" i="252"/>
  <c r="D89" i="252" s="1"/>
  <c r="AB7" i="252"/>
  <c r="C89" i="252" s="1"/>
  <c r="N88" i="252"/>
  <c r="AF6" i="252"/>
  <c r="G88" i="252" s="1"/>
  <c r="AD6" i="252"/>
  <c r="E88" i="252" s="1"/>
  <c r="AB6" i="252"/>
  <c r="C88" i="252" s="1"/>
  <c r="AF5" i="252"/>
  <c r="F87" i="252" s="1"/>
  <c r="G87" i="252"/>
  <c r="AD5" i="252"/>
  <c r="D87" i="252" s="1"/>
  <c r="AB5" i="252"/>
  <c r="C87" i="252" s="1"/>
  <c r="M86" i="252"/>
  <c r="AF4" i="252"/>
  <c r="G86" i="252" s="1"/>
  <c r="AD4" i="252"/>
  <c r="E86" i="252"/>
  <c r="AB4" i="252"/>
  <c r="C86" i="252" s="1"/>
  <c r="N85" i="252"/>
  <c r="F85" i="252"/>
  <c r="C83" i="252"/>
  <c r="A65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B17" i="252"/>
  <c r="AB16" i="252"/>
  <c r="AB15" i="252"/>
  <c r="D16" i="252"/>
  <c r="D15" i="252"/>
  <c r="D13" i="252"/>
  <c r="O10" i="252"/>
  <c r="D10" i="252"/>
  <c r="O9" i="252"/>
  <c r="A7" i="252"/>
  <c r="A4" i="252"/>
  <c r="AB2" i="252"/>
  <c r="A2" i="252"/>
  <c r="AD128" i="251"/>
  <c r="O10" i="251" s="1"/>
  <c r="AB128" i="251"/>
  <c r="AD127" i="251"/>
  <c r="O9" i="251" s="1"/>
  <c r="AB127" i="251"/>
  <c r="AD125" i="251"/>
  <c r="AB125" i="251"/>
  <c r="AD124" i="251"/>
  <c r="AB124" i="251"/>
  <c r="AB122" i="251"/>
  <c r="AB121" i="251"/>
  <c r="AB120" i="251"/>
  <c r="AB118" i="251"/>
  <c r="O14" i="251" s="1"/>
  <c r="AD111" i="251"/>
  <c r="D16" i="251" s="1"/>
  <c r="AB111" i="251"/>
  <c r="AD110" i="251"/>
  <c r="AB110" i="251"/>
  <c r="AD109" i="251"/>
  <c r="AB109" i="251"/>
  <c r="AD108" i="251"/>
  <c r="AB108" i="251"/>
  <c r="AD105" i="251"/>
  <c r="D10" i="251" s="1"/>
  <c r="AB105" i="251"/>
  <c r="AD104" i="251"/>
  <c r="AB104" i="251"/>
  <c r="M91" i="251"/>
  <c r="AF9" i="251"/>
  <c r="G91" i="251" s="1"/>
  <c r="AD9" i="251"/>
  <c r="E91" i="251" s="1"/>
  <c r="AB9" i="251"/>
  <c r="C91" i="251"/>
  <c r="O90" i="251"/>
  <c r="N90" i="251"/>
  <c r="AF8" i="251"/>
  <c r="F90" i="251" s="1"/>
  <c r="AD8" i="251"/>
  <c r="E90" i="251" s="1"/>
  <c r="AB8" i="251"/>
  <c r="C90" i="251" s="1"/>
  <c r="M89" i="251"/>
  <c r="L89" i="251"/>
  <c r="AF7" i="251"/>
  <c r="G89" i="251" s="1"/>
  <c r="AD7" i="251"/>
  <c r="E89" i="251" s="1"/>
  <c r="AB7" i="251"/>
  <c r="C89" i="251" s="1"/>
  <c r="N88" i="251"/>
  <c r="AF6" i="251"/>
  <c r="G88" i="251" s="1"/>
  <c r="AD6" i="251"/>
  <c r="E88" i="251" s="1"/>
  <c r="AB6" i="251"/>
  <c r="C88" i="251" s="1"/>
  <c r="M87" i="251"/>
  <c r="J87" i="251"/>
  <c r="AF5" i="251"/>
  <c r="F87" i="251" s="1"/>
  <c r="AD5" i="251"/>
  <c r="E87" i="251" s="1"/>
  <c r="AB5" i="251"/>
  <c r="C87" i="251" s="1"/>
  <c r="O86" i="251"/>
  <c r="M86" i="251"/>
  <c r="AF4" i="251"/>
  <c r="F86" i="251" s="1"/>
  <c r="AD4" i="251"/>
  <c r="D86" i="251" s="1"/>
  <c r="AB4" i="251"/>
  <c r="C86" i="251"/>
  <c r="N85" i="251"/>
  <c r="F85" i="251"/>
  <c r="J83" i="251"/>
  <c r="C83" i="251"/>
  <c r="A65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B17" i="251"/>
  <c r="AB16" i="251"/>
  <c r="AB15" i="251"/>
  <c r="D15" i="251"/>
  <c r="D14" i="251"/>
  <c r="D13" i="251"/>
  <c r="D9" i="251"/>
  <c r="A7" i="251"/>
  <c r="A4" i="251"/>
  <c r="AB2" i="251"/>
  <c r="A2" i="251"/>
  <c r="AD128" i="250"/>
  <c r="O10" i="250" s="1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O14" i="250" s="1"/>
  <c r="AD111" i="250"/>
  <c r="D16" i="250" s="1"/>
  <c r="AB111" i="250"/>
  <c r="AD110" i="250"/>
  <c r="D15" i="250" s="1"/>
  <c r="AB110" i="250"/>
  <c r="AD109" i="250"/>
  <c r="D14" i="250" s="1"/>
  <c r="AB109" i="250"/>
  <c r="AD108" i="250"/>
  <c r="D13" i="250" s="1"/>
  <c r="AB108" i="250"/>
  <c r="AD105" i="250"/>
  <c r="AB105" i="250"/>
  <c r="AD104" i="250"/>
  <c r="AB104" i="250"/>
  <c r="M91" i="250"/>
  <c r="L91" i="250"/>
  <c r="AF9" i="250"/>
  <c r="G91" i="250" s="1"/>
  <c r="AD9" i="250"/>
  <c r="E91" i="250"/>
  <c r="AB9" i="250"/>
  <c r="C91" i="250" s="1"/>
  <c r="O90" i="250"/>
  <c r="N90" i="250"/>
  <c r="AF8" i="250"/>
  <c r="G90" i="250" s="1"/>
  <c r="AD8" i="250"/>
  <c r="E90" i="250"/>
  <c r="AB8" i="250"/>
  <c r="C90" i="250" s="1"/>
  <c r="M89" i="250"/>
  <c r="L89" i="250"/>
  <c r="AF7" i="250"/>
  <c r="F89" i="250"/>
  <c r="AD7" i="250"/>
  <c r="D89" i="250" s="1"/>
  <c r="AB7" i="250"/>
  <c r="C89" i="250" s="1"/>
  <c r="O88" i="250"/>
  <c r="AF6" i="250"/>
  <c r="F88" i="250" s="1"/>
  <c r="AD6" i="250"/>
  <c r="D88" i="250" s="1"/>
  <c r="AB6" i="250"/>
  <c r="C88" i="250" s="1"/>
  <c r="M87" i="250"/>
  <c r="L87" i="250"/>
  <c r="AF5" i="250"/>
  <c r="G87" i="250" s="1"/>
  <c r="AD5" i="250"/>
  <c r="D87" i="250" s="1"/>
  <c r="AB5" i="250"/>
  <c r="C87" i="250" s="1"/>
  <c r="N86" i="250"/>
  <c r="M86" i="250"/>
  <c r="L86" i="250"/>
  <c r="AF4" i="250"/>
  <c r="F86" i="250" s="1"/>
  <c r="AD4" i="250"/>
  <c r="E86" i="250" s="1"/>
  <c r="AB4" i="250"/>
  <c r="C86" i="250" s="1"/>
  <c r="N85" i="250"/>
  <c r="F85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0" i="250"/>
  <c r="O9" i="250"/>
  <c r="D9" i="250"/>
  <c r="A7" i="250"/>
  <c r="A4" i="250"/>
  <c r="AB2" i="250"/>
  <c r="A2" i="250"/>
  <c r="AD128" i="249"/>
  <c r="O10" i="249" s="1"/>
  <c r="AB128" i="249"/>
  <c r="AD127" i="249"/>
  <c r="O9" i="249" s="1"/>
  <c r="AB127" i="249"/>
  <c r="AD125" i="249"/>
  <c r="AB125" i="249"/>
  <c r="AD124" i="249"/>
  <c r="AB124" i="249"/>
  <c r="AB122" i="249"/>
  <c r="AB121" i="249"/>
  <c r="AB120" i="249"/>
  <c r="AB118" i="249"/>
  <c r="O14" i="249" s="1"/>
  <c r="AD111" i="249"/>
  <c r="D16" i="249" s="1"/>
  <c r="AB111" i="249"/>
  <c r="AD110" i="249"/>
  <c r="D15" i="249" s="1"/>
  <c r="AB110" i="249"/>
  <c r="AD109" i="249"/>
  <c r="D14" i="249" s="1"/>
  <c r="AB109" i="249"/>
  <c r="AD108" i="249"/>
  <c r="D13" i="249"/>
  <c r="AB108" i="249"/>
  <c r="AD105" i="249"/>
  <c r="AB105" i="249"/>
  <c r="AD104" i="249"/>
  <c r="D9" i="249" s="1"/>
  <c r="AB104" i="249"/>
  <c r="M91" i="249"/>
  <c r="L91" i="249"/>
  <c r="AF9" i="249"/>
  <c r="G91" i="249" s="1"/>
  <c r="AD9" i="249"/>
  <c r="D91" i="249" s="1"/>
  <c r="AB9" i="249"/>
  <c r="C91" i="249" s="1"/>
  <c r="O90" i="249"/>
  <c r="N90" i="249"/>
  <c r="K90" i="249"/>
  <c r="AF8" i="249"/>
  <c r="F90" i="249" s="1"/>
  <c r="AD8" i="249"/>
  <c r="D90" i="249"/>
  <c r="AB8" i="249"/>
  <c r="C90" i="249" s="1"/>
  <c r="M89" i="249"/>
  <c r="L89" i="249"/>
  <c r="AF7" i="249"/>
  <c r="F89" i="249" s="1"/>
  <c r="AD7" i="249"/>
  <c r="D89" i="249" s="1"/>
  <c r="AB7" i="249"/>
  <c r="C89" i="249" s="1"/>
  <c r="N88" i="249"/>
  <c r="AF6" i="249"/>
  <c r="F88" i="249"/>
  <c r="AD6" i="249"/>
  <c r="D88" i="249" s="1"/>
  <c r="AB6" i="249"/>
  <c r="C88" i="249" s="1"/>
  <c r="AF5" i="249"/>
  <c r="F87" i="249" s="1"/>
  <c r="AD5" i="249"/>
  <c r="D87" i="249" s="1"/>
  <c r="AB5" i="249"/>
  <c r="C87" i="249" s="1"/>
  <c r="O86" i="249"/>
  <c r="M86" i="249"/>
  <c r="L86" i="249"/>
  <c r="AF4" i="249"/>
  <c r="F86" i="249" s="1"/>
  <c r="AD4" i="249"/>
  <c r="E86" i="249" s="1"/>
  <c r="AB4" i="249"/>
  <c r="C86" i="249" s="1"/>
  <c r="N85" i="249"/>
  <c r="F85" i="249"/>
  <c r="J83" i="249"/>
  <c r="C83" i="249"/>
  <c r="A65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B17" i="249"/>
  <c r="AB16" i="249"/>
  <c r="AB15" i="249"/>
  <c r="D10" i="249"/>
  <c r="A7" i="249"/>
  <c r="A4" i="249"/>
  <c r="AB2" i="249"/>
  <c r="A2" i="249"/>
  <c r="AD128" i="248"/>
  <c r="O10" i="248" s="1"/>
  <c r="AB128" i="248"/>
  <c r="AD127" i="248"/>
  <c r="O9" i="248" s="1"/>
  <c r="AB127" i="248"/>
  <c r="AD125" i="248"/>
  <c r="AB125" i="248"/>
  <c r="AD124" i="248"/>
  <c r="AB124" i="248"/>
  <c r="AB122" i="248"/>
  <c r="AB121" i="248"/>
  <c r="AB120" i="248"/>
  <c r="AB118" i="248"/>
  <c r="O14" i="248" s="1"/>
  <c r="AD111" i="248"/>
  <c r="D16" i="248"/>
  <c r="AB111" i="248"/>
  <c r="AD110" i="248"/>
  <c r="D15" i="248" s="1"/>
  <c r="AB110" i="248"/>
  <c r="AD109" i="248"/>
  <c r="D14" i="248"/>
  <c r="AB109" i="248"/>
  <c r="AD108" i="248"/>
  <c r="D13" i="248" s="1"/>
  <c r="AB108" i="248"/>
  <c r="AD105" i="248"/>
  <c r="D10" i="248" s="1"/>
  <c r="AB105" i="248"/>
  <c r="AD104" i="248"/>
  <c r="D9" i="248" s="1"/>
  <c r="AB104" i="248"/>
  <c r="M91" i="248"/>
  <c r="L91" i="248"/>
  <c r="AF9" i="248"/>
  <c r="F91" i="248" s="1"/>
  <c r="AD9" i="248"/>
  <c r="D91" i="248" s="1"/>
  <c r="E91" i="248"/>
  <c r="AB9" i="248"/>
  <c r="C91" i="248" s="1"/>
  <c r="O90" i="248"/>
  <c r="N90" i="248"/>
  <c r="M90" i="248"/>
  <c r="AF8" i="248"/>
  <c r="G90" i="248" s="1"/>
  <c r="AD8" i="248"/>
  <c r="D90" i="248" s="1"/>
  <c r="AB8" i="248"/>
  <c r="C90" i="248" s="1"/>
  <c r="M89" i="248"/>
  <c r="L89" i="248"/>
  <c r="AF7" i="248"/>
  <c r="G89" i="248" s="1"/>
  <c r="F89" i="248"/>
  <c r="AD7" i="248"/>
  <c r="E89" i="248" s="1"/>
  <c r="AB7" i="248"/>
  <c r="O8" i="248" s="1"/>
  <c r="N88" i="248"/>
  <c r="AF6" i="248"/>
  <c r="G88" i="248" s="1"/>
  <c r="AD6" i="248"/>
  <c r="D88" i="248" s="1"/>
  <c r="AB6" i="248"/>
  <c r="C88" i="248" s="1"/>
  <c r="L87" i="248"/>
  <c r="AF5" i="248"/>
  <c r="F87" i="248"/>
  <c r="AD5" i="248"/>
  <c r="E87" i="248" s="1"/>
  <c r="AB5" i="248"/>
  <c r="C87" i="248"/>
  <c r="O86" i="248"/>
  <c r="N86" i="248"/>
  <c r="M86" i="248"/>
  <c r="L86" i="248"/>
  <c r="AF4" i="248"/>
  <c r="G86" i="248" s="1"/>
  <c r="AD4" i="248"/>
  <c r="E86" i="248" s="1"/>
  <c r="AB4" i="248"/>
  <c r="C86" i="248" s="1"/>
  <c r="N85" i="248"/>
  <c r="F85" i="248"/>
  <c r="C83" i="248"/>
  <c r="A65" i="248"/>
  <c r="A50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19" i="248"/>
  <c r="AB17" i="248"/>
  <c r="AB16" i="248"/>
  <c r="AB15" i="248"/>
  <c r="A7" i="248"/>
  <c r="A4" i="248"/>
  <c r="AB2" i="248"/>
  <c r="A2" i="248"/>
  <c r="AD128" i="247"/>
  <c r="AB128" i="247"/>
  <c r="AD127" i="247"/>
  <c r="O9" i="247" s="1"/>
  <c r="AB127" i="247"/>
  <c r="AD125" i="247"/>
  <c r="AB125" i="247"/>
  <c r="AD124" i="247"/>
  <c r="AB124" i="247"/>
  <c r="AB122" i="247"/>
  <c r="AB121" i="247"/>
  <c r="AB120" i="247"/>
  <c r="AB118" i="247"/>
  <c r="O14" i="247" s="1"/>
  <c r="AD111" i="247"/>
  <c r="AB111" i="247"/>
  <c r="AD110" i="247"/>
  <c r="D15" i="247" s="1"/>
  <c r="AB110" i="247"/>
  <c r="AD109" i="247"/>
  <c r="D14" i="247" s="1"/>
  <c r="AB109" i="247"/>
  <c r="AD108" i="247"/>
  <c r="AB108" i="247"/>
  <c r="AD105" i="247"/>
  <c r="AB105" i="247"/>
  <c r="AD104" i="247"/>
  <c r="D9" i="247" s="1"/>
  <c r="AB104" i="247"/>
  <c r="M91" i="247"/>
  <c r="L91" i="247"/>
  <c r="AF9" i="247"/>
  <c r="G91" i="247"/>
  <c r="AD9" i="247"/>
  <c r="E91" i="247" s="1"/>
  <c r="AB9" i="247"/>
  <c r="C91" i="247" s="1"/>
  <c r="O90" i="247"/>
  <c r="N90" i="247"/>
  <c r="AF8" i="247"/>
  <c r="F90" i="247" s="1"/>
  <c r="AD8" i="247"/>
  <c r="E90" i="247" s="1"/>
  <c r="AB8" i="247"/>
  <c r="C90" i="247" s="1"/>
  <c r="M89" i="247"/>
  <c r="L89" i="247"/>
  <c r="AF7" i="247"/>
  <c r="G89" i="247" s="1"/>
  <c r="AD7" i="247"/>
  <c r="E89" i="247" s="1"/>
  <c r="AB7" i="247"/>
  <c r="O8" i="247" s="1"/>
  <c r="O88" i="247"/>
  <c r="N88" i="247"/>
  <c r="AF6" i="247"/>
  <c r="F88" i="247" s="1"/>
  <c r="AD6" i="247"/>
  <c r="E88" i="247" s="1"/>
  <c r="AB6" i="247"/>
  <c r="C88" i="247" s="1"/>
  <c r="N87" i="247"/>
  <c r="AF5" i="247"/>
  <c r="G87" i="247" s="1"/>
  <c r="AD5" i="247"/>
  <c r="D87" i="247" s="1"/>
  <c r="AB5" i="247"/>
  <c r="C87" i="247" s="1"/>
  <c r="O86" i="247"/>
  <c r="M86" i="247"/>
  <c r="L86" i="247"/>
  <c r="AF4" i="247"/>
  <c r="G86" i="247" s="1"/>
  <c r="AD4" i="247"/>
  <c r="E86" i="247" s="1"/>
  <c r="AB4" i="247"/>
  <c r="C86" i="247" s="1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3" i="247"/>
  <c r="O10" i="247"/>
  <c r="D10" i="247"/>
  <c r="A7" i="247"/>
  <c r="A4" i="247"/>
  <c r="AB2" i="247"/>
  <c r="A2" i="247"/>
  <c r="AD128" i="246"/>
  <c r="O10" i="246"/>
  <c r="AB128" i="246"/>
  <c r="AD127" i="246"/>
  <c r="O9" i="246" s="1"/>
  <c r="AB127" i="246"/>
  <c r="AD125" i="246"/>
  <c r="AB125" i="246"/>
  <c r="AD124" i="246"/>
  <c r="AB124" i="246"/>
  <c r="AB122" i="246"/>
  <c r="AB121" i="246"/>
  <c r="AB120" i="246"/>
  <c r="AB118" i="246"/>
  <c r="O14" i="246" s="1"/>
  <c r="AD111" i="246"/>
  <c r="AB111" i="246"/>
  <c r="AD110" i="246"/>
  <c r="D15" i="246" s="1"/>
  <c r="AB110" i="246"/>
  <c r="AD109" i="246"/>
  <c r="D14" i="246" s="1"/>
  <c r="AB109" i="246"/>
  <c r="AD108" i="246"/>
  <c r="D13" i="246" s="1"/>
  <c r="AB108" i="246"/>
  <c r="AD105" i="246"/>
  <c r="D10" i="246" s="1"/>
  <c r="AB105" i="246"/>
  <c r="AD104" i="246"/>
  <c r="AB104" i="246"/>
  <c r="M91" i="246"/>
  <c r="L91" i="246"/>
  <c r="AF9" i="246"/>
  <c r="G91" i="246" s="1"/>
  <c r="AD9" i="246"/>
  <c r="E91" i="246"/>
  <c r="AB9" i="246"/>
  <c r="C91" i="246" s="1"/>
  <c r="O90" i="246"/>
  <c r="N90" i="246"/>
  <c r="AF8" i="246"/>
  <c r="G90" i="246" s="1"/>
  <c r="AD8" i="246"/>
  <c r="E90" i="246"/>
  <c r="AB8" i="246"/>
  <c r="C90" i="246" s="1"/>
  <c r="O89" i="246"/>
  <c r="M89" i="246"/>
  <c r="L89" i="246"/>
  <c r="AF7" i="246"/>
  <c r="F89" i="246" s="1"/>
  <c r="AD7" i="246"/>
  <c r="D89" i="246" s="1"/>
  <c r="AB7" i="246"/>
  <c r="C89" i="246" s="1"/>
  <c r="O88" i="246"/>
  <c r="N88" i="246"/>
  <c r="AF6" i="246"/>
  <c r="G88" i="246" s="1"/>
  <c r="AD6" i="246"/>
  <c r="D88" i="246" s="1"/>
  <c r="E88" i="246"/>
  <c r="AB6" i="246"/>
  <c r="C88" i="246" s="1"/>
  <c r="AF5" i="246"/>
  <c r="G87" i="246" s="1"/>
  <c r="AD5" i="246"/>
  <c r="E87" i="246" s="1"/>
  <c r="AB5" i="246"/>
  <c r="C87" i="246" s="1"/>
  <c r="M86" i="246"/>
  <c r="L86" i="246"/>
  <c r="AF4" i="246"/>
  <c r="F86" i="246" s="1"/>
  <c r="AD4" i="246"/>
  <c r="D86" i="246" s="1"/>
  <c r="AB4" i="246"/>
  <c r="C86" i="246" s="1"/>
  <c r="N85" i="246"/>
  <c r="F85" i="246"/>
  <c r="J83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6" i="246"/>
  <c r="D9" i="246"/>
  <c r="A7" i="246"/>
  <c r="A4" i="246"/>
  <c r="AB2" i="246"/>
  <c r="A2" i="246"/>
  <c r="AD128" i="245"/>
  <c r="O10" i="245" s="1"/>
  <c r="AB128" i="245"/>
  <c r="AD127" i="245"/>
  <c r="O9" i="245" s="1"/>
  <c r="AB127" i="245"/>
  <c r="AD125" i="245"/>
  <c r="AB125" i="245"/>
  <c r="AD124" i="245"/>
  <c r="AB124" i="245"/>
  <c r="AB122" i="245"/>
  <c r="AB121" i="245"/>
  <c r="AB120" i="245"/>
  <c r="AB118" i="245"/>
  <c r="AD111" i="245"/>
  <c r="D16" i="245" s="1"/>
  <c r="AB111" i="245"/>
  <c r="AD110" i="245"/>
  <c r="D15" i="245" s="1"/>
  <c r="AB110" i="245"/>
  <c r="AD109" i="245"/>
  <c r="AB109" i="245"/>
  <c r="AD108" i="245"/>
  <c r="D13" i="245" s="1"/>
  <c r="AB108" i="245"/>
  <c r="AD105" i="245"/>
  <c r="AB105" i="245"/>
  <c r="AD104" i="245"/>
  <c r="D9" i="245" s="1"/>
  <c r="AB104" i="245"/>
  <c r="M91" i="245"/>
  <c r="L91" i="245"/>
  <c r="K91" i="245"/>
  <c r="AF9" i="245"/>
  <c r="G91" i="245" s="1"/>
  <c r="AD9" i="245"/>
  <c r="E91" i="245"/>
  <c r="AB9" i="245"/>
  <c r="C91" i="245" s="1"/>
  <c r="O90" i="245"/>
  <c r="N90" i="245"/>
  <c r="AF8" i="245"/>
  <c r="F90" i="245" s="1"/>
  <c r="AD8" i="245"/>
  <c r="E90" i="245" s="1"/>
  <c r="AB8" i="245"/>
  <c r="C90" i="245" s="1"/>
  <c r="O89" i="245"/>
  <c r="M89" i="245"/>
  <c r="L89" i="245"/>
  <c r="AF7" i="245"/>
  <c r="F89" i="245" s="1"/>
  <c r="AD7" i="245"/>
  <c r="E89" i="245" s="1"/>
  <c r="AB7" i="245"/>
  <c r="C89" i="245" s="1"/>
  <c r="O88" i="245"/>
  <c r="N88" i="245"/>
  <c r="AF6" i="245"/>
  <c r="F88" i="245" s="1"/>
  <c r="AD6" i="245"/>
  <c r="E88" i="245" s="1"/>
  <c r="AB6" i="245"/>
  <c r="C88" i="245" s="1"/>
  <c r="M87" i="245"/>
  <c r="AF5" i="245"/>
  <c r="G87" i="245" s="1"/>
  <c r="AD5" i="245"/>
  <c r="D87" i="245" s="1"/>
  <c r="AB5" i="245"/>
  <c r="C87" i="245" s="1"/>
  <c r="O86" i="245"/>
  <c r="N86" i="245"/>
  <c r="M86" i="245"/>
  <c r="L86" i="245"/>
  <c r="J86" i="245"/>
  <c r="AF4" i="245"/>
  <c r="F86" i="245" s="1"/>
  <c r="AD4" i="245"/>
  <c r="E86" i="245" s="1"/>
  <c r="AB4" i="245"/>
  <c r="C86" i="245" s="1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O14" i="245"/>
  <c r="D14" i="245"/>
  <c r="D10" i="245"/>
  <c r="A7" i="245"/>
  <c r="A4" i="245"/>
  <c r="AB2" i="245"/>
  <c r="A2" i="245"/>
  <c r="AD128" i="244"/>
  <c r="O10" i="244" s="1"/>
  <c r="AB128" i="244"/>
  <c r="AD127" i="244"/>
  <c r="O9" i="244" s="1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D15" i="244"/>
  <c r="AB110" i="244"/>
  <c r="AD109" i="244"/>
  <c r="D14" i="244" s="1"/>
  <c r="AB109" i="244"/>
  <c r="AD108" i="244"/>
  <c r="D13" i="244" s="1"/>
  <c r="AB108" i="244"/>
  <c r="AD105" i="244"/>
  <c r="D10" i="244" s="1"/>
  <c r="AB105" i="244"/>
  <c r="AD104" i="244"/>
  <c r="D9" i="244" s="1"/>
  <c r="AB104" i="244"/>
  <c r="M91" i="244"/>
  <c r="L91" i="244"/>
  <c r="K91" i="244"/>
  <c r="AF9" i="244"/>
  <c r="G91" i="244" s="1"/>
  <c r="AD9" i="244"/>
  <c r="D91" i="244" s="1"/>
  <c r="AB9" i="244"/>
  <c r="C91" i="244" s="1"/>
  <c r="O90" i="244"/>
  <c r="N90" i="244"/>
  <c r="L90" i="244"/>
  <c r="K90" i="244"/>
  <c r="AF8" i="244"/>
  <c r="F90" i="244" s="1"/>
  <c r="AD8" i="244"/>
  <c r="D90" i="244" s="1"/>
  <c r="AB8" i="244"/>
  <c r="C90" i="244" s="1"/>
  <c r="M89" i="244"/>
  <c r="L89" i="244"/>
  <c r="AF7" i="244"/>
  <c r="F89" i="244" s="1"/>
  <c r="AD7" i="244"/>
  <c r="D89" i="244"/>
  <c r="AB7" i="244"/>
  <c r="C89" i="244" s="1"/>
  <c r="O8" i="244"/>
  <c r="O88" i="244"/>
  <c r="N88" i="244"/>
  <c r="AF6" i="244"/>
  <c r="G88" i="244"/>
  <c r="AD6" i="244"/>
  <c r="D88" i="244" s="1"/>
  <c r="AB6" i="244"/>
  <c r="C88" i="244"/>
  <c r="L87" i="244"/>
  <c r="J87" i="244"/>
  <c r="AF5" i="244"/>
  <c r="F87" i="244" s="1"/>
  <c r="AD5" i="244"/>
  <c r="E87" i="244" s="1"/>
  <c r="AB5" i="244"/>
  <c r="C87" i="244"/>
  <c r="O86" i="244"/>
  <c r="N86" i="244"/>
  <c r="M86" i="244"/>
  <c r="L86" i="244"/>
  <c r="J86" i="244"/>
  <c r="AF4" i="244"/>
  <c r="F86" i="244" s="1"/>
  <c r="AD4" i="244"/>
  <c r="D86" i="244" s="1"/>
  <c r="AB4" i="244"/>
  <c r="D8" i="244" s="1"/>
  <c r="N85" i="244"/>
  <c r="F85" i="244"/>
  <c r="J83" i="244"/>
  <c r="C83" i="244"/>
  <c r="A65" i="244"/>
  <c r="A50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19" i="244"/>
  <c r="AB17" i="244"/>
  <c r="AB16" i="244"/>
  <c r="AB15" i="244"/>
  <c r="D16" i="244"/>
  <c r="O14" i="244"/>
  <c r="A7" i="244"/>
  <c r="A4" i="244"/>
  <c r="AB2" i="244"/>
  <c r="A2" i="244"/>
  <c r="AD128" i="243"/>
  <c r="O10" i="243"/>
  <c r="AB128" i="243"/>
  <c r="AD127" i="243"/>
  <c r="O9" i="243" s="1"/>
  <c r="AB127" i="243"/>
  <c r="AD125" i="243"/>
  <c r="AB125" i="243"/>
  <c r="AD124" i="243"/>
  <c r="AB124" i="243"/>
  <c r="AB122" i="243"/>
  <c r="AB121" i="243"/>
  <c r="AB120" i="243"/>
  <c r="AB118" i="243"/>
  <c r="O14" i="243" s="1"/>
  <c r="AD111" i="243"/>
  <c r="D16" i="243" s="1"/>
  <c r="AB111" i="243"/>
  <c r="AD110" i="243"/>
  <c r="D15" i="243"/>
  <c r="AB110" i="243"/>
  <c r="AD109" i="243"/>
  <c r="D14" i="243" s="1"/>
  <c r="AB109" i="243"/>
  <c r="AD108" i="243"/>
  <c r="D13" i="243" s="1"/>
  <c r="AB108" i="243"/>
  <c r="AD105" i="243"/>
  <c r="AB105" i="243"/>
  <c r="AD104" i="243"/>
  <c r="D9" i="243" s="1"/>
  <c r="AB104" i="243"/>
  <c r="M91" i="243"/>
  <c r="L91" i="243"/>
  <c r="K91" i="243"/>
  <c r="AF9" i="243"/>
  <c r="G91" i="243" s="1"/>
  <c r="F91" i="243"/>
  <c r="AD9" i="243"/>
  <c r="D91" i="243" s="1"/>
  <c r="AB9" i="243"/>
  <c r="C91" i="243" s="1"/>
  <c r="O90" i="243"/>
  <c r="N90" i="243"/>
  <c r="L90" i="243"/>
  <c r="K90" i="243"/>
  <c r="AF8" i="243"/>
  <c r="G90" i="243"/>
  <c r="AD8" i="243"/>
  <c r="E90" i="243" s="1"/>
  <c r="AB8" i="243"/>
  <c r="C90" i="243"/>
  <c r="O89" i="243"/>
  <c r="M89" i="243"/>
  <c r="L89" i="243"/>
  <c r="AF7" i="243"/>
  <c r="F89" i="243" s="1"/>
  <c r="G89" i="243"/>
  <c r="AD7" i="243"/>
  <c r="E89" i="243" s="1"/>
  <c r="AB7" i="243"/>
  <c r="C89" i="243" s="1"/>
  <c r="O88" i="243"/>
  <c r="N88" i="243"/>
  <c r="J88" i="243"/>
  <c r="AF6" i="243"/>
  <c r="G88" i="243"/>
  <c r="AD6" i="243"/>
  <c r="E88" i="243" s="1"/>
  <c r="AB6" i="243"/>
  <c r="C88" i="243"/>
  <c r="O87" i="243"/>
  <c r="M87" i="243"/>
  <c r="J87" i="243"/>
  <c r="AF5" i="243"/>
  <c r="G87" i="243" s="1"/>
  <c r="AD5" i="243"/>
  <c r="D87" i="243" s="1"/>
  <c r="AB5" i="243"/>
  <c r="C87" i="243" s="1"/>
  <c r="O86" i="243"/>
  <c r="M86" i="243"/>
  <c r="L86" i="243"/>
  <c r="AF4" i="243"/>
  <c r="G86" i="243" s="1"/>
  <c r="AD4" i="243"/>
  <c r="E86" i="243"/>
  <c r="AB4" i="243"/>
  <c r="C86" i="243" s="1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0" i="243"/>
  <c r="A7" i="243"/>
  <c r="A4" i="243"/>
  <c r="AB2" i="243"/>
  <c r="A2" i="243"/>
  <c r="AD128" i="242"/>
  <c r="O10" i="242" s="1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O14" i="242" s="1"/>
  <c r="AD111" i="242"/>
  <c r="D16" i="242"/>
  <c r="AB111" i="242"/>
  <c r="AD110" i="242"/>
  <c r="D15" i="242" s="1"/>
  <c r="AB110" i="242"/>
  <c r="AD109" i="242"/>
  <c r="D14" i="242" s="1"/>
  <c r="AB109" i="242"/>
  <c r="AD108" i="242"/>
  <c r="D13" i="242" s="1"/>
  <c r="AB108" i="242"/>
  <c r="AD105" i="242"/>
  <c r="D10" i="242" s="1"/>
  <c r="AB105" i="242"/>
  <c r="AD104" i="242"/>
  <c r="D9" i="242" s="1"/>
  <c r="AB104" i="242"/>
  <c r="M91" i="242"/>
  <c r="L91" i="242"/>
  <c r="AF9" i="242"/>
  <c r="G91" i="242" s="1"/>
  <c r="AD9" i="242"/>
  <c r="D91" i="242" s="1"/>
  <c r="AB9" i="242"/>
  <c r="C91" i="242" s="1"/>
  <c r="O90" i="242"/>
  <c r="N90" i="242"/>
  <c r="M90" i="242"/>
  <c r="K90" i="242"/>
  <c r="AF8" i="242"/>
  <c r="F90" i="242" s="1"/>
  <c r="AD8" i="242"/>
  <c r="E90" i="242" s="1"/>
  <c r="AB8" i="242"/>
  <c r="C90" i="242" s="1"/>
  <c r="M89" i="242"/>
  <c r="L89" i="242"/>
  <c r="AF7" i="242"/>
  <c r="G89" i="242" s="1"/>
  <c r="AD7" i="242"/>
  <c r="E89" i="242" s="1"/>
  <c r="AB7" i="242"/>
  <c r="C89" i="242" s="1"/>
  <c r="O88" i="242"/>
  <c r="N88" i="242"/>
  <c r="J88" i="242"/>
  <c r="AF6" i="242"/>
  <c r="F88" i="242" s="1"/>
  <c r="AD6" i="242"/>
  <c r="E88" i="242" s="1"/>
  <c r="AB6" i="242"/>
  <c r="C88" i="242" s="1"/>
  <c r="N87" i="242"/>
  <c r="M87" i="242"/>
  <c r="L87" i="242"/>
  <c r="J87" i="242"/>
  <c r="AF5" i="242"/>
  <c r="G87" i="242" s="1"/>
  <c r="AD5" i="242"/>
  <c r="D87" i="242" s="1"/>
  <c r="AB5" i="242"/>
  <c r="C87" i="242" s="1"/>
  <c r="O86" i="242"/>
  <c r="N86" i="242"/>
  <c r="M86" i="242"/>
  <c r="L86" i="242"/>
  <c r="AF4" i="242"/>
  <c r="F86" i="242"/>
  <c r="AD4" i="242"/>
  <c r="E86" i="242" s="1"/>
  <c r="AB4" i="242"/>
  <c r="C86" i="242" s="1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O9" i="242"/>
  <c r="A7" i="242"/>
  <c r="A4" i="242"/>
  <c r="AB2" i="242"/>
  <c r="A2" i="242"/>
  <c r="AD128" i="241"/>
  <c r="O10" i="241" s="1"/>
  <c r="AB128" i="241"/>
  <c r="AD127" i="241"/>
  <c r="O9" i="241" s="1"/>
  <c r="AB127" i="241"/>
  <c r="AD125" i="241"/>
  <c r="AB125" i="241"/>
  <c r="AD124" i="241"/>
  <c r="AB124" i="241"/>
  <c r="AB122" i="241"/>
  <c r="AB121" i="241"/>
  <c r="AB120" i="241"/>
  <c r="AB118" i="241"/>
  <c r="O14" i="241" s="1"/>
  <c r="AD111" i="241"/>
  <c r="D16" i="241" s="1"/>
  <c r="AB111" i="241"/>
  <c r="AD110" i="241"/>
  <c r="AB110" i="241"/>
  <c r="AD109" i="241"/>
  <c r="D14" i="241" s="1"/>
  <c r="AB109" i="241"/>
  <c r="AD108" i="241"/>
  <c r="D13" i="241" s="1"/>
  <c r="AB108" i="241"/>
  <c r="AD105" i="241"/>
  <c r="D10" i="241" s="1"/>
  <c r="AB105" i="241"/>
  <c r="AD104" i="241"/>
  <c r="D9" i="241" s="1"/>
  <c r="AB104" i="241"/>
  <c r="M91" i="241"/>
  <c r="L91" i="241"/>
  <c r="K91" i="241"/>
  <c r="AF9" i="241"/>
  <c r="F91" i="241" s="1"/>
  <c r="AD9" i="241"/>
  <c r="E91" i="241" s="1"/>
  <c r="AB9" i="241"/>
  <c r="C91" i="241" s="1"/>
  <c r="O90" i="241"/>
  <c r="N90" i="241"/>
  <c r="M90" i="241"/>
  <c r="K90" i="241"/>
  <c r="AF8" i="241"/>
  <c r="G90" i="241" s="1"/>
  <c r="AD8" i="241"/>
  <c r="D90" i="241" s="1"/>
  <c r="AB8" i="241"/>
  <c r="C90" i="241" s="1"/>
  <c r="M89" i="241"/>
  <c r="L89" i="241"/>
  <c r="AF7" i="241"/>
  <c r="F89" i="241" s="1"/>
  <c r="AD7" i="241"/>
  <c r="E89" i="241" s="1"/>
  <c r="AB7" i="241"/>
  <c r="C89" i="241" s="1"/>
  <c r="O88" i="241"/>
  <c r="N88" i="241"/>
  <c r="AF6" i="241"/>
  <c r="G88" i="241" s="1"/>
  <c r="AD6" i="241"/>
  <c r="D88" i="241"/>
  <c r="AB6" i="241"/>
  <c r="C88" i="241" s="1"/>
  <c r="L87" i="241"/>
  <c r="J87" i="241"/>
  <c r="AF5" i="241"/>
  <c r="F87" i="241" s="1"/>
  <c r="AD5" i="241"/>
  <c r="E87" i="241" s="1"/>
  <c r="AB5" i="241"/>
  <c r="C87" i="241" s="1"/>
  <c r="N86" i="241"/>
  <c r="M86" i="241"/>
  <c r="L86" i="241"/>
  <c r="AF4" i="241"/>
  <c r="G86" i="241" s="1"/>
  <c r="AD4" i="241"/>
  <c r="E86" i="241"/>
  <c r="AB4" i="241"/>
  <c r="C86" i="241" s="1"/>
  <c r="N85" i="241"/>
  <c r="F85" i="241"/>
  <c r="J83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5" i="241"/>
  <c r="O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M91" i="240"/>
  <c r="L91" i="240"/>
  <c r="K91" i="240"/>
  <c r="AF9" i="240"/>
  <c r="G91" i="240" s="1"/>
  <c r="AD9" i="240"/>
  <c r="D91" i="240" s="1"/>
  <c r="AB9" i="240"/>
  <c r="C91" i="240" s="1"/>
  <c r="O90" i="240"/>
  <c r="N90" i="240"/>
  <c r="L90" i="240"/>
  <c r="AF8" i="240"/>
  <c r="G90" i="240" s="1"/>
  <c r="AD8" i="240"/>
  <c r="E90" i="240"/>
  <c r="AB8" i="240"/>
  <c r="C90" i="240" s="1"/>
  <c r="N89" i="240"/>
  <c r="M89" i="240"/>
  <c r="L89" i="240"/>
  <c r="AF7" i="240"/>
  <c r="F89" i="240" s="1"/>
  <c r="AD7" i="240"/>
  <c r="E89" i="240" s="1"/>
  <c r="AB7" i="240"/>
  <c r="C89" i="240" s="1"/>
  <c r="O88" i="240"/>
  <c r="N88" i="240"/>
  <c r="AF6" i="240"/>
  <c r="F88" i="240" s="1"/>
  <c r="AD6" i="240"/>
  <c r="D88" i="240" s="1"/>
  <c r="AB6" i="240"/>
  <c r="C88" i="240" s="1"/>
  <c r="O87" i="240"/>
  <c r="J87" i="240"/>
  <c r="AF5" i="240"/>
  <c r="G87" i="240"/>
  <c r="AD5" i="240"/>
  <c r="D87" i="240" s="1"/>
  <c r="AB5" i="240"/>
  <c r="C87" i="240" s="1"/>
  <c r="N86" i="240"/>
  <c r="M86" i="240"/>
  <c r="L86" i="240"/>
  <c r="AF4" i="240"/>
  <c r="F86" i="240" s="1"/>
  <c r="AD4" i="240"/>
  <c r="E86" i="240" s="1"/>
  <c r="AB4" i="240"/>
  <c r="C86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A7" i="240"/>
  <c r="A4" i="240"/>
  <c r="AB2" i="240"/>
  <c r="A2" i="240"/>
  <c r="AD128" i="239"/>
  <c r="O10" i="239" s="1"/>
  <c r="AB128" i="239"/>
  <c r="AD127" i="239"/>
  <c r="O9" i="239" s="1"/>
  <c r="AB127" i="239"/>
  <c r="AD125" i="239"/>
  <c r="AB125" i="239"/>
  <c r="AD124" i="239"/>
  <c r="AB124" i="239"/>
  <c r="AB122" i="239"/>
  <c r="AB121" i="239"/>
  <c r="AB120" i="239"/>
  <c r="AB118" i="239"/>
  <c r="O14" i="239" s="1"/>
  <c r="AD111" i="239"/>
  <c r="D16" i="239"/>
  <c r="AB111" i="239"/>
  <c r="AD110" i="239"/>
  <c r="D15" i="239" s="1"/>
  <c r="AB110" i="239"/>
  <c r="AD109" i="239"/>
  <c r="D14" i="239" s="1"/>
  <c r="AB109" i="239"/>
  <c r="AD108" i="239"/>
  <c r="D13" i="239" s="1"/>
  <c r="AB108" i="239"/>
  <c r="AD105" i="239"/>
  <c r="D10" i="239" s="1"/>
  <c r="AB105" i="239"/>
  <c r="AD104" i="239"/>
  <c r="D9" i="239"/>
  <c r="AB104" i="239"/>
  <c r="M91" i="239"/>
  <c r="L91" i="239"/>
  <c r="K91" i="239"/>
  <c r="AF9" i="239"/>
  <c r="F91" i="239" s="1"/>
  <c r="AD9" i="239"/>
  <c r="D91" i="239" s="1"/>
  <c r="AB9" i="239"/>
  <c r="C91" i="239" s="1"/>
  <c r="O90" i="239"/>
  <c r="N90" i="239"/>
  <c r="L90" i="239"/>
  <c r="K90" i="239"/>
  <c r="AF8" i="239"/>
  <c r="G90" i="239" s="1"/>
  <c r="AD8" i="239"/>
  <c r="D90" i="239" s="1"/>
  <c r="AB8" i="239"/>
  <c r="C90" i="239" s="1"/>
  <c r="O89" i="239"/>
  <c r="M89" i="239"/>
  <c r="L89" i="239"/>
  <c r="AF7" i="239"/>
  <c r="G89" i="239" s="1"/>
  <c r="AD7" i="239"/>
  <c r="E89" i="239" s="1"/>
  <c r="AB7" i="239"/>
  <c r="C89" i="239" s="1"/>
  <c r="O88" i="239"/>
  <c r="N88" i="239"/>
  <c r="AF6" i="239"/>
  <c r="G88" i="239" s="1"/>
  <c r="AD6" i="239"/>
  <c r="E88" i="239" s="1"/>
  <c r="AB6" i="239"/>
  <c r="C88" i="239"/>
  <c r="J87" i="239"/>
  <c r="AF5" i="239"/>
  <c r="G87" i="239" s="1"/>
  <c r="AD5" i="239"/>
  <c r="E87" i="239" s="1"/>
  <c r="AB5" i="239"/>
  <c r="C87" i="239" s="1"/>
  <c r="M86" i="239"/>
  <c r="L86" i="239"/>
  <c r="AF4" i="239"/>
  <c r="G86" i="239"/>
  <c r="AD4" i="239"/>
  <c r="E86" i="239" s="1"/>
  <c r="AB4" i="239"/>
  <c r="C86" i="239" s="1"/>
  <c r="N85" i="239"/>
  <c r="F85" i="239"/>
  <c r="J83" i="239"/>
  <c r="C83" i="239"/>
  <c r="A65" i="239"/>
  <c r="A50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19" i="239"/>
  <c r="AB17" i="239"/>
  <c r="AB16" i="239"/>
  <c r="AB15" i="239"/>
  <c r="D8" i="239"/>
  <c r="A7" i="239"/>
  <c r="A4" i="239"/>
  <c r="AB2" i="239"/>
  <c r="A2" i="239"/>
  <c r="AD128" i="238"/>
  <c r="AB128" i="238"/>
  <c r="AD127" i="238"/>
  <c r="O9" i="238" s="1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D15" i="238" s="1"/>
  <c r="AB110" i="238"/>
  <c r="AD109" i="238"/>
  <c r="D14" i="238" s="1"/>
  <c r="AB109" i="238"/>
  <c r="AD108" i="238"/>
  <c r="D13" i="238" s="1"/>
  <c r="AB108" i="238"/>
  <c r="AD105" i="238"/>
  <c r="AB105" i="238"/>
  <c r="AD104" i="238"/>
  <c r="AB104" i="238"/>
  <c r="M91" i="238"/>
  <c r="L91" i="238"/>
  <c r="K91" i="238"/>
  <c r="AF9" i="238"/>
  <c r="F91" i="238" s="1"/>
  <c r="AD9" i="238"/>
  <c r="D91" i="238" s="1"/>
  <c r="AB9" i="238"/>
  <c r="C91" i="238" s="1"/>
  <c r="O90" i="238"/>
  <c r="N90" i="238"/>
  <c r="K90" i="238"/>
  <c r="AF8" i="238"/>
  <c r="F90" i="238" s="1"/>
  <c r="AD8" i="238"/>
  <c r="D90" i="238" s="1"/>
  <c r="AB8" i="238"/>
  <c r="C90" i="238" s="1"/>
  <c r="O89" i="238"/>
  <c r="M89" i="238"/>
  <c r="L89" i="238"/>
  <c r="J89" i="238"/>
  <c r="AF7" i="238"/>
  <c r="G89" i="238" s="1"/>
  <c r="AD7" i="238"/>
  <c r="E89" i="238" s="1"/>
  <c r="AB7" i="238"/>
  <c r="C89" i="238" s="1"/>
  <c r="O88" i="238"/>
  <c r="N88" i="238"/>
  <c r="L88" i="238"/>
  <c r="J88" i="238"/>
  <c r="AF6" i="238"/>
  <c r="F88" i="238" s="1"/>
  <c r="AD6" i="238"/>
  <c r="E88" i="238" s="1"/>
  <c r="AB6" i="238"/>
  <c r="C88" i="238" s="1"/>
  <c r="O87" i="238"/>
  <c r="M87" i="238"/>
  <c r="L87" i="238"/>
  <c r="J87" i="238"/>
  <c r="AF5" i="238"/>
  <c r="F87" i="238" s="1"/>
  <c r="AD5" i="238"/>
  <c r="D87" i="238" s="1"/>
  <c r="AB5" i="238"/>
  <c r="C87" i="238" s="1"/>
  <c r="O86" i="238"/>
  <c r="N86" i="238"/>
  <c r="M86" i="238"/>
  <c r="L86" i="238"/>
  <c r="AF4" i="238"/>
  <c r="G86" i="238" s="1"/>
  <c r="AD4" i="238"/>
  <c r="D86" i="238" s="1"/>
  <c r="AB4" i="238"/>
  <c r="C86" i="238" s="1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O14" i="238"/>
  <c r="O10" i="238"/>
  <c r="D10" i="238"/>
  <c r="D9" i="238"/>
  <c r="A7" i="238"/>
  <c r="A4" i="238"/>
  <c r="AB2" i="238"/>
  <c r="A2" i="238"/>
  <c r="AD128" i="237"/>
  <c r="O10" i="237" s="1"/>
  <c r="AB128" i="237"/>
  <c r="AD127" i="237"/>
  <c r="O9" i="237" s="1"/>
  <c r="AB127" i="237"/>
  <c r="AD125" i="237"/>
  <c r="AB125" i="237"/>
  <c r="AD124" i="237"/>
  <c r="AB124" i="237"/>
  <c r="AB122" i="237"/>
  <c r="AB121" i="237"/>
  <c r="AB120" i="237"/>
  <c r="AB118" i="237"/>
  <c r="AD111" i="237"/>
  <c r="D16" i="237" s="1"/>
  <c r="AB111" i="237"/>
  <c r="AD110" i="237"/>
  <c r="D15" i="237" s="1"/>
  <c r="AB110" i="237"/>
  <c r="AD109" i="237"/>
  <c r="D14" i="237" s="1"/>
  <c r="AB109" i="237"/>
  <c r="AD108" i="237"/>
  <c r="D13" i="237" s="1"/>
  <c r="AB108" i="237"/>
  <c r="AD105" i="237"/>
  <c r="D10" i="237"/>
  <c r="AB105" i="237"/>
  <c r="AD104" i="237"/>
  <c r="D9" i="237" s="1"/>
  <c r="AB104" i="237"/>
  <c r="M91" i="237"/>
  <c r="L91" i="237"/>
  <c r="K91" i="237"/>
  <c r="AF9" i="237"/>
  <c r="G91" i="237" s="1"/>
  <c r="AD9" i="237"/>
  <c r="E91" i="237" s="1"/>
  <c r="AB9" i="237"/>
  <c r="C91" i="237" s="1"/>
  <c r="O90" i="237"/>
  <c r="N90" i="237"/>
  <c r="L90" i="237"/>
  <c r="AF8" i="237"/>
  <c r="F90" i="237" s="1"/>
  <c r="AD8" i="237"/>
  <c r="E90" i="237" s="1"/>
  <c r="AB8" i="237"/>
  <c r="C90" i="237"/>
  <c r="O89" i="237"/>
  <c r="M89" i="237"/>
  <c r="L89" i="237"/>
  <c r="J89" i="237"/>
  <c r="AF7" i="237"/>
  <c r="F89" i="237" s="1"/>
  <c r="G89" i="237"/>
  <c r="AD7" i="237"/>
  <c r="E89" i="237" s="1"/>
  <c r="AB7" i="237"/>
  <c r="C89" i="237" s="1"/>
  <c r="O88" i="237"/>
  <c r="N88" i="237"/>
  <c r="AF6" i="237"/>
  <c r="G88" i="237" s="1"/>
  <c r="AD6" i="237"/>
  <c r="E88" i="237" s="1"/>
  <c r="AB6" i="237"/>
  <c r="C88" i="237"/>
  <c r="O87" i="237"/>
  <c r="N87" i="237"/>
  <c r="J87" i="237"/>
  <c r="AF5" i="237"/>
  <c r="F87" i="237" s="1"/>
  <c r="AD5" i="237"/>
  <c r="D87" i="237"/>
  <c r="AB5" i="237"/>
  <c r="C87" i="237" s="1"/>
  <c r="N86" i="237"/>
  <c r="M86" i="237"/>
  <c r="L86" i="237"/>
  <c r="J86" i="237"/>
  <c r="AF4" i="237"/>
  <c r="F86" i="237" s="1"/>
  <c r="AD4" i="237"/>
  <c r="D86" i="237" s="1"/>
  <c r="AB4" i="237"/>
  <c r="C86" i="237" s="1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O14" i="237"/>
  <c r="A7" i="237"/>
  <c r="A4" i="237"/>
  <c r="AB2" i="237"/>
  <c r="A2" i="237"/>
  <c r="AD128" i="236"/>
  <c r="AB128" i="236"/>
  <c r="AD127" i="236"/>
  <c r="O9" i="236" s="1"/>
  <c r="AB127" i="236"/>
  <c r="AD125" i="236"/>
  <c r="AB125" i="236"/>
  <c r="AD124" i="236"/>
  <c r="AB124" i="236"/>
  <c r="AB122" i="236"/>
  <c r="AB121" i="236"/>
  <c r="AB120" i="236"/>
  <c r="AB118" i="236"/>
  <c r="O14" i="236" s="1"/>
  <c r="AD111" i="236"/>
  <c r="D16" i="236" s="1"/>
  <c r="AB111" i="236"/>
  <c r="AD110" i="236"/>
  <c r="AB110" i="236"/>
  <c r="AD109" i="236"/>
  <c r="AB109" i="236"/>
  <c r="AD108" i="236"/>
  <c r="D13" i="236" s="1"/>
  <c r="AB108" i="236"/>
  <c r="AD105" i="236"/>
  <c r="D10" i="236" s="1"/>
  <c r="AB105" i="236"/>
  <c r="AD104" i="236"/>
  <c r="D9" i="236" s="1"/>
  <c r="AB104" i="236"/>
  <c r="M91" i="236"/>
  <c r="L91" i="236"/>
  <c r="K91" i="236"/>
  <c r="AF9" i="236"/>
  <c r="F91" i="236"/>
  <c r="AD9" i="236"/>
  <c r="D91" i="236"/>
  <c r="AB9" i="236"/>
  <c r="C91" i="236" s="1"/>
  <c r="O90" i="236"/>
  <c r="N90" i="236"/>
  <c r="L90" i="236"/>
  <c r="K90" i="236"/>
  <c r="AF8" i="236"/>
  <c r="F90" i="236"/>
  <c r="AD8" i="236"/>
  <c r="E90" i="236" s="1"/>
  <c r="AB8" i="236"/>
  <c r="C90" i="236" s="1"/>
  <c r="M89" i="236"/>
  <c r="L89" i="236"/>
  <c r="AF7" i="236"/>
  <c r="F89" i="236" s="1"/>
  <c r="AD7" i="236"/>
  <c r="E89" i="236" s="1"/>
  <c r="AB7" i="236"/>
  <c r="O8" i="236" s="1"/>
  <c r="O88" i="236"/>
  <c r="N88" i="236"/>
  <c r="AF6" i="236"/>
  <c r="G88" i="236" s="1"/>
  <c r="AD6" i="236"/>
  <c r="E88" i="236" s="1"/>
  <c r="AB6" i="236"/>
  <c r="C88" i="236" s="1"/>
  <c r="N87" i="236"/>
  <c r="J87" i="236"/>
  <c r="AF5" i="236"/>
  <c r="G87" i="236" s="1"/>
  <c r="AD5" i="236"/>
  <c r="E87" i="236" s="1"/>
  <c r="AB5" i="236"/>
  <c r="C87" i="236"/>
  <c r="M86" i="236"/>
  <c r="L86" i="236"/>
  <c r="J86" i="236"/>
  <c r="AF4" i="236"/>
  <c r="G86" i="236" s="1"/>
  <c r="AD4" i="236"/>
  <c r="E86" i="236"/>
  <c r="AB4" i="236"/>
  <c r="C86" i="236" s="1"/>
  <c r="N85" i="236"/>
  <c r="F85" i="236"/>
  <c r="J83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5" i="236"/>
  <c r="D14" i="236"/>
  <c r="O10" i="236"/>
  <c r="A7" i="236"/>
  <c r="A4" i="236"/>
  <c r="AB2" i="236"/>
  <c r="A2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O14" i="235" s="1"/>
  <c r="AD111" i="235"/>
  <c r="AB111" i="235"/>
  <c r="AD110" i="235"/>
  <c r="AB110" i="235"/>
  <c r="AD109" i="235"/>
  <c r="AB109" i="235"/>
  <c r="AD108" i="235"/>
  <c r="AB108" i="235"/>
  <c r="AD105" i="235"/>
  <c r="D10" i="235" s="1"/>
  <c r="AB105" i="235"/>
  <c r="AD104" i="235"/>
  <c r="D9" i="235" s="1"/>
  <c r="AB104" i="235"/>
  <c r="M91" i="235"/>
  <c r="L91" i="235"/>
  <c r="AF9" i="235"/>
  <c r="G91" i="235" s="1"/>
  <c r="AD9" i="235"/>
  <c r="D91" i="235" s="1"/>
  <c r="AB9" i="235"/>
  <c r="C91" i="235" s="1"/>
  <c r="O90" i="235"/>
  <c r="N90" i="235"/>
  <c r="M90" i="235"/>
  <c r="L90" i="235"/>
  <c r="K90" i="235"/>
  <c r="AF8" i="235"/>
  <c r="G90" i="235" s="1"/>
  <c r="AD8" i="235"/>
  <c r="E90" i="235"/>
  <c r="AB8" i="235"/>
  <c r="C90" i="235" s="1"/>
  <c r="N89" i="235"/>
  <c r="M89" i="235"/>
  <c r="L89" i="235"/>
  <c r="AF7" i="235"/>
  <c r="F89" i="235" s="1"/>
  <c r="AD7" i="235"/>
  <c r="D89" i="235" s="1"/>
  <c r="E89" i="235"/>
  <c r="AB7" i="235"/>
  <c r="C89" i="235"/>
  <c r="O88" i="235"/>
  <c r="N88" i="235"/>
  <c r="J88" i="235"/>
  <c r="AF6" i="235"/>
  <c r="G88" i="235"/>
  <c r="AD6" i="235"/>
  <c r="E88" i="235"/>
  <c r="AB6" i="235"/>
  <c r="C88" i="235" s="1"/>
  <c r="O87" i="235"/>
  <c r="M87" i="235"/>
  <c r="J87" i="235"/>
  <c r="AF5" i="235"/>
  <c r="F87" i="235" s="1"/>
  <c r="AD5" i="235"/>
  <c r="E87" i="235" s="1"/>
  <c r="D87" i="235"/>
  <c r="AB5" i="235"/>
  <c r="C87" i="235" s="1"/>
  <c r="M86" i="235"/>
  <c r="L86" i="235"/>
  <c r="J86" i="235"/>
  <c r="AF4" i="235"/>
  <c r="G86" i="235" s="1"/>
  <c r="AD4" i="235"/>
  <c r="D86" i="235" s="1"/>
  <c r="AB4" i="235"/>
  <c r="C86" i="235" s="1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6" i="235"/>
  <c r="D15" i="235"/>
  <c r="D14" i="235"/>
  <c r="D13" i="235"/>
  <c r="O10" i="235"/>
  <c r="O9" i="235"/>
  <c r="A7" i="235"/>
  <c r="A4" i="235"/>
  <c r="AB2" i="235"/>
  <c r="A2" i="235"/>
  <c r="AD128" i="234"/>
  <c r="O10" i="234" s="1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D16" i="234" s="1"/>
  <c r="AB111" i="234"/>
  <c r="AD110" i="234"/>
  <c r="AB110" i="234"/>
  <c r="AD109" i="234"/>
  <c r="D14" i="234" s="1"/>
  <c r="AB109" i="234"/>
  <c r="AD108" i="234"/>
  <c r="D13" i="234" s="1"/>
  <c r="AB108" i="234"/>
  <c r="AD105" i="234"/>
  <c r="AB105" i="234"/>
  <c r="AD104" i="234"/>
  <c r="D9" i="234" s="1"/>
  <c r="AB104" i="234"/>
  <c r="M91" i="234"/>
  <c r="L91" i="234"/>
  <c r="K91" i="234"/>
  <c r="AF9" i="234"/>
  <c r="G91" i="234" s="1"/>
  <c r="AD9" i="234"/>
  <c r="E91" i="234" s="1"/>
  <c r="AB9" i="234"/>
  <c r="C91" i="234" s="1"/>
  <c r="O90" i="234"/>
  <c r="N90" i="234"/>
  <c r="M90" i="234"/>
  <c r="L90" i="234"/>
  <c r="K90" i="234"/>
  <c r="AF8" i="234"/>
  <c r="F90" i="234" s="1"/>
  <c r="AD8" i="234"/>
  <c r="E90" i="234" s="1"/>
  <c r="AB8" i="234"/>
  <c r="C90" i="234" s="1"/>
  <c r="O89" i="234"/>
  <c r="M89" i="234"/>
  <c r="L89" i="234"/>
  <c r="AF7" i="234"/>
  <c r="F89" i="234" s="1"/>
  <c r="G89" i="234"/>
  <c r="AD7" i="234"/>
  <c r="E89" i="234" s="1"/>
  <c r="AB7" i="234"/>
  <c r="C89" i="234" s="1"/>
  <c r="O88" i="234"/>
  <c r="N88" i="234"/>
  <c r="J88" i="234"/>
  <c r="AF6" i="234"/>
  <c r="G88" i="234" s="1"/>
  <c r="AD6" i="234"/>
  <c r="E88" i="234" s="1"/>
  <c r="AB6" i="234"/>
  <c r="C88" i="234" s="1"/>
  <c r="O87" i="234"/>
  <c r="L87" i="234"/>
  <c r="J87" i="234"/>
  <c r="AF5" i="234"/>
  <c r="G87" i="234" s="1"/>
  <c r="AD5" i="234"/>
  <c r="E87" i="234" s="1"/>
  <c r="AB5" i="234"/>
  <c r="C87" i="234" s="1"/>
  <c r="N86" i="234"/>
  <c r="M86" i="234"/>
  <c r="L86" i="234"/>
  <c r="J86" i="234"/>
  <c r="AF4" i="234"/>
  <c r="G86" i="234" s="1"/>
  <c r="AD4" i="234"/>
  <c r="E86" i="234" s="1"/>
  <c r="AB4" i="234"/>
  <c r="D8" i="234" s="1"/>
  <c r="C86" i="234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5" i="234"/>
  <c r="O14" i="234"/>
  <c r="D10" i="234"/>
  <c r="O9" i="234"/>
  <c r="A7" i="234"/>
  <c r="A4" i="234"/>
  <c r="AB2" i="234"/>
  <c r="A2" i="234"/>
  <c r="AD128" i="233"/>
  <c r="O10" i="233" s="1"/>
  <c r="AB128" i="233"/>
  <c r="AD127" i="233"/>
  <c r="O9" i="233" s="1"/>
  <c r="AB127" i="233"/>
  <c r="AD125" i="233"/>
  <c r="AB125" i="233"/>
  <c r="AD124" i="233"/>
  <c r="AB124" i="233"/>
  <c r="AB122" i="233"/>
  <c r="AB121" i="233"/>
  <c r="AB120" i="233"/>
  <c r="AB118" i="233"/>
  <c r="AD111" i="233"/>
  <c r="D16" i="233"/>
  <c r="AB111" i="233"/>
  <c r="AD110" i="233"/>
  <c r="D15" i="233" s="1"/>
  <c r="AB110" i="233"/>
  <c r="AD109" i="233"/>
  <c r="D14" i="233" s="1"/>
  <c r="AB109" i="233"/>
  <c r="AD108" i="233"/>
  <c r="D13" i="233" s="1"/>
  <c r="AB108" i="233"/>
  <c r="AD105" i="233"/>
  <c r="D10" i="233"/>
  <c r="AB105" i="233"/>
  <c r="AD104" i="233"/>
  <c r="AB104" i="233"/>
  <c r="M91" i="233"/>
  <c r="L91" i="233"/>
  <c r="K91" i="233"/>
  <c r="AF9" i="233"/>
  <c r="F91" i="233" s="1"/>
  <c r="G91" i="233"/>
  <c r="AD9" i="233"/>
  <c r="D91" i="233" s="1"/>
  <c r="AB9" i="233"/>
  <c r="C91" i="233" s="1"/>
  <c r="O90" i="233"/>
  <c r="N90" i="233"/>
  <c r="M90" i="233"/>
  <c r="L90" i="233"/>
  <c r="K90" i="233"/>
  <c r="AF8" i="233"/>
  <c r="F90" i="233" s="1"/>
  <c r="AD8" i="233"/>
  <c r="E90" i="233" s="1"/>
  <c r="AB8" i="233"/>
  <c r="C90" i="233" s="1"/>
  <c r="O89" i="233"/>
  <c r="M89" i="233"/>
  <c r="L89" i="233"/>
  <c r="AF7" i="233"/>
  <c r="G89" i="233" s="1"/>
  <c r="AD7" i="233"/>
  <c r="E89" i="233" s="1"/>
  <c r="AB7" i="233"/>
  <c r="C89" i="233" s="1"/>
  <c r="O88" i="233"/>
  <c r="N88" i="233"/>
  <c r="AF6" i="233"/>
  <c r="F88" i="233" s="1"/>
  <c r="AD6" i="233"/>
  <c r="E88" i="233" s="1"/>
  <c r="AB6" i="233"/>
  <c r="C88" i="233" s="1"/>
  <c r="O87" i="233"/>
  <c r="J87" i="233"/>
  <c r="AF5" i="233"/>
  <c r="G87" i="233" s="1"/>
  <c r="AD5" i="233"/>
  <c r="E87" i="233" s="1"/>
  <c r="AB5" i="233"/>
  <c r="C87" i="233" s="1"/>
  <c r="M86" i="233"/>
  <c r="L86" i="233"/>
  <c r="AF4" i="233"/>
  <c r="F86" i="233" s="1"/>
  <c r="AD4" i="233"/>
  <c r="E86" i="233"/>
  <c r="AB4" i="233"/>
  <c r="C86" i="233" s="1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O14" i="233"/>
  <c r="D9" i="233"/>
  <c r="A7" i="233"/>
  <c r="A4" i="233"/>
  <c r="AB2" i="233"/>
  <c r="A2" i="233"/>
  <c r="AD128" i="232"/>
  <c r="O10" i="232" s="1"/>
  <c r="AB128" i="232"/>
  <c r="AD127" i="232"/>
  <c r="O9" i="232"/>
  <c r="AB127" i="232"/>
  <c r="AD125" i="232"/>
  <c r="AB125" i="232"/>
  <c r="AD124" i="232"/>
  <c r="AB124" i="232"/>
  <c r="AB122" i="232"/>
  <c r="AB121" i="232"/>
  <c r="AB120" i="232"/>
  <c r="AB118" i="232"/>
  <c r="O14" i="232" s="1"/>
  <c r="AD111" i="232"/>
  <c r="D16" i="232" s="1"/>
  <c r="AB111" i="232"/>
  <c r="AD110" i="232"/>
  <c r="D15" i="232" s="1"/>
  <c r="AB110" i="232"/>
  <c r="AD109" i="232"/>
  <c r="D14" i="232" s="1"/>
  <c r="AB109" i="232"/>
  <c r="AD108" i="232"/>
  <c r="D13" i="232" s="1"/>
  <c r="AB108" i="232"/>
  <c r="AD105" i="232"/>
  <c r="D10" i="232" s="1"/>
  <c r="AB105" i="232"/>
  <c r="AD104" i="232"/>
  <c r="D9" i="232" s="1"/>
  <c r="AB104" i="232"/>
  <c r="M91" i="232"/>
  <c r="L91" i="232"/>
  <c r="K91" i="232"/>
  <c r="AF9" i="232"/>
  <c r="G91" i="232" s="1"/>
  <c r="AD9" i="232"/>
  <c r="E91" i="232" s="1"/>
  <c r="AB9" i="232"/>
  <c r="C91" i="232" s="1"/>
  <c r="O90" i="232"/>
  <c r="N90" i="232"/>
  <c r="M90" i="232"/>
  <c r="L90" i="232"/>
  <c r="K90" i="232"/>
  <c r="AF8" i="232"/>
  <c r="G90" i="232" s="1"/>
  <c r="AD8" i="232"/>
  <c r="E90" i="232" s="1"/>
  <c r="AB8" i="232"/>
  <c r="C90" i="232"/>
  <c r="M89" i="232"/>
  <c r="L89" i="232"/>
  <c r="AF7" i="232"/>
  <c r="F89" i="232" s="1"/>
  <c r="AD7" i="232"/>
  <c r="E89" i="232" s="1"/>
  <c r="AB7" i="232"/>
  <c r="C89" i="232" s="1"/>
  <c r="O88" i="232"/>
  <c r="N88" i="232"/>
  <c r="J88" i="232"/>
  <c r="AF6" i="232"/>
  <c r="G88" i="232" s="1"/>
  <c r="AD6" i="232"/>
  <c r="D88" i="232" s="1"/>
  <c r="AB6" i="232"/>
  <c r="C88" i="232" s="1"/>
  <c r="N87" i="232"/>
  <c r="L87" i="232"/>
  <c r="AF5" i="232"/>
  <c r="G87" i="232" s="1"/>
  <c r="AD5" i="232"/>
  <c r="D87" i="232" s="1"/>
  <c r="AB5" i="232"/>
  <c r="C87" i="232"/>
  <c r="N86" i="232"/>
  <c r="M86" i="232"/>
  <c r="L86" i="232"/>
  <c r="AF4" i="232"/>
  <c r="F86" i="232" s="1"/>
  <c r="G86" i="232"/>
  <c r="AD4" i="232"/>
  <c r="E86" i="232" s="1"/>
  <c r="AB4" i="232"/>
  <c r="D8" i="232" s="1"/>
  <c r="N85" i="232"/>
  <c r="F85" i="232"/>
  <c r="J83" i="232"/>
  <c r="C83" i="232"/>
  <c r="A65" i="232"/>
  <c r="A50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19" i="232"/>
  <c r="AB17" i="232"/>
  <c r="AB16" i="232"/>
  <c r="AB15" i="232"/>
  <c r="A7" i="232"/>
  <c r="A4" i="232"/>
  <c r="AB2" i="232"/>
  <c r="A2" i="232"/>
  <c r="AD128" i="231"/>
  <c r="O10" i="231" s="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D16" i="231" s="1"/>
  <c r="AB111" i="231"/>
  <c r="AD110" i="231"/>
  <c r="D15" i="231" s="1"/>
  <c r="AB110" i="231"/>
  <c r="AD109" i="231"/>
  <c r="D14" i="231" s="1"/>
  <c r="AB109" i="231"/>
  <c r="AD108" i="231"/>
  <c r="AB108" i="231"/>
  <c r="AD105" i="231"/>
  <c r="D10" i="231" s="1"/>
  <c r="AB105" i="231"/>
  <c r="AD104" i="231"/>
  <c r="D9" i="231" s="1"/>
  <c r="AB104" i="231"/>
  <c r="M91" i="231"/>
  <c r="L91" i="231"/>
  <c r="AF9" i="231"/>
  <c r="G91" i="231" s="1"/>
  <c r="AD9" i="231"/>
  <c r="E91" i="231" s="1"/>
  <c r="AB9" i="231"/>
  <c r="C91" i="231" s="1"/>
  <c r="O90" i="231"/>
  <c r="N90" i="231"/>
  <c r="M90" i="231"/>
  <c r="L90" i="231"/>
  <c r="AF8" i="231"/>
  <c r="G90" i="231" s="1"/>
  <c r="AD8" i="231"/>
  <c r="D90" i="231" s="1"/>
  <c r="E90" i="231"/>
  <c r="AB8" i="231"/>
  <c r="C90" i="231" s="1"/>
  <c r="M89" i="231"/>
  <c r="L89" i="231"/>
  <c r="AF7" i="231"/>
  <c r="G89" i="231" s="1"/>
  <c r="F89" i="231"/>
  <c r="AD7" i="231"/>
  <c r="E89" i="231" s="1"/>
  <c r="AB7" i="231"/>
  <c r="C89" i="231" s="1"/>
  <c r="O88" i="231"/>
  <c r="N88" i="231"/>
  <c r="AF6" i="231"/>
  <c r="G88" i="231" s="1"/>
  <c r="AD6" i="231"/>
  <c r="D88" i="231" s="1"/>
  <c r="AB6" i="231"/>
  <c r="C88" i="231" s="1"/>
  <c r="O87" i="231"/>
  <c r="N87" i="231"/>
  <c r="L87" i="231"/>
  <c r="J87" i="231"/>
  <c r="AF5" i="231"/>
  <c r="F87" i="231" s="1"/>
  <c r="AD5" i="231"/>
  <c r="D87" i="231" s="1"/>
  <c r="AB5" i="231"/>
  <c r="C87" i="231" s="1"/>
  <c r="N86" i="231"/>
  <c r="M86" i="231"/>
  <c r="L86" i="231"/>
  <c r="J86" i="231"/>
  <c r="AF4" i="231"/>
  <c r="G86" i="231" s="1"/>
  <c r="F86" i="231"/>
  <c r="AD4" i="231"/>
  <c r="E86" i="231" s="1"/>
  <c r="AB4" i="231"/>
  <c r="C86" i="231" s="1"/>
  <c r="N85" i="231"/>
  <c r="F85" i="231"/>
  <c r="J83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O14" i="231"/>
  <c r="D13" i="231"/>
  <c r="O9" i="231"/>
  <c r="A7" i="231"/>
  <c r="A4" i="231"/>
  <c r="AB2" i="231"/>
  <c r="A2" i="231"/>
  <c r="AD128" i="230"/>
  <c r="O10" i="230" s="1"/>
  <c r="AB128" i="230"/>
  <c r="AD127" i="230"/>
  <c r="O9" i="230" s="1"/>
  <c r="AB127" i="230"/>
  <c r="AD125" i="230"/>
  <c r="AB125" i="230"/>
  <c r="AD124" i="230"/>
  <c r="AB124" i="230"/>
  <c r="AB122" i="230"/>
  <c r="AB121" i="230"/>
  <c r="AB120" i="230"/>
  <c r="AB118" i="230"/>
  <c r="O14" i="230" s="1"/>
  <c r="AD111" i="230"/>
  <c r="AB111" i="230"/>
  <c r="AD110" i="230"/>
  <c r="D15" i="230" s="1"/>
  <c r="AB110" i="230"/>
  <c r="AD109" i="230"/>
  <c r="D14" i="230" s="1"/>
  <c r="AB109" i="230"/>
  <c r="AD108" i="230"/>
  <c r="D13" i="230" s="1"/>
  <c r="AB108" i="230"/>
  <c r="AD105" i="230"/>
  <c r="D10" i="230" s="1"/>
  <c r="AB105" i="230"/>
  <c r="AD104" i="230"/>
  <c r="AB104" i="230"/>
  <c r="M91" i="230"/>
  <c r="L91" i="230"/>
  <c r="K91" i="230"/>
  <c r="AF9" i="230"/>
  <c r="G91" i="230" s="1"/>
  <c r="AD9" i="230"/>
  <c r="D91" i="230" s="1"/>
  <c r="E91" i="230"/>
  <c r="AB9" i="230"/>
  <c r="C91" i="230" s="1"/>
  <c r="O90" i="230"/>
  <c r="N90" i="230"/>
  <c r="M90" i="230"/>
  <c r="L90" i="230"/>
  <c r="K90" i="230"/>
  <c r="AF8" i="230"/>
  <c r="F90" i="230" s="1"/>
  <c r="AD8" i="230"/>
  <c r="D90" i="230" s="1"/>
  <c r="AB8" i="230"/>
  <c r="C90" i="230" s="1"/>
  <c r="M89" i="230"/>
  <c r="L89" i="230"/>
  <c r="AF7" i="230"/>
  <c r="F89" i="230" s="1"/>
  <c r="G89" i="230"/>
  <c r="AD7" i="230"/>
  <c r="E89" i="230" s="1"/>
  <c r="AB7" i="230"/>
  <c r="C89" i="230" s="1"/>
  <c r="O88" i="230"/>
  <c r="N88" i="230"/>
  <c r="M88" i="230"/>
  <c r="L88" i="230"/>
  <c r="AF6" i="230"/>
  <c r="F88" i="230" s="1"/>
  <c r="AD6" i="230"/>
  <c r="E88" i="230" s="1"/>
  <c r="AB6" i="230"/>
  <c r="C88" i="230" s="1"/>
  <c r="N87" i="230"/>
  <c r="M87" i="230"/>
  <c r="AF5" i="230"/>
  <c r="G87" i="230" s="1"/>
  <c r="AD5" i="230"/>
  <c r="E87" i="230" s="1"/>
  <c r="AB5" i="230"/>
  <c r="C87" i="230" s="1"/>
  <c r="O86" i="230"/>
  <c r="N86" i="230"/>
  <c r="M86" i="230"/>
  <c r="L86" i="230"/>
  <c r="J86" i="230"/>
  <c r="AF4" i="230"/>
  <c r="G86" i="230" s="1"/>
  <c r="AD4" i="230"/>
  <c r="E86" i="230" s="1"/>
  <c r="AB4" i="230"/>
  <c r="D8" i="230" s="1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9" i="230"/>
  <c r="O8" i="230"/>
  <c r="A7" i="230"/>
  <c r="A4" i="230"/>
  <c r="AB2" i="230"/>
  <c r="A2" i="230"/>
  <c r="AD128" i="229"/>
  <c r="O10" i="229" s="1"/>
  <c r="AB128" i="229"/>
  <c r="AD127" i="229"/>
  <c r="O9" i="229" s="1"/>
  <c r="AB127" i="229"/>
  <c r="AD125" i="229"/>
  <c r="AB125" i="229"/>
  <c r="AD124" i="229"/>
  <c r="AB124" i="229"/>
  <c r="AB122" i="229"/>
  <c r="AB121" i="229"/>
  <c r="AB120" i="229"/>
  <c r="AB118" i="229"/>
  <c r="O14" i="229" s="1"/>
  <c r="AD111" i="229"/>
  <c r="AB111" i="229"/>
  <c r="AD110" i="229"/>
  <c r="D15" i="229" s="1"/>
  <c r="AB110" i="229"/>
  <c r="AD109" i="229"/>
  <c r="D14" i="229" s="1"/>
  <c r="AB109" i="229"/>
  <c r="AD108" i="229"/>
  <c r="D13" i="229" s="1"/>
  <c r="AB108" i="229"/>
  <c r="AD105" i="229"/>
  <c r="D10" i="229" s="1"/>
  <c r="AB105" i="229"/>
  <c r="AD104" i="229"/>
  <c r="D9" i="229"/>
  <c r="AB104" i="229"/>
  <c r="M91" i="229"/>
  <c r="L91" i="229"/>
  <c r="AF9" i="229"/>
  <c r="G91" i="229" s="1"/>
  <c r="AD9" i="229"/>
  <c r="D91" i="229" s="1"/>
  <c r="AB9" i="229"/>
  <c r="C91" i="229" s="1"/>
  <c r="O90" i="229"/>
  <c r="N90" i="229"/>
  <c r="M90" i="229"/>
  <c r="L90" i="229"/>
  <c r="K90" i="229"/>
  <c r="AF8" i="229"/>
  <c r="G90" i="229" s="1"/>
  <c r="AD8" i="229"/>
  <c r="E90" i="229" s="1"/>
  <c r="AB8" i="229"/>
  <c r="C90" i="229" s="1"/>
  <c r="M89" i="229"/>
  <c r="L89" i="229"/>
  <c r="AF7" i="229"/>
  <c r="F89" i="229" s="1"/>
  <c r="AD7" i="229"/>
  <c r="E89" i="229" s="1"/>
  <c r="AB7" i="229"/>
  <c r="C89" i="229" s="1"/>
  <c r="O88" i="229"/>
  <c r="N88" i="229"/>
  <c r="L88" i="229"/>
  <c r="J88" i="229"/>
  <c r="AF6" i="229"/>
  <c r="F88" i="229" s="1"/>
  <c r="AD6" i="229"/>
  <c r="D88" i="229" s="1"/>
  <c r="AB6" i="229"/>
  <c r="C88" i="229" s="1"/>
  <c r="O87" i="229"/>
  <c r="N87" i="229"/>
  <c r="M87" i="229"/>
  <c r="J87" i="229"/>
  <c r="AF5" i="229"/>
  <c r="G87" i="229" s="1"/>
  <c r="AD5" i="229"/>
  <c r="E87" i="229" s="1"/>
  <c r="AB5" i="229"/>
  <c r="C87" i="229" s="1"/>
  <c r="O86" i="229"/>
  <c r="M86" i="229"/>
  <c r="L86" i="229"/>
  <c r="J86" i="229"/>
  <c r="AF4" i="229"/>
  <c r="F86" i="229" s="1"/>
  <c r="AD4" i="229"/>
  <c r="E86" i="229" s="1"/>
  <c r="AB4" i="229"/>
  <c r="C86" i="229" s="1"/>
  <c r="N85" i="229"/>
  <c r="F85" i="229"/>
  <c r="J83" i="229"/>
  <c r="C83" i="229"/>
  <c r="A65" i="229"/>
  <c r="A50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19" i="229"/>
  <c r="AB17" i="229"/>
  <c r="AB16" i="229"/>
  <c r="AB15" i="229"/>
  <c r="D16" i="229"/>
  <c r="O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O14" i="228" s="1"/>
  <c r="AD111" i="228"/>
  <c r="AB111" i="228"/>
  <c r="AD110" i="228"/>
  <c r="AB110" i="228"/>
  <c r="AD109" i="228"/>
  <c r="D14" i="228" s="1"/>
  <c r="AB109" i="228"/>
  <c r="AD108" i="228"/>
  <c r="AB108" i="228"/>
  <c r="AD105" i="228"/>
  <c r="D10" i="228"/>
  <c r="AB105" i="228"/>
  <c r="AD104" i="228"/>
  <c r="AB104" i="228"/>
  <c r="M91" i="228"/>
  <c r="L91" i="228"/>
  <c r="AF9" i="228"/>
  <c r="F91" i="228" s="1"/>
  <c r="AD9" i="228"/>
  <c r="D91" i="228" s="1"/>
  <c r="AB9" i="228"/>
  <c r="C91" i="228" s="1"/>
  <c r="O90" i="228"/>
  <c r="N90" i="228"/>
  <c r="M90" i="228"/>
  <c r="L90" i="228"/>
  <c r="K90" i="228"/>
  <c r="AF8" i="228"/>
  <c r="F90" i="228" s="1"/>
  <c r="AD8" i="228"/>
  <c r="E90" i="228" s="1"/>
  <c r="AB8" i="228"/>
  <c r="C90" i="228" s="1"/>
  <c r="O89" i="228"/>
  <c r="M89" i="228"/>
  <c r="L89" i="228"/>
  <c r="AF7" i="228"/>
  <c r="G89" i="228" s="1"/>
  <c r="AD7" i="228"/>
  <c r="E89" i="228" s="1"/>
  <c r="AB7" i="228"/>
  <c r="C89" i="228" s="1"/>
  <c r="O88" i="228"/>
  <c r="N88" i="228"/>
  <c r="AF6" i="228"/>
  <c r="F88" i="228" s="1"/>
  <c r="AD6" i="228"/>
  <c r="E88" i="228" s="1"/>
  <c r="AB6" i="228"/>
  <c r="C88" i="228" s="1"/>
  <c r="O87" i="228"/>
  <c r="J87" i="228"/>
  <c r="AF5" i="228"/>
  <c r="F87" i="228" s="1"/>
  <c r="AD5" i="228"/>
  <c r="D87" i="228" s="1"/>
  <c r="AB5" i="228"/>
  <c r="C87" i="228" s="1"/>
  <c r="M86" i="228"/>
  <c r="L86" i="228"/>
  <c r="J86" i="228"/>
  <c r="AF4" i="228"/>
  <c r="F86" i="228"/>
  <c r="AD4" i="228"/>
  <c r="E86" i="228" s="1"/>
  <c r="AB4" i="228"/>
  <c r="D8" i="228" s="1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D13" i="228"/>
  <c r="O10" i="228"/>
  <c r="O9" i="228"/>
  <c r="D9" i="228"/>
  <c r="A7" i="228"/>
  <c r="A4" i="228"/>
  <c r="AB2" i="228"/>
  <c r="A2" i="228"/>
  <c r="AD128" i="227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O14" i="227" s="1"/>
  <c r="AD111" i="227"/>
  <c r="AB111" i="227"/>
  <c r="AD110" i="227"/>
  <c r="D15" i="227" s="1"/>
  <c r="AB110" i="227"/>
  <c r="AD109" i="227"/>
  <c r="D14" i="227" s="1"/>
  <c r="AB109" i="227"/>
  <c r="AD108" i="227"/>
  <c r="AB108" i="227"/>
  <c r="AD105" i="227"/>
  <c r="AB105" i="227"/>
  <c r="AD104" i="227"/>
  <c r="AB104" i="227"/>
  <c r="O91" i="227"/>
  <c r="N91" i="227"/>
  <c r="M91" i="227"/>
  <c r="L91" i="227"/>
  <c r="K91" i="227"/>
  <c r="AF9" i="227"/>
  <c r="F91" i="227" s="1"/>
  <c r="AD9" i="227"/>
  <c r="D91" i="227" s="1"/>
  <c r="E91" i="227"/>
  <c r="AB9" i="227"/>
  <c r="C91" i="227" s="1"/>
  <c r="O90" i="227"/>
  <c r="N90" i="227"/>
  <c r="M90" i="227"/>
  <c r="L90" i="227"/>
  <c r="K90" i="227"/>
  <c r="AF8" i="227"/>
  <c r="G90" i="227" s="1"/>
  <c r="AD8" i="227"/>
  <c r="D90" i="227" s="1"/>
  <c r="AB8" i="227"/>
  <c r="C90" i="227" s="1"/>
  <c r="O89" i="227"/>
  <c r="M89" i="227"/>
  <c r="L89" i="227"/>
  <c r="AF7" i="227"/>
  <c r="G89" i="227" s="1"/>
  <c r="AD7" i="227"/>
  <c r="D89" i="227" s="1"/>
  <c r="AB7" i="227"/>
  <c r="C89" i="227"/>
  <c r="O88" i="227"/>
  <c r="N88" i="227"/>
  <c r="AF6" i="227"/>
  <c r="F88" i="227" s="1"/>
  <c r="AD6" i="227"/>
  <c r="E88" i="227" s="1"/>
  <c r="AB6" i="227"/>
  <c r="C88" i="227" s="1"/>
  <c r="O87" i="227"/>
  <c r="N87" i="227"/>
  <c r="L87" i="227"/>
  <c r="J87" i="227"/>
  <c r="AF5" i="227"/>
  <c r="G87" i="227" s="1"/>
  <c r="AD5" i="227"/>
  <c r="D87" i="227" s="1"/>
  <c r="AB5" i="227"/>
  <c r="C87" i="227" s="1"/>
  <c r="N86" i="227"/>
  <c r="M86" i="227"/>
  <c r="L86" i="227"/>
  <c r="J86" i="227"/>
  <c r="AF4" i="227"/>
  <c r="F86" i="227" s="1"/>
  <c r="AD4" i="227"/>
  <c r="E86" i="227" s="1"/>
  <c r="AB4" i="227"/>
  <c r="C86" i="227" s="1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3" i="227"/>
  <c r="O10" i="227"/>
  <c r="D10" i="227"/>
  <c r="D9" i="227"/>
  <c r="O8" i="227"/>
  <c r="A7" i="227"/>
  <c r="A4" i="227"/>
  <c r="AB2" i="227"/>
  <c r="A2" i="227"/>
  <c r="AD128" i="226"/>
  <c r="O10" i="226" s="1"/>
  <c r="AB128" i="226"/>
  <c r="AD127" i="226"/>
  <c r="O9" i="226" s="1"/>
  <c r="AB127" i="226"/>
  <c r="AD125" i="226"/>
  <c r="AB125" i="226"/>
  <c r="AD124" i="226"/>
  <c r="AB124" i="226"/>
  <c r="AB122" i="226"/>
  <c r="AB121" i="226"/>
  <c r="AB120" i="226"/>
  <c r="AB118" i="226"/>
  <c r="AD111" i="226"/>
  <c r="D16" i="226" s="1"/>
  <c r="AB111" i="226"/>
  <c r="AD110" i="226"/>
  <c r="D15" i="226" s="1"/>
  <c r="AB110" i="226"/>
  <c r="AD109" i="226"/>
  <c r="D14" i="226"/>
  <c r="AB109" i="226"/>
  <c r="AD108" i="226"/>
  <c r="D13" i="226" s="1"/>
  <c r="AB108" i="226"/>
  <c r="AD105" i="226"/>
  <c r="D10" i="226" s="1"/>
  <c r="AB105" i="226"/>
  <c r="AD104" i="226"/>
  <c r="D9" i="226" s="1"/>
  <c r="AB104" i="226"/>
  <c r="M91" i="226"/>
  <c r="L91" i="226"/>
  <c r="K91" i="226"/>
  <c r="AF9" i="226"/>
  <c r="F91" i="226" s="1"/>
  <c r="AD9" i="226"/>
  <c r="D91" i="226" s="1"/>
  <c r="E91" i="226"/>
  <c r="AB9" i="226"/>
  <c r="C91" i="226" s="1"/>
  <c r="O90" i="226"/>
  <c r="N90" i="226"/>
  <c r="M90" i="226"/>
  <c r="L90" i="226"/>
  <c r="K90" i="226"/>
  <c r="AF8" i="226"/>
  <c r="G90" i="226" s="1"/>
  <c r="AD8" i="226"/>
  <c r="E90" i="226"/>
  <c r="AB8" i="226"/>
  <c r="C90" i="226" s="1"/>
  <c r="M89" i="226"/>
  <c r="L89" i="226"/>
  <c r="AF7" i="226"/>
  <c r="F89" i="226" s="1"/>
  <c r="G89" i="226"/>
  <c r="AD7" i="226"/>
  <c r="E89" i="226" s="1"/>
  <c r="AB7" i="226"/>
  <c r="C89" i="226" s="1"/>
  <c r="O88" i="226"/>
  <c r="N88" i="226"/>
  <c r="L88" i="226"/>
  <c r="J88" i="226"/>
  <c r="AF6" i="226"/>
  <c r="G88" i="226" s="1"/>
  <c r="AD6" i="226"/>
  <c r="E88" i="226" s="1"/>
  <c r="D88" i="226"/>
  <c r="AB6" i="226"/>
  <c r="C88" i="226" s="1"/>
  <c r="O87" i="226"/>
  <c r="N87" i="226"/>
  <c r="J87" i="226"/>
  <c r="AF5" i="226"/>
  <c r="G87" i="226" s="1"/>
  <c r="AD5" i="226"/>
  <c r="D87" i="226" s="1"/>
  <c r="AB5" i="226"/>
  <c r="C87" i="226" s="1"/>
  <c r="M86" i="226"/>
  <c r="L86" i="226"/>
  <c r="J86" i="226"/>
  <c r="AF4" i="226"/>
  <c r="G86" i="226" s="1"/>
  <c r="AD4" i="226"/>
  <c r="D86" i="226" s="1"/>
  <c r="AB4" i="226"/>
  <c r="C86" i="226" s="1"/>
  <c r="N85" i="226"/>
  <c r="F85" i="226"/>
  <c r="J83" i="226"/>
  <c r="C83" i="226"/>
  <c r="A65" i="226"/>
  <c r="A50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19" i="226"/>
  <c r="AB17" i="226"/>
  <c r="AB16" i="226"/>
  <c r="AB15" i="226"/>
  <c r="O14" i="226"/>
  <c r="O8" i="226"/>
  <c r="A7" i="226"/>
  <c r="A4" i="226"/>
  <c r="AB2" i="226"/>
  <c r="A2" i="226"/>
  <c r="AD128" i="225"/>
  <c r="O10" i="225" s="1"/>
  <c r="AB128" i="225"/>
  <c r="AD127" i="225"/>
  <c r="O9" i="225" s="1"/>
  <c r="AB127" i="225"/>
  <c r="AD125" i="225"/>
  <c r="AB125" i="225"/>
  <c r="AD124" i="225"/>
  <c r="AB124" i="225"/>
  <c r="AB122" i="225"/>
  <c r="AB121" i="225"/>
  <c r="AB120" i="225"/>
  <c r="AB118" i="225"/>
  <c r="O14" i="225" s="1"/>
  <c r="AD111" i="225"/>
  <c r="D16" i="225" s="1"/>
  <c r="AB111" i="225"/>
  <c r="AD110" i="225"/>
  <c r="D15" i="225" s="1"/>
  <c r="AB110" i="225"/>
  <c r="AD109" i="225"/>
  <c r="D14" i="225" s="1"/>
  <c r="AB109" i="225"/>
  <c r="AD108" i="225"/>
  <c r="D13" i="225"/>
  <c r="AB108" i="225"/>
  <c r="AD105" i="225"/>
  <c r="D10" i="225" s="1"/>
  <c r="AB105" i="225"/>
  <c r="AD104" i="225"/>
  <c r="D9" i="225" s="1"/>
  <c r="AB104" i="225"/>
  <c r="M91" i="225"/>
  <c r="L91" i="225"/>
  <c r="K91" i="225"/>
  <c r="AF9" i="225"/>
  <c r="G91" i="225" s="1"/>
  <c r="AD9" i="225"/>
  <c r="E91" i="225" s="1"/>
  <c r="AB9" i="225"/>
  <c r="C91" i="225" s="1"/>
  <c r="O90" i="225"/>
  <c r="N90" i="225"/>
  <c r="M90" i="225"/>
  <c r="L90" i="225"/>
  <c r="K90" i="225"/>
  <c r="AF8" i="225"/>
  <c r="F90" i="225" s="1"/>
  <c r="AD8" i="225"/>
  <c r="E90" i="225" s="1"/>
  <c r="AB8" i="225"/>
  <c r="C90" i="225" s="1"/>
  <c r="O89" i="225"/>
  <c r="M89" i="225"/>
  <c r="L89" i="225"/>
  <c r="AF7" i="225"/>
  <c r="F89" i="225" s="1"/>
  <c r="AD7" i="225"/>
  <c r="E89" i="225" s="1"/>
  <c r="AB7" i="225"/>
  <c r="C89" i="225" s="1"/>
  <c r="O88" i="225"/>
  <c r="N88" i="225"/>
  <c r="J88" i="225"/>
  <c r="AF6" i="225"/>
  <c r="G88" i="225" s="1"/>
  <c r="AD6" i="225"/>
  <c r="D88" i="225" s="1"/>
  <c r="AB6" i="225"/>
  <c r="C88" i="225" s="1"/>
  <c r="O87" i="225"/>
  <c r="N87" i="225"/>
  <c r="M87" i="225"/>
  <c r="L87" i="225"/>
  <c r="J87" i="225"/>
  <c r="AF5" i="225"/>
  <c r="F87" i="225" s="1"/>
  <c r="AD5" i="225"/>
  <c r="E87" i="225" s="1"/>
  <c r="AB5" i="225"/>
  <c r="C87" i="225"/>
  <c r="O86" i="225"/>
  <c r="M86" i="225"/>
  <c r="L86" i="225"/>
  <c r="J86" i="225"/>
  <c r="AF4" i="225"/>
  <c r="F86" i="225" s="1"/>
  <c r="AD4" i="225"/>
  <c r="E86" i="225" s="1"/>
  <c r="AB4" i="225"/>
  <c r="C86" i="225" s="1"/>
  <c r="N85" i="225"/>
  <c r="F85" i="225"/>
  <c r="J83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A7" i="225"/>
  <c r="A4" i="225"/>
  <c r="AB2" i="225"/>
  <c r="A2" i="225"/>
  <c r="AD128" i="224"/>
  <c r="O10" i="224" s="1"/>
  <c r="AB128" i="224"/>
  <c r="AD127" i="224"/>
  <c r="O9" i="224" s="1"/>
  <c r="AB127" i="224"/>
  <c r="AD125" i="224"/>
  <c r="AB125" i="224"/>
  <c r="AD124" i="224"/>
  <c r="AB124" i="224"/>
  <c r="AB122" i="224"/>
  <c r="AB121" i="224"/>
  <c r="AB120" i="224"/>
  <c r="AB118" i="224"/>
  <c r="AD111" i="224"/>
  <c r="D16" i="224" s="1"/>
  <c r="AB111" i="224"/>
  <c r="AD110" i="224"/>
  <c r="D15" i="224" s="1"/>
  <c r="AB110" i="224"/>
  <c r="AD109" i="224"/>
  <c r="AB109" i="224"/>
  <c r="AD108" i="224"/>
  <c r="D13" i="224"/>
  <c r="AB108" i="224"/>
  <c r="AD105" i="224"/>
  <c r="D10" i="224" s="1"/>
  <c r="AB105" i="224"/>
  <c r="AD104" i="224"/>
  <c r="D9" i="224" s="1"/>
  <c r="AB104" i="224"/>
  <c r="M91" i="224"/>
  <c r="L91" i="224"/>
  <c r="K91" i="224"/>
  <c r="AF9" i="224"/>
  <c r="F91" i="224" s="1"/>
  <c r="G91" i="224"/>
  <c r="AD9" i="224"/>
  <c r="E91" i="224" s="1"/>
  <c r="AB9" i="224"/>
  <c r="C91" i="224" s="1"/>
  <c r="O90" i="224"/>
  <c r="N90" i="224"/>
  <c r="M90" i="224"/>
  <c r="L90" i="224"/>
  <c r="K90" i="224"/>
  <c r="AF8" i="224"/>
  <c r="G90" i="224" s="1"/>
  <c r="AD8" i="224"/>
  <c r="E90" i="224" s="1"/>
  <c r="AB8" i="224"/>
  <c r="C90" i="224" s="1"/>
  <c r="M89" i="224"/>
  <c r="L89" i="224"/>
  <c r="J89" i="224"/>
  <c r="AF7" i="224"/>
  <c r="F89" i="224" s="1"/>
  <c r="G89" i="224"/>
  <c r="AD7" i="224"/>
  <c r="E89" i="224" s="1"/>
  <c r="AB7" i="224"/>
  <c r="O8" i="224" s="1"/>
  <c r="C89" i="224"/>
  <c r="O88" i="224"/>
  <c r="N88" i="224"/>
  <c r="AF6" i="224"/>
  <c r="G88" i="224" s="1"/>
  <c r="AD6" i="224"/>
  <c r="D88" i="224" s="1"/>
  <c r="AB6" i="224"/>
  <c r="C88" i="224" s="1"/>
  <c r="O87" i="224"/>
  <c r="N87" i="224"/>
  <c r="L87" i="224"/>
  <c r="J87" i="224"/>
  <c r="AF5" i="224"/>
  <c r="G87" i="224" s="1"/>
  <c r="AD5" i="224"/>
  <c r="E87" i="224" s="1"/>
  <c r="D87" i="224"/>
  <c r="AB5" i="224"/>
  <c r="C87" i="224" s="1"/>
  <c r="O86" i="224"/>
  <c r="N86" i="224"/>
  <c r="M86" i="224"/>
  <c r="L86" i="224"/>
  <c r="J86" i="224"/>
  <c r="AF4" i="224"/>
  <c r="G86" i="224"/>
  <c r="AD4" i="224"/>
  <c r="D86" i="224" s="1"/>
  <c r="AB4" i="224"/>
  <c r="C86" i="224" s="1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O14" i="224"/>
  <c r="D14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O14" i="223" s="1"/>
  <c r="AD111" i="223"/>
  <c r="D16" i="223" s="1"/>
  <c r="AB111" i="223"/>
  <c r="AD110" i="223"/>
  <c r="D15" i="223"/>
  <c r="AB110" i="223"/>
  <c r="AD109" i="223"/>
  <c r="D14" i="223" s="1"/>
  <c r="AB109" i="223"/>
  <c r="AD108" i="223"/>
  <c r="D13" i="223" s="1"/>
  <c r="AB108" i="223"/>
  <c r="AD105" i="223"/>
  <c r="AB105" i="223"/>
  <c r="AD104" i="223"/>
  <c r="D9" i="223" s="1"/>
  <c r="AB104" i="223"/>
  <c r="O91" i="223"/>
  <c r="N91" i="223"/>
  <c r="M91" i="223"/>
  <c r="L91" i="223"/>
  <c r="K91" i="223"/>
  <c r="G91" i="223"/>
  <c r="F91" i="223"/>
  <c r="AD9" i="223"/>
  <c r="E91" i="223"/>
  <c r="AB9" i="223"/>
  <c r="C91" i="223" s="1"/>
  <c r="O90" i="223"/>
  <c r="N90" i="223"/>
  <c r="M90" i="223"/>
  <c r="L90" i="223"/>
  <c r="K90" i="223"/>
  <c r="G90" i="223"/>
  <c r="F90" i="223"/>
  <c r="AD8" i="223"/>
  <c r="E90" i="223" s="1"/>
  <c r="AB8" i="223"/>
  <c r="C90" i="223" s="1"/>
  <c r="M89" i="223"/>
  <c r="L89" i="223"/>
  <c r="G89" i="223"/>
  <c r="F89" i="223"/>
  <c r="AD7" i="223"/>
  <c r="E89" i="223" s="1"/>
  <c r="AB7" i="223"/>
  <c r="C89" i="223" s="1"/>
  <c r="O88" i="223"/>
  <c r="N88" i="223"/>
  <c r="J88" i="223"/>
  <c r="AD6" i="223"/>
  <c r="D88" i="223" s="1"/>
  <c r="E88" i="223"/>
  <c r="AB6" i="223"/>
  <c r="C88" i="223" s="1"/>
  <c r="O87" i="223"/>
  <c r="N87" i="223"/>
  <c r="M87" i="223"/>
  <c r="L87" i="223"/>
  <c r="J87" i="223"/>
  <c r="AD5" i="223"/>
  <c r="E87" i="223" s="1"/>
  <c r="AB5" i="223"/>
  <c r="C87" i="223" s="1"/>
  <c r="N86" i="223"/>
  <c r="M86" i="223"/>
  <c r="L86" i="223"/>
  <c r="J86" i="223"/>
  <c r="G86" i="223"/>
  <c r="F86" i="223"/>
  <c r="AD4" i="223"/>
  <c r="E86" i="223" s="1"/>
  <c r="AB4" i="223"/>
  <c r="C86" i="223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O10" i="223"/>
  <c r="D10" i="223"/>
  <c r="O9" i="223"/>
  <c r="A7" i="223"/>
  <c r="A4" i="223"/>
  <c r="AB2" i="223"/>
  <c r="A2" i="223"/>
  <c r="AD128" i="222"/>
  <c r="O10" i="222" s="1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O14" i="222" s="1"/>
  <c r="AD111" i="222"/>
  <c r="D16" i="222" s="1"/>
  <c r="AB111" i="222"/>
  <c r="AD110" i="222"/>
  <c r="D15" i="222" s="1"/>
  <c r="AB110" i="222"/>
  <c r="AD109" i="222"/>
  <c r="AB109" i="222"/>
  <c r="AD108" i="222"/>
  <c r="D13" i="222" s="1"/>
  <c r="AB108" i="222"/>
  <c r="AD105" i="222"/>
  <c r="AB105" i="222"/>
  <c r="AD104" i="222"/>
  <c r="D9" i="222" s="1"/>
  <c r="AB104" i="222"/>
  <c r="M91" i="222"/>
  <c r="L91" i="222"/>
  <c r="K91" i="222"/>
  <c r="AF9" i="222"/>
  <c r="G91" i="222" s="1"/>
  <c r="AD9" i="222"/>
  <c r="D91" i="222" s="1"/>
  <c r="AB9" i="222"/>
  <c r="C91" i="222" s="1"/>
  <c r="O90" i="222"/>
  <c r="N90" i="222"/>
  <c r="M90" i="222"/>
  <c r="L90" i="222"/>
  <c r="K90" i="222"/>
  <c r="AF8" i="222"/>
  <c r="F90" i="222" s="1"/>
  <c r="AD8" i="222"/>
  <c r="E90" i="222" s="1"/>
  <c r="AB8" i="222"/>
  <c r="C90" i="222"/>
  <c r="M89" i="222"/>
  <c r="L89" i="222"/>
  <c r="J89" i="222"/>
  <c r="AF7" i="222"/>
  <c r="G89" i="222"/>
  <c r="AD7" i="222"/>
  <c r="E89" i="222" s="1"/>
  <c r="AB7" i="222"/>
  <c r="C89" i="222" s="1"/>
  <c r="O88" i="222"/>
  <c r="N88" i="222"/>
  <c r="AF6" i="222"/>
  <c r="F88" i="222" s="1"/>
  <c r="AD6" i="222"/>
  <c r="E88" i="222" s="1"/>
  <c r="AB6" i="222"/>
  <c r="C88" i="222"/>
  <c r="O87" i="222"/>
  <c r="N87" i="222"/>
  <c r="L87" i="222"/>
  <c r="J87" i="222"/>
  <c r="AF5" i="222"/>
  <c r="G87" i="222" s="1"/>
  <c r="AD5" i="222"/>
  <c r="D87" i="222" s="1"/>
  <c r="AB5" i="222"/>
  <c r="C87" i="222" s="1"/>
  <c r="N86" i="222"/>
  <c r="M86" i="222"/>
  <c r="L86" i="222"/>
  <c r="J86" i="222"/>
  <c r="AF4" i="222"/>
  <c r="F86" i="222" s="1"/>
  <c r="AD4" i="222"/>
  <c r="E86" i="222"/>
  <c r="AB4" i="222"/>
  <c r="C86" i="222" s="1"/>
  <c r="N85" i="222"/>
  <c r="F85" i="222"/>
  <c r="J83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4" i="222"/>
  <c r="D10" i="222"/>
  <c r="O9" i="222"/>
  <c r="A7" i="222"/>
  <c r="A4" i="222"/>
  <c r="AB2" i="222"/>
  <c r="A2" i="222"/>
  <c r="AD128" i="221"/>
  <c r="AB128" i="221"/>
  <c r="AD127" i="221"/>
  <c r="O9" i="221" s="1"/>
  <c r="AB127" i="221"/>
  <c r="AD125" i="221"/>
  <c r="AB125" i="221"/>
  <c r="AD124" i="221"/>
  <c r="AB124" i="221"/>
  <c r="AB122" i="221"/>
  <c r="AB121" i="221"/>
  <c r="AB120" i="221"/>
  <c r="AB118" i="221"/>
  <c r="O14" i="221" s="1"/>
  <c r="AD111" i="221"/>
  <c r="D16" i="221"/>
  <c r="AB111" i="221"/>
  <c r="AD110" i="221"/>
  <c r="D15" i="221" s="1"/>
  <c r="AB110" i="221"/>
  <c r="AD109" i="221"/>
  <c r="D14" i="221" s="1"/>
  <c r="AB109" i="221"/>
  <c r="AD108" i="221"/>
  <c r="D13" i="221" s="1"/>
  <c r="AB108" i="221"/>
  <c r="AD105" i="221"/>
  <c r="D10" i="221" s="1"/>
  <c r="AB105" i="221"/>
  <c r="AD104" i="221"/>
  <c r="D9" i="221" s="1"/>
  <c r="AB104" i="221"/>
  <c r="M91" i="221"/>
  <c r="L91" i="221"/>
  <c r="K91" i="221"/>
  <c r="AF9" i="221"/>
  <c r="G91" i="221" s="1"/>
  <c r="AD9" i="221"/>
  <c r="D91" i="221" s="1"/>
  <c r="E91" i="221"/>
  <c r="AB9" i="221"/>
  <c r="C91" i="221" s="1"/>
  <c r="O90" i="221"/>
  <c r="N90" i="221"/>
  <c r="M90" i="221"/>
  <c r="L90" i="221"/>
  <c r="K90" i="221"/>
  <c r="AF8" i="221"/>
  <c r="G90" i="221"/>
  <c r="AD8" i="221"/>
  <c r="E90" i="221" s="1"/>
  <c r="AB8" i="221"/>
  <c r="C90" i="221" s="1"/>
  <c r="N89" i="221"/>
  <c r="M89" i="221"/>
  <c r="L89" i="221"/>
  <c r="AF7" i="221"/>
  <c r="F89" i="221" s="1"/>
  <c r="AD7" i="221"/>
  <c r="D89" i="221" s="1"/>
  <c r="AB7" i="221"/>
  <c r="C89" i="221" s="1"/>
  <c r="O88" i="221"/>
  <c r="N88" i="221"/>
  <c r="AF6" i="221"/>
  <c r="G88" i="221" s="1"/>
  <c r="AD6" i="221"/>
  <c r="D88" i="221" s="1"/>
  <c r="AB6" i="221"/>
  <c r="C88" i="221" s="1"/>
  <c r="O87" i="221"/>
  <c r="N87" i="221"/>
  <c r="L87" i="221"/>
  <c r="J87" i="221"/>
  <c r="AF5" i="221"/>
  <c r="G87" i="221" s="1"/>
  <c r="AD5" i="221"/>
  <c r="E87" i="221" s="1"/>
  <c r="AB5" i="221"/>
  <c r="C87" i="221" s="1"/>
  <c r="N86" i="221"/>
  <c r="M86" i="221"/>
  <c r="L86" i="221"/>
  <c r="J86" i="221"/>
  <c r="AF4" i="221"/>
  <c r="G86" i="221" s="1"/>
  <c r="AD4" i="221"/>
  <c r="E86" i="221"/>
  <c r="D86" i="221"/>
  <c r="AB4" i="221"/>
  <c r="D8" i="221" s="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O10" i="221"/>
  <c r="A7" i="221"/>
  <c r="A4" i="221"/>
  <c r="AB2" i="221"/>
  <c r="A2" i="221"/>
  <c r="AD128" i="220"/>
  <c r="O10" i="220" s="1"/>
  <c r="AB128" i="220"/>
  <c r="AD127" i="220"/>
  <c r="O9" i="220" s="1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D15" i="220" s="1"/>
  <c r="AB110" i="220"/>
  <c r="AD109" i="220"/>
  <c r="D14" i="220"/>
  <c r="AB109" i="220"/>
  <c r="AD108" i="220"/>
  <c r="D13" i="220" s="1"/>
  <c r="AB108" i="220"/>
  <c r="AD105" i="220"/>
  <c r="D10" i="220" s="1"/>
  <c r="AB105" i="220"/>
  <c r="AD104" i="220"/>
  <c r="AB104" i="220"/>
  <c r="M91" i="220"/>
  <c r="L91" i="220"/>
  <c r="K91" i="220"/>
  <c r="AF9" i="220"/>
  <c r="G91" i="220" s="1"/>
  <c r="AD9" i="220"/>
  <c r="D91" i="220" s="1"/>
  <c r="AB9" i="220"/>
  <c r="C91" i="220" s="1"/>
  <c r="O90" i="220"/>
  <c r="N90" i="220"/>
  <c r="M90" i="220"/>
  <c r="L90" i="220"/>
  <c r="K90" i="220"/>
  <c r="AF8" i="220"/>
  <c r="G90" i="220" s="1"/>
  <c r="AD8" i="220"/>
  <c r="E90" i="220" s="1"/>
  <c r="AB8" i="220"/>
  <c r="C90" i="220" s="1"/>
  <c r="M89" i="220"/>
  <c r="L89" i="220"/>
  <c r="AF7" i="220"/>
  <c r="F89" i="220" s="1"/>
  <c r="AD7" i="220"/>
  <c r="D89" i="220" s="1"/>
  <c r="AB7" i="220"/>
  <c r="C89" i="220" s="1"/>
  <c r="O88" i="220"/>
  <c r="N88" i="220"/>
  <c r="L88" i="220"/>
  <c r="J88" i="220"/>
  <c r="AF6" i="220"/>
  <c r="F88" i="220"/>
  <c r="AD6" i="220"/>
  <c r="E88" i="220" s="1"/>
  <c r="D88" i="220"/>
  <c r="AB6" i="220"/>
  <c r="C88" i="220" s="1"/>
  <c r="O87" i="220"/>
  <c r="N87" i="220"/>
  <c r="J87" i="220"/>
  <c r="AF5" i="220"/>
  <c r="G87" i="220" s="1"/>
  <c r="AD5" i="220"/>
  <c r="E87" i="220" s="1"/>
  <c r="AB5" i="220"/>
  <c r="C87" i="220" s="1"/>
  <c r="M86" i="220"/>
  <c r="L86" i="220"/>
  <c r="J86" i="220"/>
  <c r="AF4" i="220"/>
  <c r="G86" i="220" s="1"/>
  <c r="AD4" i="220"/>
  <c r="E86" i="220"/>
  <c r="AB4" i="220"/>
  <c r="C86" i="220" s="1"/>
  <c r="N85" i="220"/>
  <c r="F85" i="220"/>
  <c r="J83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6" i="220"/>
  <c r="O14" i="220"/>
  <c r="D9" i="220"/>
  <c r="A7" i="220"/>
  <c r="A4" i="220"/>
  <c r="AB2" i="220"/>
  <c r="A2" i="220"/>
  <c r="AD128" i="219"/>
  <c r="O10" i="219" s="1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D16" i="219"/>
  <c r="AB111" i="219"/>
  <c r="AD110" i="219"/>
  <c r="AB110" i="219"/>
  <c r="AD109" i="219"/>
  <c r="D14" i="219" s="1"/>
  <c r="AB109" i="219"/>
  <c r="AD108" i="219"/>
  <c r="AB108" i="219"/>
  <c r="AD105" i="219"/>
  <c r="D10" i="219" s="1"/>
  <c r="AB105" i="219"/>
  <c r="AD104" i="219"/>
  <c r="AB104" i="219"/>
  <c r="M91" i="219"/>
  <c r="L91" i="219"/>
  <c r="K91" i="219"/>
  <c r="AF9" i="219"/>
  <c r="G91" i="219" s="1"/>
  <c r="AD9" i="219"/>
  <c r="E91" i="219" s="1"/>
  <c r="AB9" i="219"/>
  <c r="C91" i="219" s="1"/>
  <c r="O90" i="219"/>
  <c r="N90" i="219"/>
  <c r="M90" i="219"/>
  <c r="L90" i="219"/>
  <c r="K90" i="219"/>
  <c r="AF8" i="219"/>
  <c r="G90" i="219" s="1"/>
  <c r="AD8" i="219"/>
  <c r="D90" i="219" s="1"/>
  <c r="AB8" i="219"/>
  <c r="C90" i="219" s="1"/>
  <c r="M89" i="219"/>
  <c r="L89" i="219"/>
  <c r="AF7" i="219"/>
  <c r="G89" i="219" s="1"/>
  <c r="AD7" i="219"/>
  <c r="D89" i="219" s="1"/>
  <c r="AB7" i="219"/>
  <c r="C89" i="219" s="1"/>
  <c r="O88" i="219"/>
  <c r="N88" i="219"/>
  <c r="J88" i="219"/>
  <c r="AF6" i="219"/>
  <c r="G88" i="219" s="1"/>
  <c r="AD6" i="219"/>
  <c r="D88" i="219" s="1"/>
  <c r="AB6" i="219"/>
  <c r="C88" i="219" s="1"/>
  <c r="O87" i="219"/>
  <c r="N87" i="219"/>
  <c r="M87" i="219"/>
  <c r="L87" i="219"/>
  <c r="J87" i="219"/>
  <c r="AF5" i="219"/>
  <c r="G87" i="219" s="1"/>
  <c r="AD5" i="219"/>
  <c r="E87" i="219" s="1"/>
  <c r="AB5" i="219"/>
  <c r="C87" i="219" s="1"/>
  <c r="O86" i="219"/>
  <c r="N86" i="219"/>
  <c r="M86" i="219"/>
  <c r="L86" i="219"/>
  <c r="J86" i="219"/>
  <c r="AF4" i="219"/>
  <c r="G86" i="219" s="1"/>
  <c r="AD4" i="219"/>
  <c r="D86" i="219" s="1"/>
  <c r="AB4" i="219"/>
  <c r="C86" i="219" s="1"/>
  <c r="N85" i="219"/>
  <c r="F85" i="219"/>
  <c r="J83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5" i="219"/>
  <c r="O14" i="219"/>
  <c r="D13" i="219"/>
  <c r="O9" i="219"/>
  <c r="D9" i="219"/>
  <c r="A7" i="219"/>
  <c r="A4" i="219"/>
  <c r="AB2" i="219"/>
  <c r="A2" i="219"/>
  <c r="AD128" i="218"/>
  <c r="AB128" i="218"/>
  <c r="AD127" i="218"/>
  <c r="O9" i="218" s="1"/>
  <c r="AB127" i="218"/>
  <c r="AD125" i="218"/>
  <c r="AB125" i="218"/>
  <c r="AD124" i="218"/>
  <c r="AB124" i="218"/>
  <c r="AB122" i="218"/>
  <c r="AB121" i="218"/>
  <c r="AB120" i="218"/>
  <c r="AB118" i="218"/>
  <c r="O14" i="218" s="1"/>
  <c r="AD111" i="218"/>
  <c r="AB111" i="218"/>
  <c r="AD110" i="218"/>
  <c r="D15" i="218" s="1"/>
  <c r="AB110" i="218"/>
  <c r="AD109" i="218"/>
  <c r="D14" i="218" s="1"/>
  <c r="AB109" i="218"/>
  <c r="AD108" i="218"/>
  <c r="D13" i="218"/>
  <c r="AB108" i="218"/>
  <c r="AD105" i="218"/>
  <c r="D10" i="218" s="1"/>
  <c r="AB105" i="218"/>
  <c r="AD104" i="218"/>
  <c r="D9" i="218" s="1"/>
  <c r="AB104" i="218"/>
  <c r="M91" i="218"/>
  <c r="L91" i="218"/>
  <c r="K91" i="218"/>
  <c r="AF9" i="218"/>
  <c r="G91" i="218" s="1"/>
  <c r="AD9" i="218"/>
  <c r="E91" i="218"/>
  <c r="AB9" i="218"/>
  <c r="C91" i="218" s="1"/>
  <c r="O90" i="218"/>
  <c r="N90" i="218"/>
  <c r="M90" i="218"/>
  <c r="L90" i="218"/>
  <c r="K90" i="218"/>
  <c r="AF8" i="218"/>
  <c r="G90" i="218" s="1"/>
  <c r="F90" i="218"/>
  <c r="AD8" i="218"/>
  <c r="E90" i="218" s="1"/>
  <c r="AB8" i="218"/>
  <c r="C90" i="218" s="1"/>
  <c r="M89" i="218"/>
  <c r="L89" i="218"/>
  <c r="AF7" i="218"/>
  <c r="G89" i="218" s="1"/>
  <c r="AD7" i="218"/>
  <c r="E89" i="218" s="1"/>
  <c r="AB7" i="218"/>
  <c r="C89" i="218" s="1"/>
  <c r="O88" i="218"/>
  <c r="N88" i="218"/>
  <c r="J88" i="218"/>
  <c r="AF6" i="218"/>
  <c r="G88" i="218" s="1"/>
  <c r="AD6" i="218"/>
  <c r="D88" i="218" s="1"/>
  <c r="E88" i="218"/>
  <c r="AB6" i="218"/>
  <c r="C88" i="218" s="1"/>
  <c r="O87" i="218"/>
  <c r="N87" i="218"/>
  <c r="M87" i="218"/>
  <c r="J87" i="218"/>
  <c r="AF5" i="218"/>
  <c r="F87" i="218" s="1"/>
  <c r="AD5" i="218"/>
  <c r="D87" i="218"/>
  <c r="AB5" i="218"/>
  <c r="C87" i="218" s="1"/>
  <c r="M86" i="218"/>
  <c r="L86" i="218"/>
  <c r="J86" i="218"/>
  <c r="AF4" i="218"/>
  <c r="G86" i="218" s="1"/>
  <c r="F86" i="218"/>
  <c r="AD4" i="218"/>
  <c r="D86" i="218" s="1"/>
  <c r="AB4" i="218"/>
  <c r="C86" i="218" s="1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O10" i="218"/>
  <c r="A7" i="218"/>
  <c r="A4" i="218"/>
  <c r="AB2" i="218"/>
  <c r="A2" i="218"/>
  <c r="AD128" i="217"/>
  <c r="O10" i="217" s="1"/>
  <c r="AB128" i="217"/>
  <c r="AD127" i="217"/>
  <c r="O9" i="217" s="1"/>
  <c r="AB127" i="217"/>
  <c r="AD125" i="217"/>
  <c r="AB125" i="217"/>
  <c r="AD124" i="217"/>
  <c r="AB124" i="217"/>
  <c r="AB122" i="217"/>
  <c r="AB121" i="217"/>
  <c r="AB120" i="217"/>
  <c r="AB118" i="217"/>
  <c r="O14" i="217" s="1"/>
  <c r="AD111" i="217"/>
  <c r="AB111" i="217"/>
  <c r="AD110" i="217"/>
  <c r="D15" i="217"/>
  <c r="AB110" i="217"/>
  <c r="AD109" i="217"/>
  <c r="AB109" i="217"/>
  <c r="AD108" i="217"/>
  <c r="D13" i="217" s="1"/>
  <c r="AB108" i="217"/>
  <c r="AD105" i="217"/>
  <c r="D10" i="217" s="1"/>
  <c r="AB105" i="217"/>
  <c r="AD104" i="217"/>
  <c r="D9" i="217" s="1"/>
  <c r="AB104" i="217"/>
  <c r="M91" i="217"/>
  <c r="L91" i="217"/>
  <c r="K91" i="217"/>
  <c r="AF9" i="217"/>
  <c r="G91" i="217" s="1"/>
  <c r="AD9" i="217"/>
  <c r="E91" i="217" s="1"/>
  <c r="AB9" i="217"/>
  <c r="C91" i="217" s="1"/>
  <c r="O90" i="217"/>
  <c r="N90" i="217"/>
  <c r="M90" i="217"/>
  <c r="L90" i="217"/>
  <c r="K90" i="217"/>
  <c r="AF8" i="217"/>
  <c r="G90" i="217" s="1"/>
  <c r="AD8" i="217"/>
  <c r="D90" i="217" s="1"/>
  <c r="AB8" i="217"/>
  <c r="C90" i="217" s="1"/>
  <c r="M89" i="217"/>
  <c r="L89" i="217"/>
  <c r="AF7" i="217"/>
  <c r="F89" i="217" s="1"/>
  <c r="AD7" i="217"/>
  <c r="E89" i="217" s="1"/>
  <c r="AB7" i="217"/>
  <c r="C89" i="217" s="1"/>
  <c r="O88" i="217"/>
  <c r="N88" i="217"/>
  <c r="AF6" i="217"/>
  <c r="F88" i="217" s="1"/>
  <c r="AD6" i="217"/>
  <c r="E88" i="217" s="1"/>
  <c r="AB6" i="217"/>
  <c r="C88" i="217" s="1"/>
  <c r="O87" i="217"/>
  <c r="N87" i="217"/>
  <c r="J87" i="217"/>
  <c r="AF5" i="217"/>
  <c r="G87" i="217" s="1"/>
  <c r="AD5" i="217"/>
  <c r="D87" i="217" s="1"/>
  <c r="E87" i="217"/>
  <c r="AB5" i="217"/>
  <c r="C87" i="217" s="1"/>
  <c r="N86" i="217"/>
  <c r="M86" i="217"/>
  <c r="L86" i="217"/>
  <c r="J86" i="217"/>
  <c r="AF4" i="217"/>
  <c r="G86" i="217" s="1"/>
  <c r="AD4" i="217"/>
  <c r="E86" i="217" s="1"/>
  <c r="AB4" i="217"/>
  <c r="D8" i="217" s="1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4" i="217"/>
  <c r="A7" i="217"/>
  <c r="A4" i="217"/>
  <c r="AB2" i="217"/>
  <c r="A2" i="217"/>
  <c r="AD128" i="216"/>
  <c r="O10" i="216" s="1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O14" i="216" s="1"/>
  <c r="AD111" i="216"/>
  <c r="AB111" i="216"/>
  <c r="AD110" i="216"/>
  <c r="D15" i="216" s="1"/>
  <c r="AB110" i="216"/>
  <c r="AD109" i="216"/>
  <c r="D14" i="216" s="1"/>
  <c r="AB109" i="216"/>
  <c r="AD108" i="216"/>
  <c r="AB108" i="216"/>
  <c r="AD105" i="216"/>
  <c r="D10" i="216" s="1"/>
  <c r="AB105" i="216"/>
  <c r="AD104" i="216"/>
  <c r="AB104" i="216"/>
  <c r="M91" i="216"/>
  <c r="L91" i="216"/>
  <c r="K91" i="216"/>
  <c r="AF9" i="216"/>
  <c r="G91" i="216" s="1"/>
  <c r="AD9" i="216"/>
  <c r="E91" i="216" s="1"/>
  <c r="AB9" i="216"/>
  <c r="C91" i="216" s="1"/>
  <c r="O90" i="216"/>
  <c r="N90" i="216"/>
  <c r="M90" i="216"/>
  <c r="L90" i="216"/>
  <c r="K90" i="216"/>
  <c r="AF8" i="216"/>
  <c r="G90" i="216" s="1"/>
  <c r="AD8" i="216"/>
  <c r="E90" i="216" s="1"/>
  <c r="AB8" i="216"/>
  <c r="C90" i="216" s="1"/>
  <c r="N89" i="216"/>
  <c r="M89" i="216"/>
  <c r="L89" i="216"/>
  <c r="AF7" i="216"/>
  <c r="G89" i="216" s="1"/>
  <c r="AD7" i="216"/>
  <c r="E89" i="216"/>
  <c r="AB7" i="216"/>
  <c r="C89" i="216" s="1"/>
  <c r="O88" i="216"/>
  <c r="N88" i="216"/>
  <c r="L88" i="216"/>
  <c r="J88" i="216"/>
  <c r="AF6" i="216"/>
  <c r="G88" i="216" s="1"/>
  <c r="AD6" i="216"/>
  <c r="E88" i="216" s="1"/>
  <c r="AB6" i="216"/>
  <c r="C88" i="216" s="1"/>
  <c r="O87" i="216"/>
  <c r="N87" i="216"/>
  <c r="M87" i="216"/>
  <c r="J87" i="216"/>
  <c r="AF5" i="216"/>
  <c r="F87" i="216" s="1"/>
  <c r="AD5" i="216"/>
  <c r="D87" i="216" s="1"/>
  <c r="AB5" i="216"/>
  <c r="C87" i="216"/>
  <c r="M86" i="216"/>
  <c r="L86" i="216"/>
  <c r="J86" i="216"/>
  <c r="AF4" i="216"/>
  <c r="G86" i="216" s="1"/>
  <c r="AD4" i="216"/>
  <c r="D86" i="216" s="1"/>
  <c r="AB4" i="216"/>
  <c r="C86" i="216" s="1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6" i="216"/>
  <c r="D13" i="216"/>
  <c r="O9" i="216"/>
  <c r="D9" i="216"/>
  <c r="A7" i="216"/>
  <c r="A4" i="216"/>
  <c r="AB2" i="216"/>
  <c r="A2" i="216"/>
  <c r="AD128" i="215"/>
  <c r="O10" i="215" s="1"/>
  <c r="AB128" i="215"/>
  <c r="AD127" i="215"/>
  <c r="O9" i="215" s="1"/>
  <c r="AB127" i="215"/>
  <c r="AD125" i="215"/>
  <c r="AB125" i="215"/>
  <c r="AD124" i="215"/>
  <c r="AB124" i="215"/>
  <c r="AB122" i="215"/>
  <c r="AB121" i="215"/>
  <c r="AB120" i="215"/>
  <c r="AB118" i="215"/>
  <c r="AD111" i="215"/>
  <c r="D16" i="215" s="1"/>
  <c r="AB111" i="215"/>
  <c r="AD110" i="215"/>
  <c r="D15" i="215"/>
  <c r="AB110" i="215"/>
  <c r="AD109" i="215"/>
  <c r="D14" i="215" s="1"/>
  <c r="AB109" i="215"/>
  <c r="AD108" i="215"/>
  <c r="D13" i="215" s="1"/>
  <c r="AB108" i="215"/>
  <c r="AD105" i="215"/>
  <c r="AB105" i="215"/>
  <c r="AD104" i="215"/>
  <c r="D9" i="215" s="1"/>
  <c r="AB104" i="215"/>
  <c r="M91" i="215"/>
  <c r="L91" i="215"/>
  <c r="K91" i="215"/>
  <c r="AF9" i="215"/>
  <c r="G91" i="215" s="1"/>
  <c r="AD9" i="215"/>
  <c r="E91" i="215" s="1"/>
  <c r="AB9" i="215"/>
  <c r="C91" i="215" s="1"/>
  <c r="O90" i="215"/>
  <c r="N90" i="215"/>
  <c r="M90" i="215"/>
  <c r="L90" i="215"/>
  <c r="K90" i="215"/>
  <c r="AF8" i="215"/>
  <c r="G90" i="215" s="1"/>
  <c r="AD8" i="215"/>
  <c r="E90" i="215" s="1"/>
  <c r="AB8" i="215"/>
  <c r="C90" i="215" s="1"/>
  <c r="O89" i="215"/>
  <c r="M89" i="215"/>
  <c r="L89" i="215"/>
  <c r="J89" i="215"/>
  <c r="AF7" i="215"/>
  <c r="G89" i="215" s="1"/>
  <c r="AD7" i="215"/>
  <c r="E89" i="215"/>
  <c r="AB7" i="215"/>
  <c r="O8" i="215" s="1"/>
  <c r="O88" i="215"/>
  <c r="N88" i="215"/>
  <c r="M88" i="215"/>
  <c r="AF6" i="215"/>
  <c r="G88" i="215" s="1"/>
  <c r="AD6" i="215"/>
  <c r="E88" i="215" s="1"/>
  <c r="AB6" i="215"/>
  <c r="C88" i="215" s="1"/>
  <c r="O87" i="215"/>
  <c r="N87" i="215"/>
  <c r="J87" i="215"/>
  <c r="AF5" i="215"/>
  <c r="F87" i="215" s="1"/>
  <c r="AD5" i="215"/>
  <c r="D87" i="215" s="1"/>
  <c r="E87" i="215"/>
  <c r="AB5" i="215"/>
  <c r="C87" i="215" s="1"/>
  <c r="M86" i="215"/>
  <c r="L86" i="215"/>
  <c r="J86" i="215"/>
  <c r="AF4" i="215"/>
  <c r="G86" i="215" s="1"/>
  <c r="AD4" i="215"/>
  <c r="D86" i="215" s="1"/>
  <c r="AB4" i="215"/>
  <c r="C86" i="215" s="1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O14" i="215"/>
  <c r="D10" i="215"/>
  <c r="A7" i="215"/>
  <c r="A4" i="215"/>
  <c r="AB2" i="215"/>
  <c r="A2" i="215"/>
  <c r="AD128" i="214"/>
  <c r="O10" i="214" s="1"/>
  <c r="AB128" i="214"/>
  <c r="AD127" i="214"/>
  <c r="O9" i="214" s="1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D15" i="214" s="1"/>
  <c r="AB110" i="214"/>
  <c r="AD109" i="214"/>
  <c r="AB109" i="214"/>
  <c r="AD108" i="214"/>
  <c r="D13" i="214" s="1"/>
  <c r="AB108" i="214"/>
  <c r="AD105" i="214"/>
  <c r="D10" i="214" s="1"/>
  <c r="AB105" i="214"/>
  <c r="AD104" i="214"/>
  <c r="AB104" i="214"/>
  <c r="M91" i="214"/>
  <c r="L91" i="214"/>
  <c r="K91" i="214"/>
  <c r="AF9" i="214"/>
  <c r="G91" i="214" s="1"/>
  <c r="AD9" i="214"/>
  <c r="E91" i="214" s="1"/>
  <c r="D91" i="214"/>
  <c r="AB9" i="214"/>
  <c r="C91" i="214" s="1"/>
  <c r="O90" i="214"/>
  <c r="N90" i="214"/>
  <c r="M90" i="214"/>
  <c r="L90" i="214"/>
  <c r="K90" i="214"/>
  <c r="AF8" i="214"/>
  <c r="G90" i="214" s="1"/>
  <c r="AD8" i="214"/>
  <c r="E90" i="214" s="1"/>
  <c r="AB8" i="214"/>
  <c r="C90" i="214" s="1"/>
  <c r="N89" i="214"/>
  <c r="M89" i="214"/>
  <c r="L89" i="214"/>
  <c r="AF7" i="214"/>
  <c r="G89" i="214" s="1"/>
  <c r="AD7" i="214"/>
  <c r="E89" i="214"/>
  <c r="AB7" i="214"/>
  <c r="C89" i="214" s="1"/>
  <c r="O88" i="214"/>
  <c r="N88" i="214"/>
  <c r="L88" i="214"/>
  <c r="J88" i="214"/>
  <c r="AF6" i="214"/>
  <c r="G88" i="214" s="1"/>
  <c r="AD6" i="214"/>
  <c r="E88" i="214" s="1"/>
  <c r="AB6" i="214"/>
  <c r="C88" i="214" s="1"/>
  <c r="O87" i="214"/>
  <c r="N87" i="214"/>
  <c r="M87" i="214"/>
  <c r="J87" i="214"/>
  <c r="AF5" i="214"/>
  <c r="G87" i="214" s="1"/>
  <c r="AD5" i="214"/>
  <c r="E87" i="214"/>
  <c r="AB5" i="214"/>
  <c r="C87" i="214"/>
  <c r="M86" i="214"/>
  <c r="L86" i="214"/>
  <c r="J86" i="214"/>
  <c r="AF4" i="214"/>
  <c r="G86" i="214" s="1"/>
  <c r="AD4" i="214"/>
  <c r="E86" i="214" s="1"/>
  <c r="AB4" i="214"/>
  <c r="C86" i="214" s="1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O14" i="214"/>
  <c r="D14" i="214"/>
  <c r="D9" i="214"/>
  <c r="A7" i="214"/>
  <c r="A4" i="214"/>
  <c r="AB2" i="214"/>
  <c r="A2" i="214"/>
  <c r="AD128" i="213"/>
  <c r="AB128" i="213"/>
  <c r="AD127" i="213"/>
  <c r="O9" i="213" s="1"/>
  <c r="AB127" i="213"/>
  <c r="AD125" i="213"/>
  <c r="AB125" i="213"/>
  <c r="AD124" i="213"/>
  <c r="AB124" i="213"/>
  <c r="AB122" i="213"/>
  <c r="AB121" i="213"/>
  <c r="AB120" i="213"/>
  <c r="AB118" i="213"/>
  <c r="AD111" i="213"/>
  <c r="D16" i="213"/>
  <c r="AB111" i="213"/>
  <c r="AD110" i="213"/>
  <c r="D15" i="213" s="1"/>
  <c r="AB110" i="213"/>
  <c r="AD109" i="213"/>
  <c r="AB109" i="213"/>
  <c r="AD108" i="213"/>
  <c r="D13" i="213"/>
  <c r="AB108" i="213"/>
  <c r="AD105" i="213"/>
  <c r="AB105" i="213"/>
  <c r="AD104" i="213"/>
  <c r="D9" i="213" s="1"/>
  <c r="AB104" i="213"/>
  <c r="N91" i="213"/>
  <c r="M91" i="213"/>
  <c r="L91" i="213"/>
  <c r="K91" i="213"/>
  <c r="AF9" i="213"/>
  <c r="F91" i="213" s="1"/>
  <c r="AD9" i="213"/>
  <c r="D91" i="213" s="1"/>
  <c r="E91" i="213"/>
  <c r="AB9" i="213"/>
  <c r="C91" i="213" s="1"/>
  <c r="O90" i="213"/>
  <c r="N90" i="213"/>
  <c r="M90" i="213"/>
  <c r="L90" i="213"/>
  <c r="K90" i="213"/>
  <c r="AF8" i="213"/>
  <c r="G90" i="213" s="1"/>
  <c r="AD8" i="213"/>
  <c r="E90" i="213" s="1"/>
  <c r="AB8" i="213"/>
  <c r="C90" i="213" s="1"/>
  <c r="N89" i="213"/>
  <c r="M89" i="213"/>
  <c r="L89" i="213"/>
  <c r="J89" i="213"/>
  <c r="AF7" i="213"/>
  <c r="G89" i="213" s="1"/>
  <c r="AD7" i="213"/>
  <c r="E89" i="213" s="1"/>
  <c r="AB7" i="213"/>
  <c r="O8" i="213" s="1"/>
  <c r="O88" i="213"/>
  <c r="N88" i="213"/>
  <c r="M88" i="213"/>
  <c r="AF6" i="213"/>
  <c r="F88" i="213" s="1"/>
  <c r="G88" i="213"/>
  <c r="AD6" i="213"/>
  <c r="E88" i="213" s="1"/>
  <c r="AB6" i="213"/>
  <c r="C88" i="213" s="1"/>
  <c r="O87" i="213"/>
  <c r="N87" i="213"/>
  <c r="J87" i="213"/>
  <c r="AF5" i="213"/>
  <c r="G87" i="213" s="1"/>
  <c r="AD5" i="213"/>
  <c r="E87" i="213" s="1"/>
  <c r="AB5" i="213"/>
  <c r="C87" i="213" s="1"/>
  <c r="M86" i="213"/>
  <c r="L86" i="213"/>
  <c r="J86" i="213"/>
  <c r="AF4" i="213"/>
  <c r="F86" i="213" s="1"/>
  <c r="AD4" i="213"/>
  <c r="E86" i="213" s="1"/>
  <c r="AB4" i="213"/>
  <c r="C86" i="213" s="1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O14" i="213"/>
  <c r="D14" i="213"/>
  <c r="O10" i="213"/>
  <c r="D10" i="213"/>
  <c r="A7" i="213"/>
  <c r="A4" i="213"/>
  <c r="AB2" i="213"/>
  <c r="A2" i="213"/>
  <c r="AD128" i="212"/>
  <c r="O10" i="212" s="1"/>
  <c r="AB128" i="212"/>
  <c r="AD127" i="212"/>
  <c r="O9" i="212" s="1"/>
  <c r="AB127" i="212"/>
  <c r="AD125" i="212"/>
  <c r="AB125" i="212"/>
  <c r="AD124" i="212"/>
  <c r="AB124" i="212"/>
  <c r="AB122" i="212"/>
  <c r="AB121" i="212"/>
  <c r="AB120" i="212"/>
  <c r="AB118" i="212"/>
  <c r="O14" i="212" s="1"/>
  <c r="AD111" i="212"/>
  <c r="D16" i="212" s="1"/>
  <c r="AB111" i="212"/>
  <c r="AD110" i="212"/>
  <c r="D15" i="212" s="1"/>
  <c r="AB110" i="212"/>
  <c r="AD109" i="212"/>
  <c r="D14" i="212" s="1"/>
  <c r="AB109" i="212"/>
  <c r="AD108" i="212"/>
  <c r="D13" i="212" s="1"/>
  <c r="AB108" i="212"/>
  <c r="AD105" i="212"/>
  <c r="D10" i="212" s="1"/>
  <c r="AB105" i="212"/>
  <c r="AD104" i="212"/>
  <c r="D9" i="212" s="1"/>
  <c r="AB104" i="212"/>
  <c r="M91" i="212"/>
  <c r="L91" i="212"/>
  <c r="K91" i="212"/>
  <c r="AF9" i="212"/>
  <c r="F91" i="212" s="1"/>
  <c r="G91" i="212"/>
  <c r="AD9" i="212"/>
  <c r="D91" i="212" s="1"/>
  <c r="AB9" i="212"/>
  <c r="C91" i="212" s="1"/>
  <c r="O90" i="212"/>
  <c r="N90" i="212"/>
  <c r="M90" i="212"/>
  <c r="L90" i="212"/>
  <c r="K90" i="212"/>
  <c r="AF8" i="212"/>
  <c r="F90" i="212" s="1"/>
  <c r="AD8" i="212"/>
  <c r="E90" i="212" s="1"/>
  <c r="AB8" i="212"/>
  <c r="C90" i="212" s="1"/>
  <c r="M89" i="212"/>
  <c r="L89" i="212"/>
  <c r="AF7" i="212"/>
  <c r="G89" i="212" s="1"/>
  <c r="AD7" i="212"/>
  <c r="E89" i="212"/>
  <c r="AB7" i="212"/>
  <c r="O8" i="212" s="1"/>
  <c r="O88" i="212"/>
  <c r="N88" i="212"/>
  <c r="M88" i="212"/>
  <c r="L88" i="212"/>
  <c r="AF6" i="212"/>
  <c r="G88" i="212" s="1"/>
  <c r="AD6" i="212"/>
  <c r="E88" i="212" s="1"/>
  <c r="AB6" i="212"/>
  <c r="C88" i="212"/>
  <c r="O87" i="212"/>
  <c r="N87" i="212"/>
  <c r="J87" i="212"/>
  <c r="AF5" i="212"/>
  <c r="G87" i="212" s="1"/>
  <c r="F87" i="212"/>
  <c r="AD5" i="212"/>
  <c r="D87" i="212" s="1"/>
  <c r="E87" i="212"/>
  <c r="AB5" i="212"/>
  <c r="C87" i="212" s="1"/>
  <c r="N86" i="212"/>
  <c r="M86" i="212"/>
  <c r="L86" i="212"/>
  <c r="J86" i="212"/>
  <c r="AF4" i="212"/>
  <c r="F86" i="212" s="1"/>
  <c r="G86" i="212"/>
  <c r="AD4" i="212"/>
  <c r="D86" i="212" s="1"/>
  <c r="AB4" i="212"/>
  <c r="C86" i="212" s="1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A7" i="212"/>
  <c r="A4" i="212"/>
  <c r="AB2" i="212"/>
  <c r="A2" i="212"/>
  <c r="AD128" i="211"/>
  <c r="O10" i="211" s="1"/>
  <c r="AB128" i="211"/>
  <c r="AD127" i="211"/>
  <c r="O9" i="211" s="1"/>
  <c r="AB127" i="211"/>
  <c r="AD125" i="211"/>
  <c r="AB125" i="211"/>
  <c r="AD124" i="211"/>
  <c r="AB124" i="211"/>
  <c r="AB122" i="211"/>
  <c r="AB121" i="211"/>
  <c r="AB120" i="211"/>
  <c r="AB118" i="211"/>
  <c r="O14" i="211" s="1"/>
  <c r="AD111" i="211"/>
  <c r="AB111" i="211"/>
  <c r="AD110" i="211"/>
  <c r="D15" i="211" s="1"/>
  <c r="AB110" i="211"/>
  <c r="AD109" i="211"/>
  <c r="D14" i="211" s="1"/>
  <c r="AB109" i="211"/>
  <c r="AD108" i="211"/>
  <c r="AB108" i="211"/>
  <c r="AD105" i="211"/>
  <c r="AB105" i="211"/>
  <c r="AD104" i="211"/>
  <c r="D9" i="211" s="1"/>
  <c r="AB104" i="211"/>
  <c r="M91" i="211"/>
  <c r="L91" i="211"/>
  <c r="K91" i="211"/>
  <c r="AF9" i="211"/>
  <c r="F91" i="211" s="1"/>
  <c r="AD9" i="211"/>
  <c r="D91" i="211" s="1"/>
  <c r="AB9" i="211"/>
  <c r="C91" i="211" s="1"/>
  <c r="O90" i="211"/>
  <c r="N90" i="211"/>
  <c r="M90" i="211"/>
  <c r="L90" i="211"/>
  <c r="K90" i="211"/>
  <c r="AF8" i="211"/>
  <c r="F90" i="211" s="1"/>
  <c r="AD8" i="211"/>
  <c r="E90" i="211" s="1"/>
  <c r="AB8" i="211"/>
  <c r="C90" i="211" s="1"/>
  <c r="M89" i="211"/>
  <c r="L89" i="211"/>
  <c r="AF7" i="211"/>
  <c r="F89" i="211" s="1"/>
  <c r="AD7" i="211"/>
  <c r="E89" i="211" s="1"/>
  <c r="AB7" i="211"/>
  <c r="O8" i="211" s="1"/>
  <c r="O88" i="211"/>
  <c r="N88" i="211"/>
  <c r="AF6" i="211"/>
  <c r="F88" i="211" s="1"/>
  <c r="AD6" i="211"/>
  <c r="D88" i="211" s="1"/>
  <c r="AB6" i="211"/>
  <c r="C88" i="211"/>
  <c r="O87" i="211"/>
  <c r="N87" i="211"/>
  <c r="L87" i="211"/>
  <c r="J87" i="211"/>
  <c r="AF5" i="211"/>
  <c r="G87" i="211" s="1"/>
  <c r="AD5" i="211"/>
  <c r="D87" i="211"/>
  <c r="AB5" i="211"/>
  <c r="C87" i="211" s="1"/>
  <c r="O86" i="211"/>
  <c r="N86" i="211"/>
  <c r="M86" i="211"/>
  <c r="L86" i="211"/>
  <c r="J86" i="211"/>
  <c r="AF4" i="211"/>
  <c r="G86" i="211" s="1"/>
  <c r="AD4" i="211"/>
  <c r="D86" i="211" s="1"/>
  <c r="AB4" i="211"/>
  <c r="C86" i="211" s="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D13" i="211"/>
  <c r="D10" i="211"/>
  <c r="A7" i="211"/>
  <c r="A4" i="211"/>
  <c r="AB2" i="211"/>
  <c r="A2" i="211"/>
  <c r="AD128" i="210"/>
  <c r="AB128" i="210"/>
  <c r="AD127" i="210"/>
  <c r="O9" i="210" s="1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D15" i="210" s="1"/>
  <c r="AB110" i="210"/>
  <c r="AD109" i="210"/>
  <c r="AB109" i="210"/>
  <c r="AD108" i="210"/>
  <c r="AB108" i="210"/>
  <c r="AD105" i="210"/>
  <c r="AB105" i="210"/>
  <c r="AD104" i="210"/>
  <c r="AB104" i="210"/>
  <c r="N91" i="210"/>
  <c r="M91" i="210"/>
  <c r="L91" i="210"/>
  <c r="K91" i="210"/>
  <c r="AF9" i="210"/>
  <c r="G91" i="210" s="1"/>
  <c r="AD9" i="210"/>
  <c r="E91" i="210"/>
  <c r="AB9" i="210"/>
  <c r="C91" i="210" s="1"/>
  <c r="O90" i="210"/>
  <c r="N90" i="210"/>
  <c r="M90" i="210"/>
  <c r="L90" i="210"/>
  <c r="K90" i="210"/>
  <c r="AF8" i="210"/>
  <c r="G90" i="210" s="1"/>
  <c r="AD8" i="210"/>
  <c r="E90" i="210" s="1"/>
  <c r="AB8" i="210"/>
  <c r="C90" i="210" s="1"/>
  <c r="O89" i="210"/>
  <c r="M89" i="210"/>
  <c r="L89" i="210"/>
  <c r="J89" i="210"/>
  <c r="AF7" i="210"/>
  <c r="F89" i="210" s="1"/>
  <c r="AD7" i="210"/>
  <c r="D89" i="210" s="1"/>
  <c r="AB7" i="210"/>
  <c r="C89" i="210"/>
  <c r="O88" i="210"/>
  <c r="N88" i="210"/>
  <c r="AF6" i="210"/>
  <c r="G88" i="210" s="1"/>
  <c r="AD6" i="210"/>
  <c r="E88" i="210" s="1"/>
  <c r="AB6" i="210"/>
  <c r="C88" i="210" s="1"/>
  <c r="O87" i="210"/>
  <c r="N87" i="210"/>
  <c r="J87" i="210"/>
  <c r="AF5" i="210"/>
  <c r="F87" i="210" s="1"/>
  <c r="AD5" i="210"/>
  <c r="D87" i="210" s="1"/>
  <c r="E87" i="210"/>
  <c r="AB5" i="210"/>
  <c r="C87" i="210"/>
  <c r="O86" i="210"/>
  <c r="N86" i="210"/>
  <c r="M86" i="210"/>
  <c r="L86" i="210"/>
  <c r="J86" i="210"/>
  <c r="AF4" i="210"/>
  <c r="F86" i="210" s="1"/>
  <c r="AD4" i="210"/>
  <c r="D86" i="210" s="1"/>
  <c r="AB4" i="210"/>
  <c r="D8" i="210" s="1"/>
  <c r="N85" i="210"/>
  <c r="F85" i="210"/>
  <c r="J83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O14" i="210"/>
  <c r="D14" i="210"/>
  <c r="D13" i="210"/>
  <c r="O10" i="210"/>
  <c r="D10" i="210"/>
  <c r="D9" i="210"/>
  <c r="A7" i="210"/>
  <c r="A4" i="210"/>
  <c r="AB2" i="210"/>
  <c r="A2" i="210"/>
  <c r="AD128" i="209"/>
  <c r="O10" i="209" s="1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O14" i="209" s="1"/>
  <c r="AD111" i="209"/>
  <c r="D16" i="209" s="1"/>
  <c r="AB111" i="209"/>
  <c r="AD110" i="209"/>
  <c r="AB110" i="209"/>
  <c r="AD109" i="209"/>
  <c r="AB109" i="209"/>
  <c r="AD108" i="209"/>
  <c r="AB108" i="209"/>
  <c r="AD105" i="209"/>
  <c r="D10" i="209" s="1"/>
  <c r="AB105" i="209"/>
  <c r="AD104" i="209"/>
  <c r="AB104" i="209"/>
  <c r="M91" i="209"/>
  <c r="L91" i="209"/>
  <c r="K91" i="209"/>
  <c r="AF9" i="209"/>
  <c r="G91" i="209" s="1"/>
  <c r="AD9" i="209"/>
  <c r="D91" i="209" s="1"/>
  <c r="AB9" i="209"/>
  <c r="C91" i="209" s="1"/>
  <c r="O90" i="209"/>
  <c r="N90" i="209"/>
  <c r="M90" i="209"/>
  <c r="L90" i="209"/>
  <c r="K90" i="209"/>
  <c r="AF8" i="209"/>
  <c r="G90" i="209" s="1"/>
  <c r="AD8" i="209"/>
  <c r="E90" i="209" s="1"/>
  <c r="AB8" i="209"/>
  <c r="C90" i="209"/>
  <c r="O89" i="209"/>
  <c r="M89" i="209"/>
  <c r="L89" i="209"/>
  <c r="AF7" i="209"/>
  <c r="G89" i="209" s="1"/>
  <c r="F89" i="209"/>
  <c r="AD7" i="209"/>
  <c r="D89" i="209" s="1"/>
  <c r="AB7" i="209"/>
  <c r="C89" i="209"/>
  <c r="O88" i="209"/>
  <c r="N88" i="209"/>
  <c r="M88" i="209"/>
  <c r="AF6" i="209"/>
  <c r="F88" i="209" s="1"/>
  <c r="AD6" i="209"/>
  <c r="D88" i="209" s="1"/>
  <c r="AB6" i="209"/>
  <c r="C88" i="209" s="1"/>
  <c r="O87" i="209"/>
  <c r="N87" i="209"/>
  <c r="J87" i="209"/>
  <c r="AF5" i="209"/>
  <c r="F87" i="209" s="1"/>
  <c r="AD5" i="209"/>
  <c r="E87" i="209" s="1"/>
  <c r="AB5" i="209"/>
  <c r="C87" i="209" s="1"/>
  <c r="M86" i="209"/>
  <c r="L86" i="209"/>
  <c r="J86" i="209"/>
  <c r="AF4" i="209"/>
  <c r="F86" i="209"/>
  <c r="AD4" i="209"/>
  <c r="E86" i="209" s="1"/>
  <c r="AB4" i="209"/>
  <c r="D8" i="209" s="1"/>
  <c r="C86" i="209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5" i="209"/>
  <c r="D14" i="209"/>
  <c r="D13" i="209"/>
  <c r="O9" i="209"/>
  <c r="D9" i="209"/>
  <c r="O8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O14" i="208" s="1"/>
  <c r="AD111" i="208"/>
  <c r="AB111" i="208"/>
  <c r="AD110" i="208"/>
  <c r="AB110" i="208"/>
  <c r="AD109" i="208"/>
  <c r="AB109" i="208"/>
  <c r="AD108" i="208"/>
  <c r="AB108" i="208"/>
  <c r="AD105" i="208"/>
  <c r="D10" i="208" s="1"/>
  <c r="AB105" i="208"/>
  <c r="AD104" i="208"/>
  <c r="D9" i="208" s="1"/>
  <c r="AB104" i="208"/>
  <c r="M91" i="208"/>
  <c r="L91" i="208"/>
  <c r="K91" i="208"/>
  <c r="AF9" i="208"/>
  <c r="G91" i="208" s="1"/>
  <c r="AD9" i="208"/>
  <c r="D91" i="208"/>
  <c r="E91" i="208"/>
  <c r="AB9" i="208"/>
  <c r="C91" i="208" s="1"/>
  <c r="O90" i="208"/>
  <c r="N90" i="208"/>
  <c r="M90" i="208"/>
  <c r="L90" i="208"/>
  <c r="K90" i="208"/>
  <c r="AF8" i="208"/>
  <c r="G90" i="208" s="1"/>
  <c r="AD8" i="208"/>
  <c r="E90" i="208" s="1"/>
  <c r="AB8" i="208"/>
  <c r="C90" i="208" s="1"/>
  <c r="M89" i="208"/>
  <c r="L89" i="208"/>
  <c r="AF7" i="208"/>
  <c r="G89" i="208" s="1"/>
  <c r="AD7" i="208"/>
  <c r="E89" i="208"/>
  <c r="AB7" i="208"/>
  <c r="C89" i="208" s="1"/>
  <c r="O88" i="208"/>
  <c r="N88" i="208"/>
  <c r="J88" i="208"/>
  <c r="AF6" i="208"/>
  <c r="F88" i="208"/>
  <c r="AD6" i="208"/>
  <c r="D88" i="208" s="1"/>
  <c r="AB6" i="208"/>
  <c r="C88" i="208" s="1"/>
  <c r="O87" i="208"/>
  <c r="N87" i="208"/>
  <c r="M87" i="208"/>
  <c r="J87" i="208"/>
  <c r="AF5" i="208"/>
  <c r="G87" i="208" s="1"/>
  <c r="AD5" i="208"/>
  <c r="D87" i="208" s="1"/>
  <c r="AB5" i="208"/>
  <c r="C87" i="208" s="1"/>
  <c r="O86" i="208"/>
  <c r="M86" i="208"/>
  <c r="L86" i="208"/>
  <c r="J86" i="208"/>
  <c r="AF4" i="208"/>
  <c r="G86" i="208" s="1"/>
  <c r="AD4" i="208"/>
  <c r="E86" i="208" s="1"/>
  <c r="AB4" i="208"/>
  <c r="C86" i="208" s="1"/>
  <c r="N85" i="208"/>
  <c r="F85" i="208"/>
  <c r="J83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D14" i="208"/>
  <c r="D13" i="208"/>
  <c r="O10" i="208"/>
  <c r="O9" i="208"/>
  <c r="O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O14" i="207" s="1"/>
  <c r="AD111" i="207"/>
  <c r="D16" i="207" s="1"/>
  <c r="AB111" i="207"/>
  <c r="AD110" i="207"/>
  <c r="AB110" i="207"/>
  <c r="AD109" i="207"/>
  <c r="AB109" i="207"/>
  <c r="AD108" i="207"/>
  <c r="D13" i="207" s="1"/>
  <c r="AB108" i="207"/>
  <c r="AD105" i="207"/>
  <c r="D10" i="207" s="1"/>
  <c r="AB105" i="207"/>
  <c r="AD104" i="207"/>
  <c r="AB104" i="207"/>
  <c r="M91" i="207"/>
  <c r="L91" i="207"/>
  <c r="K91" i="207"/>
  <c r="AF9" i="207"/>
  <c r="G91" i="207" s="1"/>
  <c r="AD9" i="207"/>
  <c r="D91" i="207" s="1"/>
  <c r="AB9" i="207"/>
  <c r="C91" i="207" s="1"/>
  <c r="O90" i="207"/>
  <c r="N90" i="207"/>
  <c r="M90" i="207"/>
  <c r="L90" i="207"/>
  <c r="K90" i="207"/>
  <c r="AF8" i="207"/>
  <c r="G90" i="207" s="1"/>
  <c r="AD8" i="207"/>
  <c r="E90" i="207" s="1"/>
  <c r="AB8" i="207"/>
  <c r="C90" i="207" s="1"/>
  <c r="M89" i="207"/>
  <c r="L89" i="207"/>
  <c r="AF7" i="207"/>
  <c r="G89" i="207" s="1"/>
  <c r="AD7" i="207"/>
  <c r="E89" i="207" s="1"/>
  <c r="AB7" i="207"/>
  <c r="C89" i="207" s="1"/>
  <c r="O88" i="207"/>
  <c r="N88" i="207"/>
  <c r="J88" i="207"/>
  <c r="AF6" i="207"/>
  <c r="F88" i="207" s="1"/>
  <c r="AD6" i="207"/>
  <c r="E88" i="207" s="1"/>
  <c r="AB6" i="207"/>
  <c r="C88" i="207" s="1"/>
  <c r="O87" i="207"/>
  <c r="N87" i="207"/>
  <c r="M87" i="207"/>
  <c r="L87" i="207"/>
  <c r="J87" i="207"/>
  <c r="AF5" i="207"/>
  <c r="G87" i="207"/>
  <c r="AD5" i="207"/>
  <c r="D87" i="207" s="1"/>
  <c r="AB5" i="207"/>
  <c r="C87" i="207" s="1"/>
  <c r="O86" i="207"/>
  <c r="M86" i="207"/>
  <c r="L86" i="207"/>
  <c r="J86" i="207"/>
  <c r="AF4" i="207"/>
  <c r="F86" i="207" s="1"/>
  <c r="AD4" i="207"/>
  <c r="E86" i="207" s="1"/>
  <c r="AB4" i="207"/>
  <c r="D8" i="207" s="1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5" i="207"/>
  <c r="D14" i="207"/>
  <c r="O10" i="207"/>
  <c r="O9" i="207"/>
  <c r="D9" i="207"/>
  <c r="O8" i="207"/>
  <c r="A7" i="207"/>
  <c r="A4" i="207"/>
  <c r="AB2" i="207"/>
  <c r="A2" i="207"/>
  <c r="AD128" i="206"/>
  <c r="O10" i="206" s="1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O14" i="206" s="1"/>
  <c r="AD111" i="206"/>
  <c r="D16" i="206" s="1"/>
  <c r="AB111" i="206"/>
  <c r="AD110" i="206"/>
  <c r="AB110" i="206"/>
  <c r="AD109" i="206"/>
  <c r="D14" i="206" s="1"/>
  <c r="AB109" i="206"/>
  <c r="AD108" i="206"/>
  <c r="D13" i="206" s="1"/>
  <c r="AB108" i="206"/>
  <c r="AD105" i="206"/>
  <c r="D10" i="206" s="1"/>
  <c r="AB105" i="206"/>
  <c r="AD104" i="206"/>
  <c r="AB104" i="206"/>
  <c r="M91" i="206"/>
  <c r="L91" i="206"/>
  <c r="K91" i="206"/>
  <c r="AF9" i="206"/>
  <c r="G91" i="206" s="1"/>
  <c r="AD9" i="206"/>
  <c r="E91" i="206" s="1"/>
  <c r="AB9" i="206"/>
  <c r="C91" i="206" s="1"/>
  <c r="O90" i="206"/>
  <c r="N90" i="206"/>
  <c r="M90" i="206"/>
  <c r="L90" i="206"/>
  <c r="K90" i="206"/>
  <c r="AF8" i="206"/>
  <c r="F90" i="206" s="1"/>
  <c r="AD8" i="206"/>
  <c r="E90" i="206"/>
  <c r="AB8" i="206"/>
  <c r="C90" i="206" s="1"/>
  <c r="M89" i="206"/>
  <c r="L89" i="206"/>
  <c r="AF7" i="206"/>
  <c r="F89" i="206" s="1"/>
  <c r="G89" i="206"/>
  <c r="AD7" i="206"/>
  <c r="E89" i="206" s="1"/>
  <c r="AB7" i="206"/>
  <c r="C89" i="206" s="1"/>
  <c r="O88" i="206"/>
  <c r="N88" i="206"/>
  <c r="L88" i="206"/>
  <c r="J88" i="206"/>
  <c r="AF6" i="206"/>
  <c r="F88" i="206" s="1"/>
  <c r="AD6" i="206"/>
  <c r="E88" i="206" s="1"/>
  <c r="AB6" i="206"/>
  <c r="C88" i="206" s="1"/>
  <c r="O87" i="206"/>
  <c r="N87" i="206"/>
  <c r="M87" i="206"/>
  <c r="J87" i="206"/>
  <c r="AF5" i="206"/>
  <c r="F87" i="206" s="1"/>
  <c r="AD5" i="206"/>
  <c r="E87" i="206" s="1"/>
  <c r="AB5" i="206"/>
  <c r="C87" i="206" s="1"/>
  <c r="O86" i="206"/>
  <c r="M86" i="206"/>
  <c r="L86" i="206"/>
  <c r="J86" i="206"/>
  <c r="AF4" i="206"/>
  <c r="G86" i="206" s="1"/>
  <c r="AD4" i="206"/>
  <c r="E86" i="206" s="1"/>
  <c r="AB4" i="206"/>
  <c r="C86" i="206" s="1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5" i="206"/>
  <c r="O9" i="206"/>
  <c r="D9" i="206"/>
  <c r="A7" i="206"/>
  <c r="A4" i="206"/>
  <c r="AB2" i="206"/>
  <c r="A2" i="206"/>
  <c r="AD128" i="205"/>
  <c r="AB128" i="205"/>
  <c r="AD127" i="205"/>
  <c r="O9" i="205"/>
  <c r="AB127" i="205"/>
  <c r="AD125" i="205"/>
  <c r="AB125" i="205"/>
  <c r="AD124" i="205"/>
  <c r="AB124" i="205"/>
  <c r="AB122" i="205"/>
  <c r="AB121" i="205"/>
  <c r="AB120" i="205"/>
  <c r="AB118" i="205"/>
  <c r="O14" i="205" s="1"/>
  <c r="AD111" i="205"/>
  <c r="D16" i="205" s="1"/>
  <c r="AB111" i="205"/>
  <c r="AD110" i="205"/>
  <c r="D15" i="205" s="1"/>
  <c r="AB110" i="205"/>
  <c r="AD109" i="205"/>
  <c r="AB109" i="205"/>
  <c r="AD108" i="205"/>
  <c r="D13" i="205" s="1"/>
  <c r="AB108" i="205"/>
  <c r="AD105" i="205"/>
  <c r="AB105" i="205"/>
  <c r="AD104" i="205"/>
  <c r="D9" i="205" s="1"/>
  <c r="AB104" i="205"/>
  <c r="M91" i="205"/>
  <c r="L91" i="205"/>
  <c r="K91" i="205"/>
  <c r="AF9" i="205"/>
  <c r="G91" i="205" s="1"/>
  <c r="AD9" i="205"/>
  <c r="D91" i="205"/>
  <c r="AB9" i="205"/>
  <c r="C91" i="205" s="1"/>
  <c r="O90" i="205"/>
  <c r="N90" i="205"/>
  <c r="M90" i="205"/>
  <c r="L90" i="205"/>
  <c r="K90" i="205"/>
  <c r="AF8" i="205"/>
  <c r="G90" i="205" s="1"/>
  <c r="AD8" i="205"/>
  <c r="D90" i="205" s="1"/>
  <c r="AB8" i="205"/>
  <c r="C90" i="205" s="1"/>
  <c r="O89" i="205"/>
  <c r="M89" i="205"/>
  <c r="L89" i="205"/>
  <c r="J89" i="205"/>
  <c r="AF7" i="205"/>
  <c r="F89" i="205" s="1"/>
  <c r="AD7" i="205"/>
  <c r="E89" i="205" s="1"/>
  <c r="AB7" i="205"/>
  <c r="O8" i="205" s="1"/>
  <c r="O88" i="205"/>
  <c r="N88" i="205"/>
  <c r="M88" i="205"/>
  <c r="AF6" i="205"/>
  <c r="G88" i="205" s="1"/>
  <c r="AD6" i="205"/>
  <c r="E88" i="205" s="1"/>
  <c r="AB6" i="205"/>
  <c r="C88" i="205" s="1"/>
  <c r="O87" i="205"/>
  <c r="N87" i="205"/>
  <c r="M87" i="205"/>
  <c r="L87" i="205"/>
  <c r="J87" i="205"/>
  <c r="AF5" i="205"/>
  <c r="F87" i="205" s="1"/>
  <c r="AD5" i="205"/>
  <c r="E87" i="205" s="1"/>
  <c r="D87" i="205"/>
  <c r="AB5" i="205"/>
  <c r="C87" i="205" s="1"/>
  <c r="O86" i="205"/>
  <c r="N86" i="205"/>
  <c r="M86" i="205"/>
  <c r="L86" i="205"/>
  <c r="J86" i="205"/>
  <c r="AF4" i="205"/>
  <c r="G86" i="205" s="1"/>
  <c r="AD4" i="205"/>
  <c r="E86" i="205"/>
  <c r="AB4" i="205"/>
  <c r="C86" i="205" s="1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4" i="205"/>
  <c r="O10" i="205"/>
  <c r="D10" i="205"/>
  <c r="A7" i="205"/>
  <c r="A4" i="205"/>
  <c r="AB2" i="205"/>
  <c r="A2" i="205"/>
  <c r="AD128" i="204"/>
  <c r="AB128" i="204"/>
  <c r="AD127" i="204"/>
  <c r="O9" i="204" s="1"/>
  <c r="AB127" i="204"/>
  <c r="AD125" i="204"/>
  <c r="AB125" i="204"/>
  <c r="AD124" i="204"/>
  <c r="AB124" i="204"/>
  <c r="AB122" i="204"/>
  <c r="AB121" i="204"/>
  <c r="AB120" i="204"/>
  <c r="AB118" i="204"/>
  <c r="AD111" i="204"/>
  <c r="D16" i="204" s="1"/>
  <c r="AB111" i="204"/>
  <c r="AD110" i="204"/>
  <c r="AB110" i="204"/>
  <c r="AD109" i="204"/>
  <c r="D14" i="204" s="1"/>
  <c r="AB109" i="204"/>
  <c r="AD108" i="204"/>
  <c r="D13" i="204"/>
  <c r="AB108" i="204"/>
  <c r="AD105" i="204"/>
  <c r="D10" i="204" s="1"/>
  <c r="AB105" i="204"/>
  <c r="AD104" i="204"/>
  <c r="D9" i="204" s="1"/>
  <c r="AB104" i="204"/>
  <c r="N91" i="204"/>
  <c r="M91" i="204"/>
  <c r="L91" i="204"/>
  <c r="K91" i="204"/>
  <c r="AF9" i="204"/>
  <c r="G91" i="204" s="1"/>
  <c r="AD9" i="204"/>
  <c r="D91" i="204" s="1"/>
  <c r="AB9" i="204"/>
  <c r="C91" i="204" s="1"/>
  <c r="O90" i="204"/>
  <c r="N90" i="204"/>
  <c r="M90" i="204"/>
  <c r="L90" i="204"/>
  <c r="K90" i="204"/>
  <c r="AF8" i="204"/>
  <c r="G90" i="204" s="1"/>
  <c r="AD8" i="204"/>
  <c r="E90" i="204"/>
  <c r="AB8" i="204"/>
  <c r="C90" i="204" s="1"/>
  <c r="M89" i="204"/>
  <c r="L89" i="204"/>
  <c r="J89" i="204"/>
  <c r="AF7" i="204"/>
  <c r="G89" i="204"/>
  <c r="AD7" i="204"/>
  <c r="D89" i="204" s="1"/>
  <c r="AB7" i="204"/>
  <c r="C89" i="204" s="1"/>
  <c r="O88" i="204"/>
  <c r="N88" i="204"/>
  <c r="M88" i="204"/>
  <c r="L88" i="204"/>
  <c r="J88" i="204"/>
  <c r="AF6" i="204"/>
  <c r="F88" i="204" s="1"/>
  <c r="AD6" i="204"/>
  <c r="E88" i="204" s="1"/>
  <c r="AB6" i="204"/>
  <c r="C88" i="204"/>
  <c r="O87" i="204"/>
  <c r="N87" i="204"/>
  <c r="M87" i="204"/>
  <c r="L87" i="204"/>
  <c r="J87" i="204"/>
  <c r="AF5" i="204"/>
  <c r="G87" i="204" s="1"/>
  <c r="AD5" i="204"/>
  <c r="D87" i="204" s="1"/>
  <c r="AB5" i="204"/>
  <c r="C87" i="204"/>
  <c r="O86" i="204"/>
  <c r="N86" i="204"/>
  <c r="M86" i="204"/>
  <c r="L86" i="204"/>
  <c r="J86" i="204"/>
  <c r="AF4" i="204"/>
  <c r="F86" i="204" s="1"/>
  <c r="AD4" i="204"/>
  <c r="E86" i="204" s="1"/>
  <c r="AB4" i="204"/>
  <c r="C86" i="204" s="1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5" i="204"/>
  <c r="O14" i="204"/>
  <c r="O10" i="204"/>
  <c r="A7" i="204"/>
  <c r="A4" i="204"/>
  <c r="AB2" i="204"/>
  <c r="A2" i="204"/>
  <c r="AD128" i="203"/>
  <c r="O10" i="203" s="1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D16" i="203"/>
  <c r="AB111" i="203"/>
  <c r="AD110" i="203"/>
  <c r="D15" i="203" s="1"/>
  <c r="AB110" i="203"/>
  <c r="AD109" i="203"/>
  <c r="AB109" i="203"/>
  <c r="AD108" i="203"/>
  <c r="AB108" i="203"/>
  <c r="AD105" i="203"/>
  <c r="D10" i="203" s="1"/>
  <c r="AB105" i="203"/>
  <c r="AD104" i="203"/>
  <c r="AB104" i="203"/>
  <c r="O91" i="203"/>
  <c r="N91" i="203"/>
  <c r="M91" i="203"/>
  <c r="L91" i="203"/>
  <c r="K91" i="203"/>
  <c r="AF9" i="203"/>
  <c r="G91" i="203" s="1"/>
  <c r="AD9" i="203"/>
  <c r="D91" i="203" s="1"/>
  <c r="AB9" i="203"/>
  <c r="C91" i="203" s="1"/>
  <c r="O90" i="203"/>
  <c r="N90" i="203"/>
  <c r="M90" i="203"/>
  <c r="L90" i="203"/>
  <c r="K90" i="203"/>
  <c r="AF8" i="203"/>
  <c r="G90" i="203" s="1"/>
  <c r="AD8" i="203"/>
  <c r="E90" i="203" s="1"/>
  <c r="AB8" i="203"/>
  <c r="C90" i="203" s="1"/>
  <c r="M89" i="203"/>
  <c r="L89" i="203"/>
  <c r="J89" i="203"/>
  <c r="AF7" i="203"/>
  <c r="G89" i="203" s="1"/>
  <c r="AD7" i="203"/>
  <c r="E89" i="203" s="1"/>
  <c r="AB7" i="203"/>
  <c r="C89" i="203" s="1"/>
  <c r="O88" i="203"/>
  <c r="N88" i="203"/>
  <c r="M88" i="203"/>
  <c r="L88" i="203"/>
  <c r="J88" i="203"/>
  <c r="AF6" i="203"/>
  <c r="G88" i="203" s="1"/>
  <c r="AD6" i="203"/>
  <c r="E88" i="203" s="1"/>
  <c r="AB6" i="203"/>
  <c r="C88" i="203" s="1"/>
  <c r="O87" i="203"/>
  <c r="N87" i="203"/>
  <c r="M87" i="203"/>
  <c r="L87" i="203"/>
  <c r="J87" i="203"/>
  <c r="AF5" i="203"/>
  <c r="G87" i="203" s="1"/>
  <c r="AD5" i="203"/>
  <c r="D87" i="203" s="1"/>
  <c r="AB5" i="203"/>
  <c r="C87" i="203"/>
  <c r="O86" i="203"/>
  <c r="N86" i="203"/>
  <c r="M86" i="203"/>
  <c r="L86" i="203"/>
  <c r="J86" i="203"/>
  <c r="AF4" i="203"/>
  <c r="F86" i="203" s="1"/>
  <c r="AD4" i="203"/>
  <c r="E86" i="203"/>
  <c r="AB4" i="203"/>
  <c r="C86" i="203" s="1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O14" i="203"/>
  <c r="D14" i="203"/>
  <c r="D13" i="203"/>
  <c r="O9" i="203"/>
  <c r="D9" i="203"/>
  <c r="D8" i="203"/>
  <c r="A7" i="203"/>
  <c r="A4" i="203"/>
  <c r="AB2" i="203"/>
  <c r="A2" i="203"/>
  <c r="AD128" i="202"/>
  <c r="O10" i="202" s="1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D16" i="202" s="1"/>
  <c r="AB111" i="202"/>
  <c r="AD110" i="202"/>
  <c r="D15" i="202" s="1"/>
  <c r="AB110" i="202"/>
  <c r="AD109" i="202"/>
  <c r="AB109" i="202"/>
  <c r="AD108" i="202"/>
  <c r="D13" i="202"/>
  <c r="AB108" i="202"/>
  <c r="AD105" i="202"/>
  <c r="D10" i="202"/>
  <c r="AB105" i="202"/>
  <c r="AD104" i="202"/>
  <c r="D9" i="202"/>
  <c r="AB104" i="202"/>
  <c r="O91" i="202"/>
  <c r="N91" i="202"/>
  <c r="M91" i="202"/>
  <c r="L91" i="202"/>
  <c r="K91" i="202"/>
  <c r="AF9" i="202"/>
  <c r="G91" i="202" s="1"/>
  <c r="AD9" i="202"/>
  <c r="E91" i="202"/>
  <c r="AB9" i="202"/>
  <c r="C91" i="202" s="1"/>
  <c r="O90" i="202"/>
  <c r="N90" i="202"/>
  <c r="M90" i="202"/>
  <c r="L90" i="202"/>
  <c r="K90" i="202"/>
  <c r="AF8" i="202"/>
  <c r="F90" i="202" s="1"/>
  <c r="G90" i="202"/>
  <c r="AD8" i="202"/>
  <c r="E90" i="202" s="1"/>
  <c r="AB8" i="202"/>
  <c r="C90" i="202" s="1"/>
  <c r="M89" i="202"/>
  <c r="L89" i="202"/>
  <c r="J89" i="202"/>
  <c r="AF7" i="202"/>
  <c r="G89" i="202"/>
  <c r="AD7" i="202"/>
  <c r="D89" i="202" s="1"/>
  <c r="E89" i="202"/>
  <c r="AB7" i="202"/>
  <c r="C89" i="202" s="1"/>
  <c r="O88" i="202"/>
  <c r="N88" i="202"/>
  <c r="M88" i="202"/>
  <c r="L88" i="202"/>
  <c r="J88" i="202"/>
  <c r="AF6" i="202"/>
  <c r="F88" i="202" s="1"/>
  <c r="AD6" i="202"/>
  <c r="D88" i="202" s="1"/>
  <c r="AB6" i="202"/>
  <c r="C88" i="202" s="1"/>
  <c r="O87" i="202"/>
  <c r="N87" i="202"/>
  <c r="M87" i="202"/>
  <c r="L87" i="202"/>
  <c r="J87" i="202"/>
  <c r="AF5" i="202"/>
  <c r="G87" i="202" s="1"/>
  <c r="AD5" i="202"/>
  <c r="D87" i="202" s="1"/>
  <c r="AB5" i="202"/>
  <c r="C87" i="202"/>
  <c r="O86" i="202"/>
  <c r="N86" i="202"/>
  <c r="M86" i="202"/>
  <c r="L86" i="202"/>
  <c r="J86" i="202"/>
  <c r="AF4" i="202"/>
  <c r="G86" i="202" s="1"/>
  <c r="AD4" i="202"/>
  <c r="E86" i="202" s="1"/>
  <c r="D86" i="202"/>
  <c r="AB4" i="202"/>
  <c r="C86" i="202" s="1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O14" i="202"/>
  <c r="D14" i="202"/>
  <c r="A7" i="202"/>
  <c r="A4" i="202"/>
  <c r="AB2" i="202"/>
  <c r="A2" i="202"/>
  <c r="AD128" i="201"/>
  <c r="O10" i="201" s="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O14" i="201" s="1"/>
  <c r="AD111" i="201"/>
  <c r="D16" i="201" s="1"/>
  <c r="AB111" i="201"/>
  <c r="AD110" i="201"/>
  <c r="D15" i="201" s="1"/>
  <c r="AB110" i="201"/>
  <c r="AD109" i="201"/>
  <c r="D14" i="201" s="1"/>
  <c r="AB109" i="201"/>
  <c r="AD108" i="201"/>
  <c r="AB108" i="201"/>
  <c r="AD105" i="201"/>
  <c r="AB105" i="201"/>
  <c r="AD104" i="201"/>
  <c r="D9" i="201" s="1"/>
  <c r="AB104" i="201"/>
  <c r="O91" i="201"/>
  <c r="N91" i="201"/>
  <c r="M91" i="201"/>
  <c r="L91" i="201"/>
  <c r="K91" i="201"/>
  <c r="AF9" i="201"/>
  <c r="F91" i="201" s="1"/>
  <c r="AD9" i="201"/>
  <c r="D91" i="201" s="1"/>
  <c r="AB9" i="201"/>
  <c r="C91" i="201" s="1"/>
  <c r="O90" i="201"/>
  <c r="N90" i="201"/>
  <c r="M90" i="201"/>
  <c r="L90" i="201"/>
  <c r="K90" i="201"/>
  <c r="AF8" i="201"/>
  <c r="G90" i="201" s="1"/>
  <c r="AD8" i="201"/>
  <c r="D90" i="201" s="1"/>
  <c r="AB8" i="201"/>
  <c r="C90" i="201" s="1"/>
  <c r="M89" i="201"/>
  <c r="L89" i="201"/>
  <c r="J89" i="201"/>
  <c r="AF7" i="201"/>
  <c r="G89" i="201" s="1"/>
  <c r="AD7" i="201"/>
  <c r="E89" i="201" s="1"/>
  <c r="AB7" i="201"/>
  <c r="C89" i="201"/>
  <c r="O88" i="201"/>
  <c r="N88" i="201"/>
  <c r="M88" i="201"/>
  <c r="L88" i="201"/>
  <c r="J88" i="201"/>
  <c r="AF6" i="201"/>
  <c r="G88" i="201" s="1"/>
  <c r="AD6" i="201"/>
  <c r="E88" i="201" s="1"/>
  <c r="AB6" i="201"/>
  <c r="C88" i="201" s="1"/>
  <c r="O87" i="201"/>
  <c r="N87" i="201"/>
  <c r="M87" i="201"/>
  <c r="L87" i="201"/>
  <c r="J87" i="201"/>
  <c r="AF5" i="201"/>
  <c r="G87" i="201" s="1"/>
  <c r="AD5" i="201"/>
  <c r="E87" i="201" s="1"/>
  <c r="AB5" i="201"/>
  <c r="C87" i="201" s="1"/>
  <c r="O86" i="201"/>
  <c r="N86" i="201"/>
  <c r="M86" i="201"/>
  <c r="L86" i="201"/>
  <c r="J86" i="201"/>
  <c r="AF4" i="201"/>
  <c r="F86" i="201"/>
  <c r="AD4" i="201"/>
  <c r="E86" i="201" s="1"/>
  <c r="AB4" i="201"/>
  <c r="D8" i="201" s="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3" i="201"/>
  <c r="D10" i="201"/>
  <c r="O9" i="201"/>
  <c r="A7" i="201"/>
  <c r="A4" i="201"/>
  <c r="AB2" i="201"/>
  <c r="A2" i="201"/>
  <c r="AD128" i="200"/>
  <c r="AB128" i="200"/>
  <c r="AD127" i="200"/>
  <c r="O9" i="200" s="1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D15" i="200" s="1"/>
  <c r="AB110" i="200"/>
  <c r="AD109" i="200"/>
  <c r="D14" i="200" s="1"/>
  <c r="AB109" i="200"/>
  <c r="AD108" i="200"/>
  <c r="AB108" i="200"/>
  <c r="AD105" i="200"/>
  <c r="D10" i="200" s="1"/>
  <c r="AB105" i="200"/>
  <c r="AD104" i="200"/>
  <c r="D9" i="200" s="1"/>
  <c r="AB104" i="200"/>
  <c r="O91" i="200"/>
  <c r="N91" i="200"/>
  <c r="M91" i="200"/>
  <c r="L91" i="200"/>
  <c r="K91" i="200"/>
  <c r="AF9" i="200"/>
  <c r="G91" i="200" s="1"/>
  <c r="AD9" i="200"/>
  <c r="D91" i="200" s="1"/>
  <c r="AB9" i="200"/>
  <c r="C91" i="200" s="1"/>
  <c r="O90" i="200"/>
  <c r="N90" i="200"/>
  <c r="M90" i="200"/>
  <c r="L90" i="200"/>
  <c r="K90" i="200"/>
  <c r="AF8" i="200"/>
  <c r="F90" i="200" s="1"/>
  <c r="AD8" i="200"/>
  <c r="E90" i="200" s="1"/>
  <c r="AB8" i="200"/>
  <c r="C90" i="200" s="1"/>
  <c r="O89" i="200"/>
  <c r="M89" i="200"/>
  <c r="L89" i="200"/>
  <c r="J89" i="200"/>
  <c r="AF7" i="200"/>
  <c r="G89" i="200" s="1"/>
  <c r="AD7" i="200"/>
  <c r="E89" i="200" s="1"/>
  <c r="AB7" i="200"/>
  <c r="C89" i="200" s="1"/>
  <c r="O88" i="200"/>
  <c r="N88" i="200"/>
  <c r="M88" i="200"/>
  <c r="L88" i="200"/>
  <c r="J88" i="200"/>
  <c r="AF6" i="200"/>
  <c r="F88" i="200" s="1"/>
  <c r="AD6" i="200"/>
  <c r="D88" i="200" s="1"/>
  <c r="AB6" i="200"/>
  <c r="C88" i="200" s="1"/>
  <c r="O87" i="200"/>
  <c r="N87" i="200"/>
  <c r="M87" i="200"/>
  <c r="L87" i="200"/>
  <c r="J87" i="200"/>
  <c r="AF5" i="200"/>
  <c r="G87" i="200" s="1"/>
  <c r="AD5" i="200"/>
  <c r="D87" i="200" s="1"/>
  <c r="AB5" i="200"/>
  <c r="C87" i="200" s="1"/>
  <c r="O86" i="200"/>
  <c r="N86" i="200"/>
  <c r="M86" i="200"/>
  <c r="L86" i="200"/>
  <c r="J86" i="200"/>
  <c r="AF4" i="200"/>
  <c r="G86" i="200" s="1"/>
  <c r="AD4" i="200"/>
  <c r="D86" i="200" s="1"/>
  <c r="AB4" i="200"/>
  <c r="D8" i="200" s="1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O14" i="200"/>
  <c r="D13" i="200"/>
  <c r="O10" i="200"/>
  <c r="A7" i="200"/>
  <c r="A4" i="200"/>
  <c r="AB2" i="200"/>
  <c r="A2" i="200"/>
  <c r="AD128" i="199"/>
  <c r="O10" i="199"/>
  <c r="AB128" i="199"/>
  <c r="AD127" i="199"/>
  <c r="O9" i="199" s="1"/>
  <c r="AB127" i="199"/>
  <c r="AD125" i="199"/>
  <c r="AB125" i="199"/>
  <c r="AD124" i="199"/>
  <c r="AB124" i="199"/>
  <c r="AB122" i="199"/>
  <c r="AB121" i="199"/>
  <c r="AB120" i="199"/>
  <c r="AB118" i="199"/>
  <c r="O14" i="199" s="1"/>
  <c r="AD111" i="199"/>
  <c r="D16" i="199" s="1"/>
  <c r="AB111" i="199"/>
  <c r="AD110" i="199"/>
  <c r="D15" i="199" s="1"/>
  <c r="AB110" i="199"/>
  <c r="AD109" i="199"/>
  <c r="D14" i="199" s="1"/>
  <c r="AB109" i="199"/>
  <c r="AD108" i="199"/>
  <c r="D13" i="199" s="1"/>
  <c r="AB108" i="199"/>
  <c r="AD105" i="199"/>
  <c r="D10" i="199" s="1"/>
  <c r="AB105" i="199"/>
  <c r="AD104" i="199"/>
  <c r="D9" i="199" s="1"/>
  <c r="AB104" i="199"/>
  <c r="O91" i="199"/>
  <c r="N91" i="199"/>
  <c r="M91" i="199"/>
  <c r="L91" i="199"/>
  <c r="K91" i="199"/>
  <c r="AF9" i="199"/>
  <c r="G91" i="199"/>
  <c r="AD9" i="199"/>
  <c r="D91" i="199" s="1"/>
  <c r="AB9" i="199"/>
  <c r="C91" i="199" s="1"/>
  <c r="O90" i="199"/>
  <c r="N90" i="199"/>
  <c r="M90" i="199"/>
  <c r="L90" i="199"/>
  <c r="K90" i="199"/>
  <c r="AF8" i="199"/>
  <c r="G90" i="199" s="1"/>
  <c r="AD8" i="199"/>
  <c r="E90" i="199" s="1"/>
  <c r="AB8" i="199"/>
  <c r="C90" i="199" s="1"/>
  <c r="O89" i="199"/>
  <c r="M89" i="199"/>
  <c r="L89" i="199"/>
  <c r="J89" i="199"/>
  <c r="AF7" i="199"/>
  <c r="G89" i="199" s="1"/>
  <c r="AD7" i="199"/>
  <c r="D89" i="199" s="1"/>
  <c r="AB7" i="199"/>
  <c r="C89" i="199" s="1"/>
  <c r="O88" i="199"/>
  <c r="N88" i="199"/>
  <c r="M88" i="199"/>
  <c r="L88" i="199"/>
  <c r="J88" i="199"/>
  <c r="AF6" i="199"/>
  <c r="G88" i="199" s="1"/>
  <c r="AD6" i="199"/>
  <c r="E88" i="199" s="1"/>
  <c r="AB6" i="199"/>
  <c r="C88" i="199" s="1"/>
  <c r="O87" i="199"/>
  <c r="N87" i="199"/>
  <c r="M87" i="199"/>
  <c r="L87" i="199"/>
  <c r="J87" i="199"/>
  <c r="AF5" i="199"/>
  <c r="G87" i="199" s="1"/>
  <c r="AD5" i="199"/>
  <c r="E87" i="199"/>
  <c r="AB5" i="199"/>
  <c r="C87" i="199" s="1"/>
  <c r="O86" i="199"/>
  <c r="N86" i="199"/>
  <c r="M86" i="199"/>
  <c r="L86" i="199"/>
  <c r="J86" i="199"/>
  <c r="AF4" i="199"/>
  <c r="G86" i="199" s="1"/>
  <c r="AD4" i="199"/>
  <c r="E86" i="199" s="1"/>
  <c r="AB4" i="199"/>
  <c r="C86" i="199" s="1"/>
  <c r="N85" i="199"/>
  <c r="F85" i="199"/>
  <c r="J83" i="199"/>
  <c r="C83" i="199"/>
  <c r="A65" i="199"/>
  <c r="A50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19" i="199"/>
  <c r="AB17" i="199"/>
  <c r="AB16" i="199"/>
  <c r="AB15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 s="1"/>
  <c r="AD9" i="198"/>
  <c r="E91" i="198"/>
  <c r="D91" i="198"/>
  <c r="AB9" i="198"/>
  <c r="C91" i="198" s="1"/>
  <c r="O90" i="198"/>
  <c r="N90" i="198"/>
  <c r="M90" i="198"/>
  <c r="L90" i="198"/>
  <c r="K90" i="198"/>
  <c r="AF8" i="198"/>
  <c r="F90" i="198" s="1"/>
  <c r="AD8" i="198"/>
  <c r="E90" i="198" s="1"/>
  <c r="AB8" i="198"/>
  <c r="C90" i="198" s="1"/>
  <c r="O89" i="198"/>
  <c r="M89" i="198"/>
  <c r="L89" i="198"/>
  <c r="J89" i="198"/>
  <c r="AF7" i="198"/>
  <c r="G89" i="198" s="1"/>
  <c r="AD7" i="198"/>
  <c r="E89" i="198" s="1"/>
  <c r="AB7" i="198"/>
  <c r="O8" i="198" s="1"/>
  <c r="O88" i="198"/>
  <c r="N88" i="198"/>
  <c r="M88" i="198"/>
  <c r="L88" i="198"/>
  <c r="J88" i="198"/>
  <c r="AF6" i="198"/>
  <c r="F88" i="198"/>
  <c r="AD6" i="198"/>
  <c r="E88" i="198"/>
  <c r="AB6" i="198"/>
  <c r="C88" i="198"/>
  <c r="O87" i="198"/>
  <c r="N87" i="198"/>
  <c r="M87" i="198"/>
  <c r="L87" i="198"/>
  <c r="J87" i="198"/>
  <c r="AF5" i="198"/>
  <c r="G87" i="198" s="1"/>
  <c r="AD5" i="198"/>
  <c r="E87" i="198" s="1"/>
  <c r="AB5" i="198"/>
  <c r="C87" i="198" s="1"/>
  <c r="O86" i="198"/>
  <c r="N86" i="198"/>
  <c r="M86" i="198"/>
  <c r="L86" i="198"/>
  <c r="J86" i="198"/>
  <c r="AF4" i="198"/>
  <c r="F86" i="198" s="1"/>
  <c r="AD4" i="198"/>
  <c r="E86" i="198" s="1"/>
  <c r="AB4" i="198"/>
  <c r="C86" i="198" s="1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A7" i="198"/>
  <c r="A4" i="198"/>
  <c r="AB2" i="198"/>
  <c r="A2" i="198"/>
  <c r="AD128" i="197"/>
  <c r="O10" i="197" s="1"/>
  <c r="AB128" i="197"/>
  <c r="AD127" i="197"/>
  <c r="O9" i="197" s="1"/>
  <c r="AB127" i="197"/>
  <c r="AD125" i="197"/>
  <c r="AB125" i="197"/>
  <c r="AD124" i="197"/>
  <c r="AB124" i="197"/>
  <c r="AB122" i="197"/>
  <c r="AB121" i="197"/>
  <c r="AB120" i="197"/>
  <c r="AB118" i="197"/>
  <c r="O14" i="197" s="1"/>
  <c r="AD111" i="197"/>
  <c r="D16" i="197" s="1"/>
  <c r="AB111" i="197"/>
  <c r="AD110" i="197"/>
  <c r="D15" i="197" s="1"/>
  <c r="AB110" i="197"/>
  <c r="AD109" i="197"/>
  <c r="AB109" i="197"/>
  <c r="AD108" i="197"/>
  <c r="D13" i="197" s="1"/>
  <c r="AB108" i="197"/>
  <c r="AD105" i="197"/>
  <c r="D10" i="197" s="1"/>
  <c r="AB105" i="197"/>
  <c r="AD104" i="197"/>
  <c r="D9" i="197" s="1"/>
  <c r="AB104" i="197"/>
  <c r="O91" i="197"/>
  <c r="N91" i="197"/>
  <c r="M91" i="197"/>
  <c r="L91" i="197"/>
  <c r="K91" i="197"/>
  <c r="AF9" i="197"/>
  <c r="G91" i="197" s="1"/>
  <c r="AD9" i="197"/>
  <c r="E91" i="197" s="1"/>
  <c r="AB9" i="197"/>
  <c r="C91" i="197" s="1"/>
  <c r="O90" i="197"/>
  <c r="N90" i="197"/>
  <c r="M90" i="197"/>
  <c r="L90" i="197"/>
  <c r="K90" i="197"/>
  <c r="AF8" i="197"/>
  <c r="F90" i="197" s="1"/>
  <c r="AD8" i="197"/>
  <c r="E90" i="197" s="1"/>
  <c r="AB8" i="197"/>
  <c r="C90" i="197" s="1"/>
  <c r="N89" i="197"/>
  <c r="M89" i="197"/>
  <c r="L89" i="197"/>
  <c r="J89" i="197"/>
  <c r="AF7" i="197"/>
  <c r="G89" i="197" s="1"/>
  <c r="AD7" i="197"/>
  <c r="D89" i="197" s="1"/>
  <c r="AB7" i="197"/>
  <c r="C89" i="197" s="1"/>
  <c r="O88" i="197"/>
  <c r="N88" i="197"/>
  <c r="M88" i="197"/>
  <c r="L88" i="197"/>
  <c r="J88" i="197"/>
  <c r="AF6" i="197"/>
  <c r="F88" i="197" s="1"/>
  <c r="AD6" i="197"/>
  <c r="D88" i="197" s="1"/>
  <c r="AB6" i="197"/>
  <c r="C88" i="197" s="1"/>
  <c r="O87" i="197"/>
  <c r="N87" i="197"/>
  <c r="M87" i="197"/>
  <c r="L87" i="197"/>
  <c r="J87" i="197"/>
  <c r="AF5" i="197"/>
  <c r="G87" i="197" s="1"/>
  <c r="AD5" i="197"/>
  <c r="E87" i="197" s="1"/>
  <c r="AB5" i="197"/>
  <c r="C87" i="197" s="1"/>
  <c r="O86" i="197"/>
  <c r="N86" i="197"/>
  <c r="M86" i="197"/>
  <c r="L86" i="197"/>
  <c r="J86" i="197"/>
  <c r="AF4" i="197"/>
  <c r="G86" i="197" s="1"/>
  <c r="AD4" i="197"/>
  <c r="E86" i="197" s="1"/>
  <c r="AB4" i="197"/>
  <c r="C86" i="197" s="1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4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O14" i="196" s="1"/>
  <c r="AD111" i="196"/>
  <c r="D16" i="196"/>
  <c r="AB111" i="196"/>
  <c r="AD110" i="196"/>
  <c r="D15" i="196" s="1"/>
  <c r="AB110" i="196"/>
  <c r="AD109" i="196"/>
  <c r="D14" i="196" s="1"/>
  <c r="AB109" i="196"/>
  <c r="AD108" i="196"/>
  <c r="D13" i="196" s="1"/>
  <c r="AB108" i="196"/>
  <c r="AD105" i="196"/>
  <c r="D10" i="196" s="1"/>
  <c r="AB105" i="196"/>
  <c r="AD104" i="196"/>
  <c r="D9" i="196" s="1"/>
  <c r="AB104" i="196"/>
  <c r="O91" i="196"/>
  <c r="N91" i="196"/>
  <c r="M91" i="196"/>
  <c r="L91" i="196"/>
  <c r="K91" i="196"/>
  <c r="AF9" i="196"/>
  <c r="G91" i="196" s="1"/>
  <c r="AD9" i="196"/>
  <c r="E91" i="196" s="1"/>
  <c r="AB9" i="196"/>
  <c r="C91" i="196" s="1"/>
  <c r="O90" i="196"/>
  <c r="N90" i="196"/>
  <c r="M90" i="196"/>
  <c r="L90" i="196"/>
  <c r="K90" i="196"/>
  <c r="AF8" i="196"/>
  <c r="F90" i="196" s="1"/>
  <c r="AD8" i="196"/>
  <c r="E90" i="196" s="1"/>
  <c r="AB8" i="196"/>
  <c r="C90" i="196" s="1"/>
  <c r="M89" i="196"/>
  <c r="L89" i="196"/>
  <c r="J89" i="196"/>
  <c r="AF7" i="196"/>
  <c r="G89" i="196"/>
  <c r="AD7" i="196"/>
  <c r="E89" i="196" s="1"/>
  <c r="AB7" i="196"/>
  <c r="C89" i="196" s="1"/>
  <c r="O88" i="196"/>
  <c r="N88" i="196"/>
  <c r="M88" i="196"/>
  <c r="L88" i="196"/>
  <c r="J88" i="196"/>
  <c r="AF6" i="196"/>
  <c r="G88" i="196" s="1"/>
  <c r="AD6" i="196"/>
  <c r="D88" i="196" s="1"/>
  <c r="E88" i="196"/>
  <c r="AB6" i="196"/>
  <c r="C88" i="196" s="1"/>
  <c r="O87" i="196"/>
  <c r="N87" i="196"/>
  <c r="M87" i="196"/>
  <c r="L87" i="196"/>
  <c r="J87" i="196"/>
  <c r="AF5" i="196"/>
  <c r="G87" i="196" s="1"/>
  <c r="AD5" i="196"/>
  <c r="E87" i="196" s="1"/>
  <c r="AB5" i="196"/>
  <c r="C87" i="196" s="1"/>
  <c r="O86" i="196"/>
  <c r="N86" i="196"/>
  <c r="M86" i="196"/>
  <c r="L86" i="196"/>
  <c r="J86" i="196"/>
  <c r="AF4" i="196"/>
  <c r="G86" i="196" s="1"/>
  <c r="AD4" i="196"/>
  <c r="E86" i="196" s="1"/>
  <c r="AB4" i="196"/>
  <c r="D8" i="196" s="1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O10" i="196"/>
  <c r="O9" i="196"/>
  <c r="A7" i="196"/>
  <c r="A4" i="196"/>
  <c r="AB2" i="196"/>
  <c r="A2" i="196"/>
  <c r="AD128" i="195"/>
  <c r="O10" i="195" s="1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D16" i="195"/>
  <c r="AB111" i="195"/>
  <c r="AD110" i="195"/>
  <c r="D15" i="195" s="1"/>
  <c r="AB110" i="195"/>
  <c r="AD109" i="195"/>
  <c r="D14" i="195" s="1"/>
  <c r="AB109" i="195"/>
  <c r="AD108" i="195"/>
  <c r="AB108" i="195"/>
  <c r="AD105" i="195"/>
  <c r="D10" i="195" s="1"/>
  <c r="AB105" i="195"/>
  <c r="AD104" i="195"/>
  <c r="AB104" i="195"/>
  <c r="O91" i="195"/>
  <c r="N91" i="195"/>
  <c r="M91" i="195"/>
  <c r="L91" i="195"/>
  <c r="K91" i="195"/>
  <c r="AF9" i="195"/>
  <c r="G91" i="195" s="1"/>
  <c r="AD9" i="195"/>
  <c r="E91" i="195" s="1"/>
  <c r="AB9" i="195"/>
  <c r="C91" i="195" s="1"/>
  <c r="O90" i="195"/>
  <c r="N90" i="195"/>
  <c r="M90" i="195"/>
  <c r="L90" i="195"/>
  <c r="K90" i="195"/>
  <c r="AF8" i="195"/>
  <c r="G90" i="195" s="1"/>
  <c r="AD8" i="195"/>
  <c r="E90" i="195" s="1"/>
  <c r="AB8" i="195"/>
  <c r="C90" i="195" s="1"/>
  <c r="M89" i="195"/>
  <c r="L89" i="195"/>
  <c r="J89" i="195"/>
  <c r="AF7" i="195"/>
  <c r="F89" i="195" s="1"/>
  <c r="AD7" i="195"/>
  <c r="E89" i="195" s="1"/>
  <c r="AB7" i="195"/>
  <c r="C89" i="195" s="1"/>
  <c r="O88" i="195"/>
  <c r="N88" i="195"/>
  <c r="M88" i="195"/>
  <c r="L88" i="195"/>
  <c r="J88" i="195"/>
  <c r="AF6" i="195"/>
  <c r="G88" i="195" s="1"/>
  <c r="AD6" i="195"/>
  <c r="E88" i="195" s="1"/>
  <c r="AB6" i="195"/>
  <c r="C88" i="195" s="1"/>
  <c r="O87" i="195"/>
  <c r="N87" i="195"/>
  <c r="M87" i="195"/>
  <c r="L87" i="195"/>
  <c r="J87" i="195"/>
  <c r="AF5" i="195"/>
  <c r="F87" i="195" s="1"/>
  <c r="AD5" i="195"/>
  <c r="E87" i="195" s="1"/>
  <c r="AB5" i="195"/>
  <c r="C87" i="195" s="1"/>
  <c r="O86" i="195"/>
  <c r="N86" i="195"/>
  <c r="M86" i="195"/>
  <c r="L86" i="195"/>
  <c r="J86" i="195"/>
  <c r="AF4" i="195"/>
  <c r="G86" i="195" s="1"/>
  <c r="AD4" i="195"/>
  <c r="E86" i="195" s="1"/>
  <c r="AB4" i="195"/>
  <c r="C86" i="195" s="1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O14" i="195"/>
  <c r="D13" i="195"/>
  <c r="O9" i="195"/>
  <c r="D9" i="195"/>
  <c r="A7" i="195"/>
  <c r="A4" i="195"/>
  <c r="AB2" i="195"/>
  <c r="A2" i="195"/>
  <c r="AD128" i="194"/>
  <c r="O10" i="194" s="1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O14" i="194" s="1"/>
  <c r="AD111" i="194"/>
  <c r="AB111" i="194"/>
  <c r="AD110" i="194"/>
  <c r="AB110" i="194"/>
  <c r="AD109" i="194"/>
  <c r="D14" i="194" s="1"/>
  <c r="AB109" i="194"/>
  <c r="AD108" i="194"/>
  <c r="D13" i="194" s="1"/>
  <c r="AB108" i="194"/>
  <c r="AD105" i="194"/>
  <c r="AB105" i="194"/>
  <c r="AD104" i="194"/>
  <c r="D9" i="194" s="1"/>
  <c r="AB104" i="194"/>
  <c r="O91" i="194"/>
  <c r="N91" i="194"/>
  <c r="M91" i="194"/>
  <c r="L91" i="194"/>
  <c r="K91" i="194"/>
  <c r="AF9" i="194"/>
  <c r="G91" i="194" s="1"/>
  <c r="AD9" i="194"/>
  <c r="E91" i="194" s="1"/>
  <c r="AB9" i="194"/>
  <c r="C91" i="194" s="1"/>
  <c r="O90" i="194"/>
  <c r="N90" i="194"/>
  <c r="M90" i="194"/>
  <c r="L90" i="194"/>
  <c r="K90" i="194"/>
  <c r="AF8" i="194"/>
  <c r="F90" i="194" s="1"/>
  <c r="AD8" i="194"/>
  <c r="E90" i="194"/>
  <c r="AB8" i="194"/>
  <c r="C90" i="194" s="1"/>
  <c r="N89" i="194"/>
  <c r="M89" i="194"/>
  <c r="L89" i="194"/>
  <c r="J89" i="194"/>
  <c r="AF7" i="194"/>
  <c r="G89" i="194" s="1"/>
  <c r="AD7" i="194"/>
  <c r="D89" i="194" s="1"/>
  <c r="AB7" i="194"/>
  <c r="O8" i="194" s="1"/>
  <c r="C89" i="194"/>
  <c r="O88" i="194"/>
  <c r="N88" i="194"/>
  <c r="M88" i="194"/>
  <c r="L88" i="194"/>
  <c r="J88" i="194"/>
  <c r="AF6" i="194"/>
  <c r="F88" i="194" s="1"/>
  <c r="G88" i="194"/>
  <c r="AD6" i="194"/>
  <c r="E88" i="194" s="1"/>
  <c r="AB6" i="194"/>
  <c r="C88" i="194" s="1"/>
  <c r="O87" i="194"/>
  <c r="N87" i="194"/>
  <c r="M87" i="194"/>
  <c r="L87" i="194"/>
  <c r="J87" i="194"/>
  <c r="AF5" i="194"/>
  <c r="G87" i="194" s="1"/>
  <c r="AD5" i="194"/>
  <c r="E87" i="194" s="1"/>
  <c r="D87" i="194"/>
  <c r="AB5" i="194"/>
  <c r="C87" i="194"/>
  <c r="O86" i="194"/>
  <c r="N86" i="194"/>
  <c r="M86" i="194"/>
  <c r="L86" i="194"/>
  <c r="J86" i="194"/>
  <c r="AF4" i="194"/>
  <c r="G86" i="194" s="1"/>
  <c r="AD4" i="194"/>
  <c r="E86" i="194" s="1"/>
  <c r="AB4" i="194"/>
  <c r="C86" i="194" s="1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D10" i="194"/>
  <c r="O9" i="194"/>
  <c r="A7" i="194"/>
  <c r="A4" i="194"/>
  <c r="AB2" i="194"/>
  <c r="A2" i="194"/>
  <c r="AD128" i="193"/>
  <c r="O10" i="193" s="1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O14" i="193" s="1"/>
  <c r="AD111" i="193"/>
  <c r="D16" i="193" s="1"/>
  <c r="AB111" i="193"/>
  <c r="AD110" i="193"/>
  <c r="AB110" i="193"/>
  <c r="AD109" i="193"/>
  <c r="D14" i="193" s="1"/>
  <c r="AB109" i="193"/>
  <c r="AD108" i="193"/>
  <c r="D13" i="193" s="1"/>
  <c r="AB108" i="193"/>
  <c r="AD105" i="193"/>
  <c r="D10" i="193" s="1"/>
  <c r="AB105" i="193"/>
  <c r="AD104" i="193"/>
  <c r="AB104" i="193"/>
  <c r="O91" i="193"/>
  <c r="N91" i="193"/>
  <c r="M91" i="193"/>
  <c r="L91" i="193"/>
  <c r="K91" i="193"/>
  <c r="AF9" i="193"/>
  <c r="G91" i="193" s="1"/>
  <c r="AD9" i="193"/>
  <c r="E91" i="193" s="1"/>
  <c r="AB9" i="193"/>
  <c r="C91" i="193" s="1"/>
  <c r="O90" i="193"/>
  <c r="N90" i="193"/>
  <c r="M90" i="193"/>
  <c r="L90" i="193"/>
  <c r="K90" i="193"/>
  <c r="AF8" i="193"/>
  <c r="G90" i="193" s="1"/>
  <c r="AD8" i="193"/>
  <c r="E90" i="193" s="1"/>
  <c r="AB8" i="193"/>
  <c r="C90" i="193" s="1"/>
  <c r="O89" i="193"/>
  <c r="M89" i="193"/>
  <c r="L89" i="193"/>
  <c r="J89" i="193"/>
  <c r="AF7" i="193"/>
  <c r="G89" i="193" s="1"/>
  <c r="AD7" i="193"/>
  <c r="E89" i="193" s="1"/>
  <c r="AB7" i="193"/>
  <c r="C89" i="193" s="1"/>
  <c r="O88" i="193"/>
  <c r="N88" i="193"/>
  <c r="M88" i="193"/>
  <c r="L88" i="193"/>
  <c r="J88" i="193"/>
  <c r="AF6" i="193"/>
  <c r="G88" i="193" s="1"/>
  <c r="AD6" i="193"/>
  <c r="D88" i="193" s="1"/>
  <c r="AB6" i="193"/>
  <c r="C88" i="193" s="1"/>
  <c r="O87" i="193"/>
  <c r="N87" i="193"/>
  <c r="M87" i="193"/>
  <c r="L87" i="193"/>
  <c r="J87" i="193"/>
  <c r="AF5" i="193"/>
  <c r="G87" i="193" s="1"/>
  <c r="AD5" i="193"/>
  <c r="E87" i="193" s="1"/>
  <c r="AB5" i="193"/>
  <c r="C87" i="193" s="1"/>
  <c r="O86" i="193"/>
  <c r="N86" i="193"/>
  <c r="M86" i="193"/>
  <c r="L86" i="193"/>
  <c r="J86" i="193"/>
  <c r="AF4" i="193"/>
  <c r="F86" i="193" s="1"/>
  <c r="AD4" i="193"/>
  <c r="E86" i="193" s="1"/>
  <c r="AB4" i="193"/>
  <c r="C86" i="193" s="1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5" i="193"/>
  <c r="O9" i="193"/>
  <c r="D9" i="193"/>
  <c r="A7" i="193"/>
  <c r="A4" i="193"/>
  <c r="AB2" i="193"/>
  <c r="A2" i="193"/>
  <c r="AD128" i="192"/>
  <c r="O10" i="192" s="1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 s="1"/>
  <c r="AD111" i="192"/>
  <c r="D16" i="192" s="1"/>
  <c r="AB111" i="192"/>
  <c r="AD110" i="192"/>
  <c r="AB110" i="192"/>
  <c r="AD109" i="192"/>
  <c r="AB109" i="192"/>
  <c r="AD108" i="192"/>
  <c r="D13" i="192" s="1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 s="1"/>
  <c r="AD9" i="192"/>
  <c r="E91" i="192" s="1"/>
  <c r="AB9" i="192"/>
  <c r="C91" i="192" s="1"/>
  <c r="O90" i="192"/>
  <c r="N90" i="192"/>
  <c r="M90" i="192"/>
  <c r="L90" i="192"/>
  <c r="K90" i="192"/>
  <c r="AF8" i="192"/>
  <c r="F90" i="192" s="1"/>
  <c r="AD8" i="192"/>
  <c r="D90" i="192" s="1"/>
  <c r="AB8" i="192"/>
  <c r="C90" i="192" s="1"/>
  <c r="M89" i="192"/>
  <c r="L89" i="192"/>
  <c r="J89" i="192"/>
  <c r="AF7" i="192"/>
  <c r="G89" i="192"/>
  <c r="AD7" i="192"/>
  <c r="D89" i="192" s="1"/>
  <c r="AB7" i="192"/>
  <c r="C89" i="192" s="1"/>
  <c r="O88" i="192"/>
  <c r="N88" i="192"/>
  <c r="M88" i="192"/>
  <c r="L88" i="192"/>
  <c r="J88" i="192"/>
  <c r="AF6" i="192"/>
  <c r="F88" i="192" s="1"/>
  <c r="AD6" i="192"/>
  <c r="E88" i="192" s="1"/>
  <c r="AB6" i="192"/>
  <c r="C88" i="192"/>
  <c r="O87" i="192"/>
  <c r="N87" i="192"/>
  <c r="M87" i="192"/>
  <c r="L87" i="192"/>
  <c r="J87" i="192"/>
  <c r="AF5" i="192"/>
  <c r="F87" i="192" s="1"/>
  <c r="AD5" i="192"/>
  <c r="E87" i="192" s="1"/>
  <c r="D87" i="192"/>
  <c r="AB5" i="192"/>
  <c r="C87" i="192" s="1"/>
  <c r="O86" i="192"/>
  <c r="N86" i="192"/>
  <c r="M86" i="192"/>
  <c r="L86" i="192"/>
  <c r="J86" i="192"/>
  <c r="AF4" i="192"/>
  <c r="G86" i="192" s="1"/>
  <c r="AD4" i="192"/>
  <c r="E86" i="192" s="1"/>
  <c r="AB4" i="192"/>
  <c r="C86" i="192" s="1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5" i="192"/>
  <c r="D14" i="192"/>
  <c r="D10" i="192"/>
  <c r="O9" i="192"/>
  <c r="D9" i="192"/>
  <c r="A7" i="192"/>
  <c r="A4" i="192"/>
  <c r="AB2" i="192"/>
  <c r="A2" i="192"/>
  <c r="AD128" i="191"/>
  <c r="AB128" i="191"/>
  <c r="AD127" i="191"/>
  <c r="O9" i="191" s="1"/>
  <c r="AB127" i="191"/>
  <c r="AD125" i="191"/>
  <c r="AB125" i="191"/>
  <c r="AD124" i="191"/>
  <c r="AB124" i="191"/>
  <c r="AB122" i="191"/>
  <c r="AB121" i="191"/>
  <c r="AB120" i="191"/>
  <c r="AB118" i="191"/>
  <c r="O14" i="191" s="1"/>
  <c r="AD111" i="191"/>
  <c r="D16" i="191" s="1"/>
  <c r="AB111" i="191"/>
  <c r="AD110" i="191"/>
  <c r="D15" i="191" s="1"/>
  <c r="AB110" i="191"/>
  <c r="AD109" i="191"/>
  <c r="AB109" i="191"/>
  <c r="AD108" i="191"/>
  <c r="AB108" i="191"/>
  <c r="AD105" i="191"/>
  <c r="D10" i="191" s="1"/>
  <c r="AB105" i="191"/>
  <c r="AD104" i="191"/>
  <c r="D9" i="191" s="1"/>
  <c r="AB104" i="191"/>
  <c r="O91" i="191"/>
  <c r="N91" i="191"/>
  <c r="M91" i="191"/>
  <c r="L91" i="191"/>
  <c r="K91" i="191"/>
  <c r="AF9" i="191"/>
  <c r="G91" i="191" s="1"/>
  <c r="AD9" i="191"/>
  <c r="D91" i="191" s="1"/>
  <c r="E91" i="191"/>
  <c r="AB9" i="191"/>
  <c r="C91" i="191" s="1"/>
  <c r="O90" i="191"/>
  <c r="N90" i="191"/>
  <c r="M90" i="191"/>
  <c r="L90" i="191"/>
  <c r="K90" i="191"/>
  <c r="AF8" i="191"/>
  <c r="F90" i="191" s="1"/>
  <c r="AD8" i="191"/>
  <c r="E90" i="191" s="1"/>
  <c r="AB8" i="191"/>
  <c r="C90" i="191" s="1"/>
  <c r="O89" i="191"/>
  <c r="M89" i="191"/>
  <c r="L89" i="191"/>
  <c r="J89" i="191"/>
  <c r="AF7" i="191"/>
  <c r="G89" i="191" s="1"/>
  <c r="AD7" i="191"/>
  <c r="D89" i="191" s="1"/>
  <c r="AB7" i="191"/>
  <c r="C89" i="191"/>
  <c r="O88" i="191"/>
  <c r="N88" i="191"/>
  <c r="M88" i="191"/>
  <c r="L88" i="191"/>
  <c r="J88" i="191"/>
  <c r="AF6" i="191"/>
  <c r="F88" i="191" s="1"/>
  <c r="AD6" i="191"/>
  <c r="E88" i="191" s="1"/>
  <c r="AB6" i="191"/>
  <c r="C88" i="191" s="1"/>
  <c r="O87" i="191"/>
  <c r="N87" i="191"/>
  <c r="M87" i="191"/>
  <c r="L87" i="191"/>
  <c r="J87" i="191"/>
  <c r="AF5" i="191"/>
  <c r="F87" i="191" s="1"/>
  <c r="AD5" i="191"/>
  <c r="D87" i="191" s="1"/>
  <c r="AB5" i="191"/>
  <c r="C87" i="191" s="1"/>
  <c r="O86" i="191"/>
  <c r="N86" i="191"/>
  <c r="M86" i="191"/>
  <c r="L86" i="191"/>
  <c r="J86" i="191"/>
  <c r="AF4" i="191"/>
  <c r="G86" i="191" s="1"/>
  <c r="AD4" i="191"/>
  <c r="E86" i="191" s="1"/>
  <c r="AB4" i="191"/>
  <c r="D8" i="191" s="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4" i="191"/>
  <c r="D13" i="191"/>
  <c r="O10" i="191"/>
  <c r="O8" i="191"/>
  <c r="A7" i="191"/>
  <c r="A4" i="191"/>
  <c r="AB2" i="191"/>
  <c r="A2" i="191"/>
  <c r="AD128" i="190"/>
  <c r="AB128" i="190"/>
  <c r="AD127" i="190"/>
  <c r="O9" i="190" s="1"/>
  <c r="AB127" i="190"/>
  <c r="AD125" i="190"/>
  <c r="AB125" i="190"/>
  <c r="AD124" i="190"/>
  <c r="AB124" i="190"/>
  <c r="AB122" i="190"/>
  <c r="AB121" i="190"/>
  <c r="AB120" i="190"/>
  <c r="AB118" i="190"/>
  <c r="O14" i="190" s="1"/>
  <c r="AD111" i="190"/>
  <c r="AB111" i="190"/>
  <c r="AD110" i="190"/>
  <c r="D15" i="190" s="1"/>
  <c r="AB110" i="190"/>
  <c r="AD109" i="190"/>
  <c r="AB109" i="190"/>
  <c r="AD108" i="190"/>
  <c r="AB108" i="190"/>
  <c r="AD105" i="190"/>
  <c r="D10" i="190" s="1"/>
  <c r="AB105" i="190"/>
  <c r="AD104" i="190"/>
  <c r="AB104" i="190"/>
  <c r="O91" i="190"/>
  <c r="N91" i="190"/>
  <c r="M91" i="190"/>
  <c r="L91" i="190"/>
  <c r="K91" i="190"/>
  <c r="AF9" i="190"/>
  <c r="G91" i="190" s="1"/>
  <c r="AD9" i="190"/>
  <c r="E91" i="190" s="1"/>
  <c r="AB9" i="190"/>
  <c r="C91" i="190" s="1"/>
  <c r="O90" i="190"/>
  <c r="N90" i="190"/>
  <c r="M90" i="190"/>
  <c r="L90" i="190"/>
  <c r="K90" i="190"/>
  <c r="AF8" i="190"/>
  <c r="G90" i="190" s="1"/>
  <c r="AD8" i="190"/>
  <c r="D90" i="190" s="1"/>
  <c r="AB8" i="190"/>
  <c r="C90" i="190" s="1"/>
  <c r="O89" i="190"/>
  <c r="M89" i="190"/>
  <c r="L89" i="190"/>
  <c r="J89" i="190"/>
  <c r="AF7" i="190"/>
  <c r="F89" i="190" s="1"/>
  <c r="AD7" i="190"/>
  <c r="E89" i="190" s="1"/>
  <c r="AB7" i="190"/>
  <c r="C89" i="190" s="1"/>
  <c r="O88" i="190"/>
  <c r="N88" i="190"/>
  <c r="M88" i="190"/>
  <c r="L88" i="190"/>
  <c r="J88" i="190"/>
  <c r="AF6" i="190"/>
  <c r="G88" i="190" s="1"/>
  <c r="AD6" i="190"/>
  <c r="E88" i="190" s="1"/>
  <c r="AB6" i="190"/>
  <c r="C88" i="190" s="1"/>
  <c r="O87" i="190"/>
  <c r="N87" i="190"/>
  <c r="M87" i="190"/>
  <c r="L87" i="190"/>
  <c r="J87" i="190"/>
  <c r="AF5" i="190"/>
  <c r="G87" i="190" s="1"/>
  <c r="AD5" i="190"/>
  <c r="D87" i="190" s="1"/>
  <c r="AB5" i="190"/>
  <c r="C87" i="190"/>
  <c r="O86" i="190"/>
  <c r="N86" i="190"/>
  <c r="M86" i="190"/>
  <c r="L86" i="190"/>
  <c r="J86" i="190"/>
  <c r="AF4" i="190"/>
  <c r="F86" i="190" s="1"/>
  <c r="AD4" i="190"/>
  <c r="E86" i="190" s="1"/>
  <c r="AB4" i="190"/>
  <c r="C86" i="190" s="1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4" i="190"/>
  <c r="D13" i="190"/>
  <c r="O10" i="190"/>
  <c r="D9" i="190"/>
  <c r="A7" i="190"/>
  <c r="A4" i="190"/>
  <c r="AB2" i="190"/>
  <c r="A2" i="190"/>
  <c r="AD128" i="189"/>
  <c r="O10" i="189" s="1"/>
  <c r="AB128" i="189"/>
  <c r="AD127" i="189"/>
  <c r="O9" i="189" s="1"/>
  <c r="AB127" i="189"/>
  <c r="AD125" i="189"/>
  <c r="AB125" i="189"/>
  <c r="AD124" i="189"/>
  <c r="AB124" i="189"/>
  <c r="AB122" i="189"/>
  <c r="AB121" i="189"/>
  <c r="AB120" i="189"/>
  <c r="AB118" i="189"/>
  <c r="AD111" i="189"/>
  <c r="D16" i="189" s="1"/>
  <c r="AB111" i="189"/>
  <c r="AD110" i="189"/>
  <c r="D15" i="189" s="1"/>
  <c r="AB110" i="189"/>
  <c r="AD109" i="189"/>
  <c r="D14" i="189" s="1"/>
  <c r="AB109" i="189"/>
  <c r="AD108" i="189"/>
  <c r="AB108" i="189"/>
  <c r="AD105" i="189"/>
  <c r="D10" i="189" s="1"/>
  <c r="AB105" i="189"/>
  <c r="AD104" i="189"/>
  <c r="D9" i="189" s="1"/>
  <c r="AB104" i="189"/>
  <c r="O91" i="189"/>
  <c r="N91" i="189"/>
  <c r="M91" i="189"/>
  <c r="L91" i="189"/>
  <c r="K91" i="189"/>
  <c r="AF9" i="189"/>
  <c r="G91" i="189" s="1"/>
  <c r="AD9" i="189"/>
  <c r="E91" i="189" s="1"/>
  <c r="AB9" i="189"/>
  <c r="C91" i="189" s="1"/>
  <c r="O90" i="189"/>
  <c r="N90" i="189"/>
  <c r="M90" i="189"/>
  <c r="L90" i="189"/>
  <c r="K90" i="189"/>
  <c r="AF8" i="189"/>
  <c r="G90" i="189" s="1"/>
  <c r="AD8" i="189"/>
  <c r="E90" i="189" s="1"/>
  <c r="AB8" i="189"/>
  <c r="C90" i="189" s="1"/>
  <c r="N89" i="189"/>
  <c r="M89" i="189"/>
  <c r="L89" i="189"/>
  <c r="J89" i="189"/>
  <c r="AF7" i="189"/>
  <c r="F89" i="189" s="1"/>
  <c r="AD7" i="189"/>
  <c r="D89" i="189" s="1"/>
  <c r="AB7" i="189"/>
  <c r="C89" i="189" s="1"/>
  <c r="O88" i="189"/>
  <c r="N88" i="189"/>
  <c r="M88" i="189"/>
  <c r="L88" i="189"/>
  <c r="J88" i="189"/>
  <c r="AF6" i="189"/>
  <c r="F88" i="189" s="1"/>
  <c r="AD6" i="189"/>
  <c r="D88" i="189" s="1"/>
  <c r="AB6" i="189"/>
  <c r="C88" i="189" s="1"/>
  <c r="O87" i="189"/>
  <c r="N87" i="189"/>
  <c r="M87" i="189"/>
  <c r="L87" i="189"/>
  <c r="J87" i="189"/>
  <c r="AF5" i="189"/>
  <c r="G87" i="189" s="1"/>
  <c r="AD5" i="189"/>
  <c r="D87" i="189" s="1"/>
  <c r="AB5" i="189"/>
  <c r="C87" i="189" s="1"/>
  <c r="O86" i="189"/>
  <c r="N86" i="189"/>
  <c r="M86" i="189"/>
  <c r="L86" i="189"/>
  <c r="J86" i="189"/>
  <c r="AF4" i="189"/>
  <c r="G86" i="189" s="1"/>
  <c r="AD4" i="189"/>
  <c r="E86" i="189" s="1"/>
  <c r="AB4" i="189"/>
  <c r="C86" i="189" s="1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O14" i="189"/>
  <c r="D13" i="189"/>
  <c r="A7" i="189"/>
  <c r="A4" i="189"/>
  <c r="AB2" i="189"/>
  <c r="A2" i="189"/>
  <c r="AD128" i="188"/>
  <c r="O10" i="188" s="1"/>
  <c r="AB128" i="188"/>
  <c r="AD127" i="188"/>
  <c r="O9" i="188" s="1"/>
  <c r="AB127" i="188"/>
  <c r="AD125" i="188"/>
  <c r="AB125" i="188"/>
  <c r="AD124" i="188"/>
  <c r="AB124" i="188"/>
  <c r="AB122" i="188"/>
  <c r="AB121" i="188"/>
  <c r="AB120" i="188"/>
  <c r="AB118" i="188"/>
  <c r="O14" i="188" s="1"/>
  <c r="AD111" i="188"/>
  <c r="AB111" i="188"/>
  <c r="AD110" i="188"/>
  <c r="D15" i="188" s="1"/>
  <c r="AB110" i="188"/>
  <c r="AD109" i="188"/>
  <c r="D14" i="188" s="1"/>
  <c r="AB109" i="188"/>
  <c r="AD108" i="188"/>
  <c r="AB108" i="188"/>
  <c r="AD105" i="188"/>
  <c r="D10" i="188" s="1"/>
  <c r="AB105" i="188"/>
  <c r="AD104" i="188"/>
  <c r="D9" i="188" s="1"/>
  <c r="AB104" i="188"/>
  <c r="O91" i="188"/>
  <c r="N91" i="188"/>
  <c r="M91" i="188"/>
  <c r="L91" i="188"/>
  <c r="K91" i="188"/>
  <c r="AF9" i="188"/>
  <c r="G91" i="188" s="1"/>
  <c r="AD9" i="188"/>
  <c r="E91" i="188" s="1"/>
  <c r="D91" i="188"/>
  <c r="AB9" i="188"/>
  <c r="C91" i="188" s="1"/>
  <c r="O90" i="188"/>
  <c r="N90" i="188"/>
  <c r="M90" i="188"/>
  <c r="L90" i="188"/>
  <c r="K90" i="188"/>
  <c r="AF8" i="188"/>
  <c r="G90" i="188" s="1"/>
  <c r="AD8" i="188"/>
  <c r="D90" i="188"/>
  <c r="E90" i="188"/>
  <c r="AB8" i="188"/>
  <c r="C90" i="188" s="1"/>
  <c r="N89" i="188"/>
  <c r="M89" i="188"/>
  <c r="L89" i="188"/>
  <c r="J89" i="188"/>
  <c r="AF7" i="188"/>
  <c r="G89" i="188" s="1"/>
  <c r="AD7" i="188"/>
  <c r="D89" i="188"/>
  <c r="AB7" i="188"/>
  <c r="O8" i="188" s="1"/>
  <c r="O88" i="188"/>
  <c r="N88" i="188"/>
  <c r="M88" i="188"/>
  <c r="L88" i="188"/>
  <c r="J88" i="188"/>
  <c r="AF6" i="188"/>
  <c r="F88" i="188" s="1"/>
  <c r="AD6" i="188"/>
  <c r="E88" i="188" s="1"/>
  <c r="AB6" i="188"/>
  <c r="C88" i="188" s="1"/>
  <c r="O87" i="188"/>
  <c r="N87" i="188"/>
  <c r="M87" i="188"/>
  <c r="L87" i="188"/>
  <c r="J87" i="188"/>
  <c r="AF5" i="188"/>
  <c r="F87" i="188" s="1"/>
  <c r="G87" i="188"/>
  <c r="AD5" i="188"/>
  <c r="D87" i="188" s="1"/>
  <c r="AB5" i="188"/>
  <c r="C87" i="188" s="1"/>
  <c r="O86" i="188"/>
  <c r="N86" i="188"/>
  <c r="M86" i="188"/>
  <c r="L86" i="188"/>
  <c r="J86" i="188"/>
  <c r="AF4" i="188"/>
  <c r="G86" i="188" s="1"/>
  <c r="AD4" i="188"/>
  <c r="E86" i="188" s="1"/>
  <c r="AB4" i="188"/>
  <c r="C86" i="188" s="1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3" i="188"/>
  <c r="A7" i="188"/>
  <c r="A4" i="188"/>
  <c r="AB2" i="188"/>
  <c r="A2" i="188"/>
  <c r="AD128" i="187"/>
  <c r="O10" i="187" s="1"/>
  <c r="AB128" i="187"/>
  <c r="AD127" i="187"/>
  <c r="O9" i="187" s="1"/>
  <c r="AB127" i="187"/>
  <c r="AD125" i="187"/>
  <c r="AB125" i="187"/>
  <c r="AD124" i="187"/>
  <c r="AB124" i="187"/>
  <c r="AB122" i="187"/>
  <c r="AB121" i="187"/>
  <c r="AB120" i="187"/>
  <c r="AB118" i="187"/>
  <c r="O14" i="187" s="1"/>
  <c r="AD111" i="187"/>
  <c r="D16" i="187" s="1"/>
  <c r="AB111" i="187"/>
  <c r="AD110" i="187"/>
  <c r="D15" i="187" s="1"/>
  <c r="AB110" i="187"/>
  <c r="AD109" i="187"/>
  <c r="AB109" i="187"/>
  <c r="AD108" i="187"/>
  <c r="D13" i="187" s="1"/>
  <c r="AB108" i="187"/>
  <c r="AD105" i="187"/>
  <c r="D10" i="187" s="1"/>
  <c r="AB105" i="187"/>
  <c r="AD104" i="187"/>
  <c r="D9" i="187"/>
  <c r="AB104" i="187"/>
  <c r="O91" i="187"/>
  <c r="N91" i="187"/>
  <c r="M91" i="187"/>
  <c r="L91" i="187"/>
  <c r="K91" i="187"/>
  <c r="AF9" i="187"/>
  <c r="G91" i="187" s="1"/>
  <c r="AD9" i="187"/>
  <c r="D91" i="187" s="1"/>
  <c r="AB9" i="187"/>
  <c r="C91" i="187" s="1"/>
  <c r="O90" i="187"/>
  <c r="N90" i="187"/>
  <c r="M90" i="187"/>
  <c r="L90" i="187"/>
  <c r="K90" i="187"/>
  <c r="AF8" i="187"/>
  <c r="G90" i="187" s="1"/>
  <c r="AD8" i="187"/>
  <c r="E90" i="187" s="1"/>
  <c r="AB8" i="187"/>
  <c r="C90" i="187" s="1"/>
  <c r="O89" i="187"/>
  <c r="N89" i="187"/>
  <c r="M89" i="187"/>
  <c r="L89" i="187"/>
  <c r="J89" i="187"/>
  <c r="AF7" i="187"/>
  <c r="G89" i="187" s="1"/>
  <c r="AD7" i="187"/>
  <c r="D89" i="187"/>
  <c r="AB7" i="187"/>
  <c r="C89" i="187" s="1"/>
  <c r="O88" i="187"/>
  <c r="N88" i="187"/>
  <c r="M88" i="187"/>
  <c r="L88" i="187"/>
  <c r="J88" i="187"/>
  <c r="AF6" i="187"/>
  <c r="F88" i="187" s="1"/>
  <c r="AD6" i="187"/>
  <c r="D88" i="187" s="1"/>
  <c r="AB6" i="187"/>
  <c r="C88" i="187" s="1"/>
  <c r="O87" i="187"/>
  <c r="N87" i="187"/>
  <c r="M87" i="187"/>
  <c r="L87" i="187"/>
  <c r="J87" i="187"/>
  <c r="AF5" i="187"/>
  <c r="G87" i="187" s="1"/>
  <c r="AD5" i="187"/>
  <c r="D87" i="187" s="1"/>
  <c r="AB5" i="187"/>
  <c r="C87" i="187"/>
  <c r="O86" i="187"/>
  <c r="N86" i="187"/>
  <c r="M86" i="187"/>
  <c r="L86" i="187"/>
  <c r="J86" i="187"/>
  <c r="AF4" i="187"/>
  <c r="G86" i="187" s="1"/>
  <c r="AD4" i="187"/>
  <c r="E86" i="187" s="1"/>
  <c r="AB4" i="187"/>
  <c r="C86" i="187" s="1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4" i="187"/>
  <c r="A7" i="187"/>
  <c r="A4" i="187"/>
  <c r="AB2" i="187"/>
  <c r="A2" i="187"/>
  <c r="AD128" i="186"/>
  <c r="AB128" i="186"/>
  <c r="AD127" i="186"/>
  <c r="O9" i="186" s="1"/>
  <c r="AB127" i="186"/>
  <c r="AD125" i="186"/>
  <c r="AB125" i="186"/>
  <c r="AD124" i="186"/>
  <c r="AB124" i="186"/>
  <c r="AB122" i="186"/>
  <c r="AB121" i="186"/>
  <c r="AB120" i="186"/>
  <c r="AB118" i="186"/>
  <c r="O14" i="186" s="1"/>
  <c r="AD111" i="186"/>
  <c r="D16" i="186" s="1"/>
  <c r="AB111" i="186"/>
  <c r="AD110" i="186"/>
  <c r="D15" i="186" s="1"/>
  <c r="AB110" i="186"/>
  <c r="AD109" i="186"/>
  <c r="D14" i="186"/>
  <c r="AB109" i="186"/>
  <c r="AD108" i="186"/>
  <c r="AB108" i="186"/>
  <c r="AD105" i="186"/>
  <c r="AB105" i="186"/>
  <c r="AD104" i="186"/>
  <c r="D9" i="186" s="1"/>
  <c r="AB104" i="186"/>
  <c r="O91" i="186"/>
  <c r="N91" i="186"/>
  <c r="M91" i="186"/>
  <c r="L91" i="186"/>
  <c r="K91" i="186"/>
  <c r="AF9" i="186"/>
  <c r="F91" i="186" s="1"/>
  <c r="AD9" i="186"/>
  <c r="E91" i="186" s="1"/>
  <c r="AB9" i="186"/>
  <c r="C91" i="186" s="1"/>
  <c r="O90" i="186"/>
  <c r="N90" i="186"/>
  <c r="M90" i="186"/>
  <c r="L90" i="186"/>
  <c r="K90" i="186"/>
  <c r="AF8" i="186"/>
  <c r="G90" i="186" s="1"/>
  <c r="AD8" i="186"/>
  <c r="E90" i="186" s="1"/>
  <c r="AB8" i="186"/>
  <c r="C90" i="186" s="1"/>
  <c r="O89" i="186"/>
  <c r="N89" i="186"/>
  <c r="M89" i="186"/>
  <c r="L89" i="186"/>
  <c r="J89" i="186"/>
  <c r="AF7" i="186"/>
  <c r="F89" i="186" s="1"/>
  <c r="AD7" i="186"/>
  <c r="D89" i="186" s="1"/>
  <c r="AB7" i="186"/>
  <c r="C89" i="186" s="1"/>
  <c r="O88" i="186"/>
  <c r="N88" i="186"/>
  <c r="M88" i="186"/>
  <c r="L88" i="186"/>
  <c r="J88" i="186"/>
  <c r="AF6" i="186"/>
  <c r="F88" i="186" s="1"/>
  <c r="AD6" i="186"/>
  <c r="D88" i="186" s="1"/>
  <c r="AB6" i="186"/>
  <c r="C88" i="186" s="1"/>
  <c r="O87" i="186"/>
  <c r="N87" i="186"/>
  <c r="M87" i="186"/>
  <c r="L87" i="186"/>
  <c r="J87" i="186"/>
  <c r="AF5" i="186"/>
  <c r="F87" i="186" s="1"/>
  <c r="AD5" i="186"/>
  <c r="E87" i="186"/>
  <c r="AB5" i="186"/>
  <c r="C87" i="186" s="1"/>
  <c r="O86" i="186"/>
  <c r="N86" i="186"/>
  <c r="M86" i="186"/>
  <c r="L86" i="186"/>
  <c r="J86" i="186"/>
  <c r="AF4" i="186"/>
  <c r="F86" i="186" s="1"/>
  <c r="AD4" i="186"/>
  <c r="D86" i="186" s="1"/>
  <c r="AB4" i="186"/>
  <c r="C86" i="186" s="1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3" i="186"/>
  <c r="O10" i="186"/>
  <c r="D10" i="186"/>
  <c r="A7" i="186"/>
  <c r="A4" i="186"/>
  <c r="AB2" i="186"/>
  <c r="A2" i="186"/>
  <c r="AD128" i="185"/>
  <c r="AB128" i="185"/>
  <c r="AD127" i="185"/>
  <c r="O9" i="185" s="1"/>
  <c r="AB127" i="185"/>
  <c r="AD125" i="185"/>
  <c r="AB125" i="185"/>
  <c r="AD124" i="185"/>
  <c r="AB124" i="185"/>
  <c r="AB122" i="185"/>
  <c r="AB121" i="185"/>
  <c r="AB120" i="185"/>
  <c r="AB118" i="185"/>
  <c r="O14" i="185" s="1"/>
  <c r="AD111" i="185"/>
  <c r="D16" i="185"/>
  <c r="AB111" i="185"/>
  <c r="AD110" i="185"/>
  <c r="D15" i="185" s="1"/>
  <c r="AB110" i="185"/>
  <c r="AD109" i="185"/>
  <c r="AB109" i="185"/>
  <c r="AD108" i="185"/>
  <c r="D13" i="185" s="1"/>
  <c r="AB108" i="185"/>
  <c r="AD105" i="185"/>
  <c r="D10" i="185" s="1"/>
  <c r="AB105" i="185"/>
  <c r="AD104" i="185"/>
  <c r="D9" i="185" s="1"/>
  <c r="AB104" i="185"/>
  <c r="O91" i="185"/>
  <c r="N91" i="185"/>
  <c r="M91" i="185"/>
  <c r="L91" i="185"/>
  <c r="K91" i="185"/>
  <c r="AF9" i="185"/>
  <c r="G91" i="185" s="1"/>
  <c r="AD9" i="185"/>
  <c r="D91" i="185"/>
  <c r="AB9" i="185"/>
  <c r="C91" i="185" s="1"/>
  <c r="O90" i="185"/>
  <c r="N90" i="185"/>
  <c r="M90" i="185"/>
  <c r="L90" i="185"/>
  <c r="K90" i="185"/>
  <c r="AF8" i="185"/>
  <c r="F90" i="185" s="1"/>
  <c r="AD8" i="185"/>
  <c r="E90" i="185" s="1"/>
  <c r="AB8" i="185"/>
  <c r="C90" i="185" s="1"/>
  <c r="O89" i="185"/>
  <c r="N89" i="185"/>
  <c r="M89" i="185"/>
  <c r="L89" i="185"/>
  <c r="J89" i="185"/>
  <c r="AF7" i="185"/>
  <c r="G89" i="185" s="1"/>
  <c r="AD7" i="185"/>
  <c r="D89" i="185" s="1"/>
  <c r="AB7" i="185"/>
  <c r="O8" i="185" s="1"/>
  <c r="C89" i="185"/>
  <c r="O88" i="185"/>
  <c r="N88" i="185"/>
  <c r="M88" i="185"/>
  <c r="L88" i="185"/>
  <c r="J88" i="185"/>
  <c r="AF6" i="185"/>
  <c r="F88" i="185" s="1"/>
  <c r="AD6" i="185"/>
  <c r="E88" i="185" s="1"/>
  <c r="AB6" i="185"/>
  <c r="C88" i="185" s="1"/>
  <c r="O87" i="185"/>
  <c r="N87" i="185"/>
  <c r="M87" i="185"/>
  <c r="L87" i="185"/>
  <c r="J87" i="185"/>
  <c r="AF5" i="185"/>
  <c r="G87" i="185"/>
  <c r="AD5" i="185"/>
  <c r="E87" i="185" s="1"/>
  <c r="AB5" i="185"/>
  <c r="C87" i="185"/>
  <c r="O86" i="185"/>
  <c r="N86" i="185"/>
  <c r="M86" i="185"/>
  <c r="L86" i="185"/>
  <c r="J86" i="185"/>
  <c r="AF4" i="185"/>
  <c r="G86" i="185" s="1"/>
  <c r="AD4" i="185"/>
  <c r="E86" i="185" s="1"/>
  <c r="AB4" i="185"/>
  <c r="C86" i="185" s="1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4" i="185"/>
  <c r="O10" i="185"/>
  <c r="A7" i="185"/>
  <c r="A4" i="185"/>
  <c r="AB2" i="185"/>
  <c r="A2" i="185"/>
  <c r="AD128" i="184"/>
  <c r="O10" i="184" s="1"/>
  <c r="AB128" i="184"/>
  <c r="AD127" i="184"/>
  <c r="O9" i="184" s="1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D15" i="184" s="1"/>
  <c r="AB110" i="184"/>
  <c r="AD109" i="184"/>
  <c r="D14" i="184"/>
  <c r="AB109" i="184"/>
  <c r="AD108" i="184"/>
  <c r="AB108" i="184"/>
  <c r="AD105" i="184"/>
  <c r="D10" i="184" s="1"/>
  <c r="AB105" i="184"/>
  <c r="AD104" i="184"/>
  <c r="D9" i="184" s="1"/>
  <c r="AB104" i="184"/>
  <c r="O91" i="184"/>
  <c r="N91" i="184"/>
  <c r="M91" i="184"/>
  <c r="L91" i="184"/>
  <c r="K91" i="184"/>
  <c r="AF9" i="184"/>
  <c r="G91" i="184" s="1"/>
  <c r="AD9" i="184"/>
  <c r="E91" i="184" s="1"/>
  <c r="AB9" i="184"/>
  <c r="C91" i="184" s="1"/>
  <c r="O90" i="184"/>
  <c r="N90" i="184"/>
  <c r="M90" i="184"/>
  <c r="L90" i="184"/>
  <c r="K90" i="184"/>
  <c r="AF8" i="184"/>
  <c r="F90" i="184" s="1"/>
  <c r="AD8" i="184"/>
  <c r="D90" i="184" s="1"/>
  <c r="AB8" i="184"/>
  <c r="C90" i="184" s="1"/>
  <c r="O89" i="184"/>
  <c r="N89" i="184"/>
  <c r="M89" i="184"/>
  <c r="L89" i="184"/>
  <c r="J89" i="184"/>
  <c r="AF7" i="184"/>
  <c r="G89" i="184" s="1"/>
  <c r="AD7" i="184"/>
  <c r="E89" i="184" s="1"/>
  <c r="AB7" i="184"/>
  <c r="C89" i="184" s="1"/>
  <c r="O88" i="184"/>
  <c r="N88" i="184"/>
  <c r="M88" i="184"/>
  <c r="L88" i="184"/>
  <c r="J88" i="184"/>
  <c r="AF6" i="184"/>
  <c r="F88" i="184"/>
  <c r="AD6" i="184"/>
  <c r="E88" i="184" s="1"/>
  <c r="AB6" i="184"/>
  <c r="C88" i="184" s="1"/>
  <c r="O87" i="184"/>
  <c r="N87" i="184"/>
  <c r="M87" i="184"/>
  <c r="L87" i="184"/>
  <c r="J87" i="184"/>
  <c r="AF5" i="184"/>
  <c r="G87" i="184" s="1"/>
  <c r="AD5" i="184"/>
  <c r="E87" i="184" s="1"/>
  <c r="AB5" i="184"/>
  <c r="C87" i="184" s="1"/>
  <c r="O86" i="184"/>
  <c r="N86" i="184"/>
  <c r="M86" i="184"/>
  <c r="L86" i="184"/>
  <c r="J86" i="184"/>
  <c r="AF4" i="184"/>
  <c r="F86" i="184"/>
  <c r="AD4" i="184"/>
  <c r="E86" i="184" s="1"/>
  <c r="AB4" i="184"/>
  <c r="C86" i="184" s="1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O14" i="184"/>
  <c r="D13" i="184"/>
  <c r="D8" i="184"/>
  <c r="A7" i="184"/>
  <c r="A4" i="184"/>
  <c r="AB2" i="184"/>
  <c r="A2" i="184"/>
  <c r="AD128" i="183"/>
  <c r="AB128" i="183"/>
  <c r="AD127" i="183"/>
  <c r="O9" i="183" s="1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D15" i="183" s="1"/>
  <c r="AB110" i="183"/>
  <c r="AD109" i="183"/>
  <c r="D14" i="183" s="1"/>
  <c r="AB109" i="183"/>
  <c r="AD108" i="183"/>
  <c r="D13" i="183" s="1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 s="1"/>
  <c r="AD9" i="183"/>
  <c r="D91" i="183" s="1"/>
  <c r="AB9" i="183"/>
  <c r="C91" i="183" s="1"/>
  <c r="O90" i="183"/>
  <c r="N90" i="183"/>
  <c r="M90" i="183"/>
  <c r="L90" i="183"/>
  <c r="K90" i="183"/>
  <c r="AF8" i="183"/>
  <c r="G90" i="183" s="1"/>
  <c r="AD8" i="183"/>
  <c r="E90" i="183"/>
  <c r="AB8" i="183"/>
  <c r="C90" i="183" s="1"/>
  <c r="O89" i="183"/>
  <c r="N89" i="183"/>
  <c r="M89" i="183"/>
  <c r="L89" i="183"/>
  <c r="J89" i="183"/>
  <c r="AF7" i="183"/>
  <c r="F89" i="183" s="1"/>
  <c r="AD7" i="183"/>
  <c r="E89" i="183" s="1"/>
  <c r="D89" i="183"/>
  <c r="AB7" i="183"/>
  <c r="O8" i="183" s="1"/>
  <c r="C89" i="183"/>
  <c r="O88" i="183"/>
  <c r="N88" i="183"/>
  <c r="M88" i="183"/>
  <c r="L88" i="183"/>
  <c r="J88" i="183"/>
  <c r="AF6" i="183"/>
  <c r="F88" i="183" s="1"/>
  <c r="AD6" i="183"/>
  <c r="D88" i="183" s="1"/>
  <c r="AB6" i="183"/>
  <c r="C88" i="183" s="1"/>
  <c r="O87" i="183"/>
  <c r="N87" i="183"/>
  <c r="M87" i="183"/>
  <c r="L87" i="183"/>
  <c r="J87" i="183"/>
  <c r="AF5" i="183"/>
  <c r="G87" i="183" s="1"/>
  <c r="AD5" i="183"/>
  <c r="E87" i="183" s="1"/>
  <c r="AB5" i="183"/>
  <c r="C87" i="183"/>
  <c r="O86" i="183"/>
  <c r="N86" i="183"/>
  <c r="M86" i="183"/>
  <c r="L86" i="183"/>
  <c r="J86" i="183"/>
  <c r="AF4" i="183"/>
  <c r="G86" i="183" s="1"/>
  <c r="F86" i="183"/>
  <c r="AD4" i="183"/>
  <c r="E86" i="183" s="1"/>
  <c r="AB4" i="183"/>
  <c r="C86" i="183" s="1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O14" i="183"/>
  <c r="O10" i="183"/>
  <c r="D10" i="183"/>
  <c r="D9" i="183"/>
  <c r="A7" i="183"/>
  <c r="A4" i="183"/>
  <c r="AB2" i="183"/>
  <c r="A2" i="183"/>
  <c r="AD128" i="182"/>
  <c r="O10" i="182" s="1"/>
  <c r="AB128" i="182"/>
  <c r="AD127" i="182"/>
  <c r="O9" i="182" s="1"/>
  <c r="AB127" i="182"/>
  <c r="AD125" i="182"/>
  <c r="AB125" i="182"/>
  <c r="AD124" i="182"/>
  <c r="AB124" i="182"/>
  <c r="AB122" i="182"/>
  <c r="AB121" i="182"/>
  <c r="AB120" i="182"/>
  <c r="AB118" i="182"/>
  <c r="AD111" i="182"/>
  <c r="D16" i="182"/>
  <c r="AB111" i="182"/>
  <c r="AD110" i="182"/>
  <c r="D15" i="182" s="1"/>
  <c r="AB110" i="182"/>
  <c r="AD109" i="182"/>
  <c r="D14" i="182" s="1"/>
  <c r="AB109" i="182"/>
  <c r="AD108" i="182"/>
  <c r="D13" i="182" s="1"/>
  <c r="AB108" i="182"/>
  <c r="AD105" i="182"/>
  <c r="D10" i="182" s="1"/>
  <c r="AB105" i="182"/>
  <c r="AD104" i="182"/>
  <c r="AB104" i="182"/>
  <c r="O91" i="182"/>
  <c r="N91" i="182"/>
  <c r="M91" i="182"/>
  <c r="L91" i="182"/>
  <c r="K91" i="182"/>
  <c r="AF9" i="182"/>
  <c r="F91" i="182" s="1"/>
  <c r="AD9" i="182"/>
  <c r="E91" i="182" s="1"/>
  <c r="AB9" i="182"/>
  <c r="C91" i="182" s="1"/>
  <c r="O90" i="182"/>
  <c r="N90" i="182"/>
  <c r="M90" i="182"/>
  <c r="L90" i="182"/>
  <c r="K90" i="182"/>
  <c r="AF8" i="182"/>
  <c r="F90" i="182" s="1"/>
  <c r="AD8" i="182"/>
  <c r="E90" i="182" s="1"/>
  <c r="AB8" i="182"/>
  <c r="C90" i="182" s="1"/>
  <c r="O89" i="182"/>
  <c r="M89" i="182"/>
  <c r="L89" i="182"/>
  <c r="J89" i="182"/>
  <c r="AF7" i="182"/>
  <c r="F89" i="182" s="1"/>
  <c r="AD7" i="182"/>
  <c r="D89" i="182" s="1"/>
  <c r="AB7" i="182"/>
  <c r="O8" i="182" s="1"/>
  <c r="O88" i="182"/>
  <c r="N88" i="182"/>
  <c r="M88" i="182"/>
  <c r="L88" i="182"/>
  <c r="J88" i="182"/>
  <c r="AF6" i="182"/>
  <c r="G88" i="182" s="1"/>
  <c r="AD6" i="182"/>
  <c r="E88" i="182" s="1"/>
  <c r="AB6" i="182"/>
  <c r="C88" i="182" s="1"/>
  <c r="O87" i="182"/>
  <c r="N87" i="182"/>
  <c r="M87" i="182"/>
  <c r="L87" i="182"/>
  <c r="J87" i="182"/>
  <c r="AF5" i="182"/>
  <c r="F87" i="182" s="1"/>
  <c r="AD5" i="182"/>
  <c r="E87" i="182"/>
  <c r="AB5" i="182"/>
  <c r="C87" i="182" s="1"/>
  <c r="O86" i="182"/>
  <c r="N86" i="182"/>
  <c r="M86" i="182"/>
  <c r="L86" i="182"/>
  <c r="J86" i="182"/>
  <c r="AF4" i="182"/>
  <c r="G86" i="182" s="1"/>
  <c r="AD4" i="182"/>
  <c r="E86" i="182"/>
  <c r="AB4" i="182"/>
  <c r="C86" i="182" s="1"/>
  <c r="N85" i="182"/>
  <c r="F85" i="182"/>
  <c r="J83" i="182"/>
  <c r="C83" i="182"/>
  <c r="A65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O14" i="182"/>
  <c r="D9" i="182"/>
  <c r="A7" i="182"/>
  <c r="A4" i="182"/>
  <c r="AB2" i="182"/>
  <c r="A2" i="182"/>
  <c r="AD128" i="181"/>
  <c r="O10" i="181" s="1"/>
  <c r="AB128" i="181"/>
  <c r="AD127" i="181"/>
  <c r="O9" i="181" s="1"/>
  <c r="AB127" i="181"/>
  <c r="AD125" i="181"/>
  <c r="AB125" i="181"/>
  <c r="AD124" i="181"/>
  <c r="AB124" i="181"/>
  <c r="AB122" i="181"/>
  <c r="AB121" i="181"/>
  <c r="AB120" i="181"/>
  <c r="AB118" i="181"/>
  <c r="O14" i="181" s="1"/>
  <c r="AD111" i="181"/>
  <c r="D16" i="181" s="1"/>
  <c r="AB111" i="181"/>
  <c r="AD110" i="181"/>
  <c r="D15" i="181" s="1"/>
  <c r="AB110" i="181"/>
  <c r="AD109" i="181"/>
  <c r="D14" i="181" s="1"/>
  <c r="AB109" i="181"/>
  <c r="AD108" i="181"/>
  <c r="D13" i="181" s="1"/>
  <c r="AB108" i="181"/>
  <c r="AD105" i="181"/>
  <c r="D10" i="181" s="1"/>
  <c r="AB105" i="181"/>
  <c r="AD104" i="181"/>
  <c r="AB104" i="181"/>
  <c r="O91" i="181"/>
  <c r="N91" i="181"/>
  <c r="M91" i="181"/>
  <c r="L91" i="181"/>
  <c r="K91" i="181"/>
  <c r="AF9" i="181"/>
  <c r="G91" i="181" s="1"/>
  <c r="AD9" i="181"/>
  <c r="E91" i="181" s="1"/>
  <c r="AB9" i="181"/>
  <c r="C91" i="181" s="1"/>
  <c r="O90" i="181"/>
  <c r="N90" i="181"/>
  <c r="M90" i="181"/>
  <c r="L90" i="181"/>
  <c r="K90" i="181"/>
  <c r="AF8" i="181"/>
  <c r="G90" i="181" s="1"/>
  <c r="F90" i="181"/>
  <c r="AD8" i="181"/>
  <c r="E90" i="181" s="1"/>
  <c r="AB8" i="181"/>
  <c r="C90" i="181" s="1"/>
  <c r="O89" i="181"/>
  <c r="M89" i="181"/>
  <c r="L89" i="181"/>
  <c r="J89" i="181"/>
  <c r="AF7" i="181"/>
  <c r="G89" i="181" s="1"/>
  <c r="AD7" i="181"/>
  <c r="D89" i="181" s="1"/>
  <c r="AB7" i="181"/>
  <c r="C89" i="181" s="1"/>
  <c r="O88" i="181"/>
  <c r="N88" i="181"/>
  <c r="M88" i="181"/>
  <c r="L88" i="181"/>
  <c r="J88" i="181"/>
  <c r="AF6" i="181"/>
  <c r="F88" i="181" s="1"/>
  <c r="AD6" i="181"/>
  <c r="E88" i="181" s="1"/>
  <c r="AB6" i="181"/>
  <c r="C88" i="181" s="1"/>
  <c r="O87" i="181"/>
  <c r="N87" i="181"/>
  <c r="M87" i="181"/>
  <c r="L87" i="181"/>
  <c r="J87" i="181"/>
  <c r="AF5" i="181"/>
  <c r="G87" i="181" s="1"/>
  <c r="AD5" i="181"/>
  <c r="E87" i="181" s="1"/>
  <c r="AB5" i="181"/>
  <c r="C87" i="181"/>
  <c r="O86" i="181"/>
  <c r="N86" i="181"/>
  <c r="M86" i="181"/>
  <c r="L86" i="181"/>
  <c r="J86" i="181"/>
  <c r="AF4" i="181"/>
  <c r="G86" i="181" s="1"/>
  <c r="AD4" i="181"/>
  <c r="E86" i="181" s="1"/>
  <c r="AB4" i="181"/>
  <c r="C86" i="181" s="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9" i="181"/>
  <c r="A7" i="181"/>
  <c r="A4" i="181"/>
  <c r="AB2" i="181"/>
  <c r="A2" i="181"/>
  <c r="AD128" i="180"/>
  <c r="O10" i="180"/>
  <c r="AB128" i="180"/>
  <c r="AD127" i="180"/>
  <c r="O9" i="180" s="1"/>
  <c r="AB127" i="180"/>
  <c r="AD125" i="180"/>
  <c r="AB125" i="180"/>
  <c r="AD124" i="180"/>
  <c r="AB124" i="180"/>
  <c r="AB122" i="180"/>
  <c r="AB121" i="180"/>
  <c r="AB120" i="180"/>
  <c r="AB118" i="180"/>
  <c r="O14" i="180" s="1"/>
  <c r="AD111" i="180"/>
  <c r="D16" i="180" s="1"/>
  <c r="AB111" i="180"/>
  <c r="AD110" i="180"/>
  <c r="D15" i="180" s="1"/>
  <c r="AB110" i="180"/>
  <c r="AD109" i="180"/>
  <c r="D14" i="180"/>
  <c r="AB109" i="180"/>
  <c r="AD108" i="180"/>
  <c r="D13" i="180" s="1"/>
  <c r="AB108" i="180"/>
  <c r="AD105" i="180"/>
  <c r="D10" i="180" s="1"/>
  <c r="AB105" i="180"/>
  <c r="AD104" i="180"/>
  <c r="D9" i="180" s="1"/>
  <c r="AB104" i="180"/>
  <c r="O91" i="180"/>
  <c r="N91" i="180"/>
  <c r="M91" i="180"/>
  <c r="L91" i="180"/>
  <c r="K91" i="180"/>
  <c r="AF9" i="180"/>
  <c r="G91" i="180" s="1"/>
  <c r="AD9" i="180"/>
  <c r="D91" i="180" s="1"/>
  <c r="AB9" i="180"/>
  <c r="C91" i="180" s="1"/>
  <c r="O90" i="180"/>
  <c r="N90" i="180"/>
  <c r="M90" i="180"/>
  <c r="L90" i="180"/>
  <c r="K90" i="180"/>
  <c r="AF8" i="180"/>
  <c r="F90" i="180" s="1"/>
  <c r="AD8" i="180"/>
  <c r="E90" i="180" s="1"/>
  <c r="AB8" i="180"/>
  <c r="C90" i="180" s="1"/>
  <c r="O89" i="180"/>
  <c r="N89" i="180"/>
  <c r="M89" i="180"/>
  <c r="L89" i="180"/>
  <c r="J89" i="180"/>
  <c r="AF7" i="180"/>
  <c r="G89" i="180" s="1"/>
  <c r="AD7" i="180"/>
  <c r="D89" i="180" s="1"/>
  <c r="AB7" i="180"/>
  <c r="O8" i="180" s="1"/>
  <c r="C89" i="180"/>
  <c r="O88" i="180"/>
  <c r="N88" i="180"/>
  <c r="M88" i="180"/>
  <c r="L88" i="180"/>
  <c r="J88" i="180"/>
  <c r="AF6" i="180"/>
  <c r="F88" i="180" s="1"/>
  <c r="AD6" i="180"/>
  <c r="E88" i="180" s="1"/>
  <c r="AB6" i="180"/>
  <c r="C88" i="180" s="1"/>
  <c r="O87" i="180"/>
  <c r="N87" i="180"/>
  <c r="M87" i="180"/>
  <c r="L87" i="180"/>
  <c r="J87" i="180"/>
  <c r="AF5" i="180"/>
  <c r="G87" i="180" s="1"/>
  <c r="AD5" i="180"/>
  <c r="D87" i="180" s="1"/>
  <c r="AB5" i="180"/>
  <c r="C87" i="180" s="1"/>
  <c r="O86" i="180"/>
  <c r="N86" i="180"/>
  <c r="M86" i="180"/>
  <c r="L86" i="180"/>
  <c r="J86" i="180"/>
  <c r="AF4" i="180"/>
  <c r="F86" i="180" s="1"/>
  <c r="AD4" i="180"/>
  <c r="D86" i="180" s="1"/>
  <c r="E86" i="180"/>
  <c r="AB4" i="180"/>
  <c r="C86" i="180" s="1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3" i="256"/>
  <c r="M86" i="256"/>
  <c r="N87" i="256"/>
  <c r="L88" i="256"/>
  <c r="J89" i="256"/>
  <c r="A19" i="256"/>
  <c r="A50" i="256"/>
  <c r="A19" i="254"/>
  <c r="A50" i="254"/>
  <c r="A19" i="252"/>
  <c r="A50" i="252"/>
  <c r="A19" i="251"/>
  <c r="A50" i="251"/>
  <c r="A19" i="250"/>
  <c r="A50" i="250"/>
  <c r="A19" i="249"/>
  <c r="A50" i="249"/>
  <c r="A19" i="247"/>
  <c r="A50" i="247"/>
  <c r="A19" i="245"/>
  <c r="A50" i="245"/>
  <c r="A19" i="243"/>
  <c r="A50" i="243"/>
  <c r="A19" i="242"/>
  <c r="A50" i="242"/>
  <c r="A19" i="240"/>
  <c r="A50" i="240"/>
  <c r="A19" i="238"/>
  <c r="A50" i="238"/>
  <c r="A19" i="237"/>
  <c r="A50" i="237"/>
  <c r="A19" i="236"/>
  <c r="A50" i="236"/>
  <c r="A19" i="235"/>
  <c r="A50" i="235"/>
  <c r="A19" i="234"/>
  <c r="A50" i="234"/>
  <c r="A19" i="233"/>
  <c r="A50" i="233"/>
  <c r="A19" i="231"/>
  <c r="A50" i="231"/>
  <c r="A19" i="230"/>
  <c r="A50" i="230"/>
  <c r="A19" i="228"/>
  <c r="A50" i="228"/>
  <c r="A19" i="227"/>
  <c r="A50" i="227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7"/>
  <c r="A50" i="207"/>
  <c r="A19" i="206"/>
  <c r="A50" i="206"/>
  <c r="A19" i="205"/>
  <c r="A50" i="205"/>
  <c r="A19" i="204"/>
  <c r="A50" i="204"/>
  <c r="A19" i="203"/>
  <c r="A50" i="203"/>
  <c r="A19" i="202"/>
  <c r="A50" i="202"/>
  <c r="A19" i="201"/>
  <c r="A50" i="201"/>
  <c r="A19" i="200"/>
  <c r="A50" i="200"/>
  <c r="A19" i="198"/>
  <c r="A50" i="198"/>
  <c r="A19" i="197"/>
  <c r="A50" i="197"/>
  <c r="A19" i="196"/>
  <c r="A50" i="196"/>
  <c r="A19" i="195"/>
  <c r="A50" i="195"/>
  <c r="A19" i="194"/>
  <c r="A50" i="194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A19" i="182"/>
  <c r="A50" i="182"/>
  <c r="A19" i="181"/>
  <c r="A50" i="181"/>
  <c r="A19" i="180"/>
  <c r="A50" i="180"/>
  <c r="N87" i="257"/>
  <c r="N89" i="257"/>
  <c r="O91" i="257"/>
  <c r="L87" i="255"/>
  <c r="L89" i="255"/>
  <c r="J86" i="256"/>
  <c r="M87" i="256"/>
  <c r="J88" i="256"/>
  <c r="K90" i="256"/>
  <c r="L87" i="257"/>
  <c r="L89" i="257"/>
  <c r="D86" i="257"/>
  <c r="D88" i="257"/>
  <c r="D89" i="257"/>
  <c r="D90" i="257"/>
  <c r="D8" i="256"/>
  <c r="D88" i="255"/>
  <c r="F89" i="255"/>
  <c r="D88" i="254"/>
  <c r="E88" i="253"/>
  <c r="D87" i="253"/>
  <c r="D91" i="253"/>
  <c r="D86" i="252"/>
  <c r="F91" i="252"/>
  <c r="O8" i="251"/>
  <c r="F89" i="251"/>
  <c r="D86" i="250"/>
  <c r="D90" i="250"/>
  <c r="F91" i="250"/>
  <c r="G89" i="249"/>
  <c r="F86" i="248"/>
  <c r="D89" i="248"/>
  <c r="F89" i="247"/>
  <c r="F91" i="246"/>
  <c r="F88" i="246"/>
  <c r="D91" i="246"/>
  <c r="D86" i="245"/>
  <c r="F87" i="245"/>
  <c r="F88" i="244"/>
  <c r="D88" i="243"/>
  <c r="F91" i="242"/>
  <c r="E88" i="240"/>
  <c r="G89" i="240"/>
  <c r="D88" i="239"/>
  <c r="F89" i="239"/>
  <c r="D88" i="235"/>
  <c r="F87" i="234"/>
  <c r="F89" i="233"/>
  <c r="D86" i="232"/>
  <c r="F87" i="232"/>
  <c r="D8" i="231"/>
  <c r="D86" i="229"/>
  <c r="D90" i="229"/>
  <c r="D88" i="228"/>
  <c r="F89" i="227"/>
  <c r="F88" i="226"/>
  <c r="F91" i="225"/>
  <c r="F86" i="224"/>
  <c r="F90" i="224"/>
  <c r="D8" i="223"/>
  <c r="D86" i="223"/>
  <c r="D87" i="223"/>
  <c r="D90" i="223"/>
  <c r="D91" i="223"/>
  <c r="O8" i="223"/>
  <c r="F89" i="222"/>
  <c r="C86" i="221"/>
  <c r="F86" i="221"/>
  <c r="F90" i="221"/>
  <c r="D86" i="220"/>
  <c r="F87" i="220"/>
  <c r="D90" i="220"/>
  <c r="O8" i="220"/>
  <c r="D8" i="219"/>
  <c r="D91" i="219"/>
  <c r="F89" i="218"/>
  <c r="F86" i="217"/>
  <c r="D88" i="216"/>
  <c r="F89" i="215"/>
  <c r="F91" i="214"/>
  <c r="F89" i="214"/>
  <c r="F89" i="213"/>
  <c r="F89" i="212"/>
  <c r="G89" i="211"/>
  <c r="F91" i="210"/>
  <c r="F88" i="210"/>
  <c r="F89" i="208"/>
  <c r="D88" i="207"/>
  <c r="F89" i="207"/>
  <c r="D88" i="206"/>
  <c r="D88" i="205"/>
  <c r="D89" i="205"/>
  <c r="F90" i="205"/>
  <c r="D88" i="204"/>
  <c r="F89" i="204"/>
  <c r="D87" i="201"/>
  <c r="F89" i="201"/>
  <c r="F91" i="199"/>
  <c r="D88" i="198"/>
  <c r="F89" i="198"/>
  <c r="F87" i="197"/>
  <c r="D90" i="197"/>
  <c r="F91" i="197"/>
  <c r="D86" i="196"/>
  <c r="D90" i="194"/>
  <c r="F91" i="194"/>
  <c r="D87" i="193"/>
  <c r="F89" i="192"/>
  <c r="F89" i="191"/>
  <c r="D88" i="190"/>
  <c r="D86" i="189"/>
  <c r="F87" i="189"/>
  <c r="O8" i="189"/>
  <c r="D88" i="188"/>
  <c r="F89" i="188"/>
  <c r="D86" i="187"/>
  <c r="F91" i="187"/>
  <c r="O8" i="187"/>
  <c r="E88" i="186"/>
  <c r="D88" i="184"/>
  <c r="D8" i="182"/>
  <c r="D87" i="182"/>
  <c r="F89" i="181"/>
  <c r="F90" i="255"/>
  <c r="G86" i="253"/>
  <c r="G86" i="250"/>
  <c r="D91" i="250"/>
  <c r="E91" i="249"/>
  <c r="E87" i="247"/>
  <c r="E89" i="246"/>
  <c r="G86" i="246"/>
  <c r="G86" i="244"/>
  <c r="F88" i="243"/>
  <c r="F87" i="242"/>
  <c r="G90" i="242"/>
  <c r="F88" i="241"/>
  <c r="D89" i="238"/>
  <c r="E87" i="237"/>
  <c r="D88" i="237"/>
  <c r="D8" i="237"/>
  <c r="F91" i="237"/>
  <c r="F86" i="234"/>
  <c r="F88" i="234"/>
  <c r="D8" i="233"/>
  <c r="D89" i="232"/>
  <c r="D89" i="231"/>
  <c r="F87" i="229"/>
  <c r="G90" i="225"/>
  <c r="D89" i="225"/>
  <c r="G90" i="222"/>
  <c r="E89" i="220"/>
  <c r="D87" i="220"/>
  <c r="E90" i="219"/>
  <c r="D90" i="218"/>
  <c r="D89" i="214"/>
  <c r="D8" i="213"/>
  <c r="E89" i="209"/>
  <c r="D89" i="207"/>
  <c r="F90" i="207"/>
  <c r="G90" i="206"/>
  <c r="D88" i="203"/>
  <c r="D86" i="203"/>
  <c r="O8" i="201"/>
  <c r="E86" i="200"/>
  <c r="F90" i="199"/>
  <c r="F87" i="198"/>
  <c r="D8" i="195"/>
  <c r="F90" i="195"/>
  <c r="D89" i="193"/>
  <c r="G90" i="192"/>
  <c r="F87" i="187"/>
  <c r="D88" i="185"/>
  <c r="G90" i="185"/>
  <c r="O8" i="184"/>
  <c r="F90" i="183"/>
  <c r="G89" i="182"/>
  <c r="F87" i="180"/>
  <c r="G86" i="180"/>
  <c r="G90" i="257"/>
  <c r="D90" i="256"/>
  <c r="C86" i="255"/>
  <c r="G87" i="249"/>
  <c r="E90" i="249"/>
  <c r="G87" i="248"/>
  <c r="G87" i="244"/>
  <c r="D86" i="243"/>
  <c r="G86" i="242"/>
  <c r="E87" i="242"/>
  <c r="F86" i="241"/>
  <c r="G87" i="241"/>
  <c r="D8" i="240"/>
  <c r="G86" i="240"/>
  <c r="D90" i="237"/>
  <c r="D89" i="233"/>
  <c r="D90" i="233"/>
  <c r="E88" i="231"/>
  <c r="F90" i="231"/>
  <c r="G86" i="229"/>
  <c r="F89" i="228"/>
  <c r="D86" i="228"/>
  <c r="G90" i="228"/>
  <c r="E91" i="228"/>
  <c r="G88" i="228"/>
  <c r="G86" i="228"/>
  <c r="D90" i="228"/>
  <c r="D86" i="227"/>
  <c r="G86" i="225"/>
  <c r="F87" i="224"/>
  <c r="G86" i="222"/>
  <c r="F91" i="222"/>
  <c r="G89" i="220"/>
  <c r="D8" i="220"/>
  <c r="E86" i="218"/>
  <c r="D8" i="218"/>
  <c r="E87" i="218"/>
  <c r="F89" i="216"/>
  <c r="D8" i="215"/>
  <c r="D89" i="215"/>
  <c r="D90" i="215"/>
  <c r="F90" i="215"/>
  <c r="F86" i="211"/>
  <c r="D89" i="211"/>
  <c r="D90" i="211"/>
  <c r="E86" i="211"/>
  <c r="G87" i="210"/>
  <c r="E89" i="210"/>
  <c r="F90" i="210"/>
  <c r="D90" i="210"/>
  <c r="D89" i="208"/>
  <c r="D8" i="206"/>
  <c r="D90" i="206"/>
  <c r="E87" i="204"/>
  <c r="D8" i="204"/>
  <c r="E91" i="204"/>
  <c r="G86" i="203"/>
  <c r="F87" i="201"/>
  <c r="G86" i="201"/>
  <c r="D87" i="198"/>
  <c r="C89" i="198"/>
  <c r="G86" i="193"/>
  <c r="E90" i="192"/>
  <c r="D86" i="192"/>
  <c r="D90" i="191"/>
  <c r="F87" i="190"/>
  <c r="D86" i="190"/>
  <c r="D89" i="190"/>
  <c r="F91" i="188"/>
  <c r="E87" i="187"/>
  <c r="D87" i="186"/>
  <c r="F90" i="186"/>
  <c r="G89" i="186"/>
  <c r="D90" i="186"/>
  <c r="D89" i="184"/>
  <c r="D8" i="183"/>
  <c r="D87" i="183"/>
  <c r="D90" i="183"/>
  <c r="E89" i="182"/>
  <c r="G91" i="182"/>
  <c r="G90" i="182"/>
  <c r="O86" i="257"/>
  <c r="N90" i="257"/>
  <c r="N88" i="257"/>
  <c r="N86" i="257"/>
  <c r="D87" i="256"/>
  <c r="F90" i="256"/>
  <c r="D89" i="254"/>
  <c r="D90" i="254"/>
  <c r="D89" i="253"/>
  <c r="F90" i="253"/>
  <c r="E87" i="252"/>
  <c r="D88" i="252"/>
  <c r="G90" i="252"/>
  <c r="G86" i="251"/>
  <c r="F88" i="251"/>
  <c r="F90" i="250"/>
  <c r="G89" i="250"/>
  <c r="D86" i="249"/>
  <c r="G88" i="249"/>
  <c r="E88" i="248"/>
  <c r="G88" i="247"/>
  <c r="D91" i="247"/>
  <c r="D86" i="247"/>
  <c r="G89" i="246"/>
  <c r="D88" i="245"/>
  <c r="G89" i="245"/>
  <c r="D91" i="245"/>
  <c r="E89" i="244"/>
  <c r="E91" i="243"/>
  <c r="F89" i="242"/>
  <c r="E91" i="242"/>
  <c r="F87" i="240"/>
  <c r="O8" i="240"/>
  <c r="E87" i="240"/>
  <c r="D86" i="239"/>
  <c r="D89" i="239"/>
  <c r="F86" i="238"/>
  <c r="G91" i="238"/>
  <c r="G87" i="238"/>
  <c r="D89" i="237"/>
  <c r="E91" i="236"/>
  <c r="G91" i="236"/>
  <c r="O8" i="235"/>
  <c r="D90" i="235"/>
  <c r="G90" i="233"/>
  <c r="G89" i="232"/>
  <c r="G87" i="231"/>
  <c r="D8" i="229"/>
  <c r="D89" i="228"/>
  <c r="C86" i="228"/>
  <c r="F87" i="227"/>
  <c r="E90" i="227"/>
  <c r="G91" i="227"/>
  <c r="D89" i="226"/>
  <c r="D90" i="226"/>
  <c r="E88" i="225"/>
  <c r="E87" i="222"/>
  <c r="D8" i="222"/>
  <c r="F91" i="219"/>
  <c r="F89" i="219"/>
  <c r="D89" i="216"/>
  <c r="E87" i="216"/>
  <c r="F86" i="214"/>
  <c r="D87" i="214"/>
  <c r="F87" i="213"/>
  <c r="G91" i="213"/>
  <c r="D89" i="212"/>
  <c r="E86" i="212"/>
  <c r="G91" i="211"/>
  <c r="F90" i="209"/>
  <c r="D90" i="209"/>
  <c r="D90" i="208"/>
  <c r="F91" i="207"/>
  <c r="E91" i="207"/>
  <c r="D86" i="205"/>
  <c r="F88" i="205"/>
  <c r="E91" i="205"/>
  <c r="D90" i="204"/>
  <c r="F87" i="203"/>
  <c r="D89" i="203"/>
  <c r="D90" i="203"/>
  <c r="F89" i="202"/>
  <c r="D89" i="201"/>
  <c r="F90" i="201"/>
  <c r="E91" i="200"/>
  <c r="E87" i="200"/>
  <c r="F91" i="200"/>
  <c r="D87" i="199"/>
  <c r="E89" i="199"/>
  <c r="F89" i="199"/>
  <c r="G86" i="198"/>
  <c r="G90" i="198"/>
  <c r="D86" i="198"/>
  <c r="G88" i="198"/>
  <c r="F89" i="197"/>
  <c r="F89" i="196"/>
  <c r="F88" i="196"/>
  <c r="F88" i="195"/>
  <c r="D89" i="195"/>
  <c r="D90" i="195"/>
  <c r="G87" i="195"/>
  <c r="D8" i="194"/>
  <c r="D86" i="193"/>
  <c r="D90" i="193"/>
  <c r="F89" i="193"/>
  <c r="E87" i="191"/>
  <c r="D91" i="190"/>
  <c r="F91" i="190"/>
  <c r="E87" i="189"/>
  <c r="E88" i="189"/>
  <c r="G89" i="189"/>
  <c r="E89" i="188"/>
  <c r="F86" i="188"/>
  <c r="E89" i="187"/>
  <c r="D8" i="187"/>
  <c r="G91" i="186"/>
  <c r="E91" i="185"/>
  <c r="F91" i="184"/>
  <c r="D86" i="182"/>
  <c r="D88" i="182"/>
  <c r="G87" i="182"/>
  <c r="E89" i="180"/>
  <c r="N89" i="190"/>
  <c r="N89" i="191"/>
  <c r="O89" i="192"/>
  <c r="N89" i="193"/>
  <c r="O89" i="195"/>
  <c r="O89" i="196"/>
  <c r="N89" i="198"/>
  <c r="N89" i="199"/>
  <c r="N89" i="200"/>
  <c r="O89" i="201"/>
  <c r="O89" i="202"/>
  <c r="O89" i="203"/>
  <c r="N89" i="205"/>
  <c r="O89" i="206"/>
  <c r="N89" i="209"/>
  <c r="N89" i="210"/>
  <c r="O89" i="211"/>
  <c r="O89" i="212"/>
  <c r="N89" i="215"/>
  <c r="O89" i="222"/>
  <c r="O89" i="223"/>
  <c r="O89" i="224"/>
  <c r="N89" i="225"/>
  <c r="N89" i="227"/>
  <c r="N89" i="228"/>
  <c r="O89" i="229"/>
  <c r="N89" i="230"/>
  <c r="O89" i="231"/>
  <c r="N89" i="233"/>
  <c r="O89" i="236"/>
  <c r="N89" i="238"/>
  <c r="N89" i="241"/>
  <c r="O87" i="256"/>
  <c r="N87" i="253"/>
  <c r="N87" i="250"/>
  <c r="N87" i="248"/>
  <c r="O87" i="247"/>
  <c r="N87" i="246"/>
  <c r="N87" i="245"/>
  <c r="N87" i="241"/>
  <c r="N87" i="239"/>
  <c r="N87" i="238"/>
  <c r="N87" i="235"/>
  <c r="N87" i="234"/>
  <c r="O87" i="232"/>
  <c r="O87" i="230"/>
  <c r="N87" i="228"/>
  <c r="O87" i="257"/>
  <c r="N87" i="255"/>
  <c r="N87" i="254"/>
  <c r="O87" i="252"/>
  <c r="N87" i="251"/>
  <c r="O87" i="249"/>
  <c r="O87" i="253"/>
  <c r="N87" i="252"/>
  <c r="O87" i="250"/>
  <c r="N87" i="249"/>
  <c r="O87" i="248"/>
  <c r="O87" i="246"/>
  <c r="O87" i="245"/>
  <c r="K90" i="252"/>
  <c r="K90" i="248"/>
  <c r="K90" i="240"/>
  <c r="K90" i="237"/>
  <c r="K90" i="231"/>
  <c r="K90" i="257"/>
  <c r="K90" i="253"/>
  <c r="K90" i="250"/>
  <c r="K90" i="247"/>
  <c r="K90" i="255"/>
  <c r="K90" i="251"/>
  <c r="K90" i="246"/>
  <c r="K90" i="245"/>
  <c r="K91" i="253"/>
  <c r="K91" i="252"/>
  <c r="K91" i="251"/>
  <c r="K91" i="248"/>
  <c r="K91" i="247"/>
  <c r="K91" i="242"/>
  <c r="K91" i="235"/>
  <c r="K91" i="231"/>
  <c r="K91" i="229"/>
  <c r="K91" i="228"/>
  <c r="K91" i="257"/>
  <c r="K91" i="255"/>
  <c r="K91" i="249"/>
  <c r="K91" i="246"/>
  <c r="K91" i="256"/>
  <c r="K91" i="254"/>
  <c r="K91" i="250"/>
  <c r="N89" i="252"/>
  <c r="O89" i="251"/>
  <c r="N89" i="250"/>
  <c r="N89" i="248"/>
  <c r="O89" i="247"/>
  <c r="N89" i="244"/>
  <c r="N89" i="243"/>
  <c r="O89" i="242"/>
  <c r="O89" i="241"/>
  <c r="N89" i="239"/>
  <c r="N89" i="237"/>
  <c r="N89" i="234"/>
  <c r="N89" i="232"/>
  <c r="N89" i="231"/>
  <c r="O89" i="230"/>
  <c r="O89" i="257"/>
  <c r="O89" i="256"/>
  <c r="N89" i="255"/>
  <c r="N89" i="254"/>
  <c r="N89" i="253"/>
  <c r="O89" i="249"/>
  <c r="N89" i="246"/>
  <c r="N89" i="245"/>
  <c r="O89" i="252"/>
  <c r="O89" i="250"/>
  <c r="N89" i="249"/>
  <c r="O89" i="248"/>
  <c r="O89" i="244"/>
  <c r="N89" i="256"/>
  <c r="N89" i="181"/>
  <c r="N89" i="182"/>
  <c r="O89" i="188"/>
  <c r="O89" i="189"/>
  <c r="O89" i="194"/>
  <c r="O89" i="197"/>
  <c r="N89" i="204"/>
  <c r="N89" i="207"/>
  <c r="N89" i="208"/>
  <c r="O89" i="213"/>
  <c r="O89" i="214"/>
  <c r="O89" i="216"/>
  <c r="N89" i="217"/>
  <c r="N89" i="218"/>
  <c r="N89" i="219"/>
  <c r="N89" i="220"/>
  <c r="O89" i="221"/>
  <c r="N89" i="226"/>
  <c r="O89" i="235"/>
  <c r="O89" i="240"/>
  <c r="N89" i="242"/>
  <c r="N89" i="251"/>
  <c r="O89" i="254"/>
  <c r="J87" i="255"/>
  <c r="J87" i="247"/>
  <c r="J87" i="232"/>
  <c r="J87" i="230"/>
  <c r="J87" i="257"/>
  <c r="J87" i="256"/>
  <c r="J87" i="252"/>
  <c r="J87" i="249"/>
  <c r="J87" i="253"/>
  <c r="J87" i="250"/>
  <c r="J87" i="248"/>
  <c r="J87" i="246"/>
  <c r="J87" i="245"/>
  <c r="N89" i="192"/>
  <c r="N89" i="195"/>
  <c r="N89" i="196"/>
  <c r="N89" i="201"/>
  <c r="N89" i="202"/>
  <c r="N89" i="203"/>
  <c r="O89" i="204"/>
  <c r="N89" i="206"/>
  <c r="O89" i="207"/>
  <c r="O89" i="208"/>
  <c r="N89" i="211"/>
  <c r="N89" i="212"/>
  <c r="O89" i="217"/>
  <c r="O89" i="218"/>
  <c r="O89" i="219"/>
  <c r="O89" i="220"/>
  <c r="N89" i="222"/>
  <c r="N89" i="223"/>
  <c r="N89" i="224"/>
  <c r="O89" i="226"/>
  <c r="N89" i="229"/>
  <c r="O89" i="232"/>
  <c r="N89" i="236"/>
  <c r="O89" i="253"/>
  <c r="O89" i="255"/>
  <c r="J88" i="253"/>
  <c r="J88" i="249"/>
  <c r="J88" i="245"/>
  <c r="J88" i="236"/>
  <c r="J88" i="257"/>
  <c r="J88" i="255"/>
  <c r="J88" i="251"/>
  <c r="J88" i="250"/>
  <c r="J88" i="254"/>
  <c r="J88" i="252"/>
  <c r="J89" i="255"/>
  <c r="J89" i="251"/>
  <c r="J89" i="247"/>
  <c r="J89" i="242"/>
  <c r="J89" i="241"/>
  <c r="J89" i="230"/>
  <c r="J89" i="257"/>
  <c r="J89" i="249"/>
  <c r="J89" i="252"/>
  <c r="J89" i="250"/>
  <c r="J89" i="248"/>
  <c r="J89" i="244"/>
  <c r="L88" i="245"/>
  <c r="M88" i="246"/>
  <c r="J86" i="247"/>
  <c r="M88" i="247"/>
  <c r="M88" i="248"/>
  <c r="L90" i="248"/>
  <c r="L88" i="249"/>
  <c r="M90" i="249"/>
  <c r="L91" i="251"/>
  <c r="L90" i="252"/>
  <c r="L91" i="252"/>
  <c r="J86" i="253"/>
  <c r="L88" i="253"/>
  <c r="L91" i="253"/>
  <c r="J83" i="254"/>
  <c r="J86" i="254"/>
  <c r="M90" i="254"/>
  <c r="J83" i="255"/>
  <c r="M88" i="256"/>
  <c r="L90" i="256"/>
  <c r="J83" i="257"/>
  <c r="J86" i="257"/>
  <c r="M88" i="257"/>
  <c r="M90" i="257"/>
  <c r="L91" i="257"/>
  <c r="J83" i="245"/>
  <c r="J86" i="246"/>
  <c r="L88" i="246"/>
  <c r="L88" i="247"/>
  <c r="M90" i="247"/>
  <c r="L88" i="248"/>
  <c r="L90" i="249"/>
  <c r="M88" i="250"/>
  <c r="M90" i="250"/>
  <c r="J86" i="251"/>
  <c r="M88" i="251"/>
  <c r="J86" i="252"/>
  <c r="M90" i="253"/>
  <c r="L90" i="254"/>
  <c r="M88" i="255"/>
  <c r="M91" i="255"/>
  <c r="F86" i="257"/>
  <c r="F87" i="257"/>
  <c r="F89" i="257"/>
  <c r="D89" i="256"/>
  <c r="F87" i="256"/>
  <c r="D88" i="256"/>
  <c r="O8" i="256"/>
  <c r="F86" i="255"/>
  <c r="F87" i="255"/>
  <c r="D90" i="255"/>
  <c r="D86" i="255"/>
  <c r="E87" i="255"/>
  <c r="D86" i="254"/>
  <c r="F89" i="254"/>
  <c r="F91" i="253"/>
  <c r="D8" i="253"/>
  <c r="G90" i="251"/>
  <c r="D8" i="251"/>
  <c r="D89" i="251"/>
  <c r="D90" i="251"/>
  <c r="G88" i="250"/>
  <c r="E88" i="249"/>
  <c r="G90" i="249"/>
  <c r="C89" i="248"/>
  <c r="D89" i="247"/>
  <c r="D90" i="247"/>
  <c r="F91" i="247"/>
  <c r="D90" i="246"/>
  <c r="G88" i="245"/>
  <c r="E91" i="244"/>
  <c r="F90" i="243"/>
  <c r="D86" i="241"/>
  <c r="E88" i="241"/>
  <c r="D89" i="241"/>
  <c r="F90" i="241"/>
  <c r="D89" i="240"/>
  <c r="D90" i="240"/>
  <c r="F86" i="239"/>
  <c r="F87" i="239"/>
  <c r="G88" i="238"/>
  <c r="D88" i="238"/>
  <c r="E87" i="238"/>
  <c r="G90" i="238"/>
  <c r="E86" i="237"/>
  <c r="D86" i="236"/>
  <c r="F87" i="236"/>
  <c r="G90" i="236"/>
  <c r="G87" i="235"/>
  <c r="F88" i="235"/>
  <c r="D88" i="234"/>
  <c r="G90" i="234"/>
  <c r="F91" i="234"/>
  <c r="D86" i="233"/>
  <c r="F87" i="233"/>
  <c r="O8" i="231"/>
  <c r="D91" i="231"/>
  <c r="D86" i="230"/>
  <c r="G88" i="229"/>
  <c r="G91" i="228"/>
  <c r="D88" i="227"/>
  <c r="D8" i="227"/>
  <c r="E87" i="227"/>
  <c r="F90" i="227"/>
  <c r="E86" i="226"/>
  <c r="E87" i="226"/>
  <c r="G91" i="226"/>
  <c r="F87" i="226"/>
  <c r="D90" i="225"/>
  <c r="D86" i="222"/>
  <c r="F91" i="221"/>
  <c r="F86" i="220"/>
  <c r="G88" i="220"/>
  <c r="F88" i="219"/>
  <c r="F86" i="219"/>
  <c r="F87" i="219"/>
  <c r="D91" i="218"/>
  <c r="E86" i="216"/>
  <c r="F88" i="216"/>
  <c r="F91" i="216"/>
  <c r="F86" i="215"/>
  <c r="F90" i="213"/>
  <c r="D88" i="213"/>
  <c r="G86" i="213"/>
  <c r="C89" i="213"/>
  <c r="D90" i="213"/>
  <c r="E88" i="211"/>
  <c r="G88" i="211"/>
  <c r="D8" i="211"/>
  <c r="E87" i="211"/>
  <c r="G90" i="211"/>
  <c r="O8" i="210"/>
  <c r="C86" i="210"/>
  <c r="D91" i="210"/>
  <c r="G88" i="209"/>
  <c r="G86" i="209"/>
  <c r="D86" i="208"/>
  <c r="F87" i="208"/>
  <c r="G88" i="208"/>
  <c r="D86" i="207"/>
  <c r="G86" i="207"/>
  <c r="F87" i="207"/>
  <c r="O8" i="206"/>
  <c r="F91" i="205"/>
  <c r="D8" i="205"/>
  <c r="G88" i="204"/>
  <c r="F91" i="203"/>
  <c r="D90" i="202"/>
  <c r="D91" i="202"/>
  <c r="G88" i="200"/>
  <c r="D89" i="198"/>
  <c r="D90" i="198"/>
  <c r="F91" i="198"/>
  <c r="D91" i="197"/>
  <c r="F87" i="196"/>
  <c r="F86" i="196"/>
  <c r="D91" i="196"/>
  <c r="F91" i="195"/>
  <c r="F86" i="195"/>
  <c r="O8" i="195"/>
  <c r="F91" i="193"/>
  <c r="D8" i="192"/>
  <c r="G88" i="189"/>
  <c r="D86" i="188"/>
  <c r="D8" i="188"/>
  <c r="G88" i="187"/>
  <c r="E86" i="186"/>
  <c r="G87" i="186"/>
  <c r="G88" i="186"/>
  <c r="G86" i="186"/>
  <c r="F89" i="185"/>
  <c r="D86" i="185"/>
  <c r="F87" i="185"/>
  <c r="G86" i="184"/>
  <c r="F87" i="184"/>
  <c r="G88" i="184"/>
  <c r="F87" i="183"/>
  <c r="D90" i="182"/>
  <c r="D86" i="181"/>
  <c r="F89" i="180"/>
  <c r="N91" i="257" l="1"/>
  <c r="O91" i="252"/>
  <c r="O91" i="247"/>
  <c r="N91" i="243"/>
  <c r="N91" i="237"/>
  <c r="N91" i="236"/>
  <c r="N91" i="233"/>
  <c r="O91" i="228"/>
  <c r="O91" i="226"/>
  <c r="O91" i="218"/>
  <c r="O91" i="217"/>
  <c r="O91" i="214"/>
  <c r="O91" i="211"/>
  <c r="N91" i="208"/>
  <c r="N91" i="205"/>
  <c r="O91" i="235"/>
  <c r="O91" i="232"/>
  <c r="O91" i="231"/>
  <c r="N91" i="228"/>
  <c r="N91" i="226"/>
  <c r="O91" i="225"/>
  <c r="N91" i="218"/>
  <c r="N91" i="217"/>
  <c r="O91" i="216"/>
  <c r="N91" i="214"/>
  <c r="N91" i="211"/>
  <c r="O91" i="209"/>
  <c r="O91" i="206"/>
  <c r="O91" i="254"/>
  <c r="N91" i="251"/>
  <c r="O91" i="234"/>
  <c r="N91" i="232"/>
  <c r="N91" i="231"/>
  <c r="N91" i="225"/>
  <c r="O91" i="219"/>
  <c r="N91" i="216"/>
  <c r="O91" i="212"/>
  <c r="N91" i="209"/>
  <c r="O91" i="207"/>
  <c r="N91" i="206"/>
  <c r="O91" i="253"/>
  <c r="N91" i="244"/>
  <c r="N91" i="242"/>
  <c r="O91" i="230"/>
  <c r="O91" i="220"/>
  <c r="N91" i="219"/>
  <c r="O91" i="215"/>
  <c r="O91" i="213"/>
  <c r="N91" i="212"/>
  <c r="O91" i="210"/>
  <c r="N91" i="207"/>
  <c r="O91" i="237"/>
  <c r="J88" i="230"/>
  <c r="J88" i="212"/>
  <c r="J88" i="247"/>
  <c r="J88" i="237"/>
  <c r="J88" i="215"/>
  <c r="J88" i="213"/>
  <c r="J88" i="209"/>
  <c r="J88" i="246"/>
  <c r="J88" i="228"/>
  <c r="J88" i="222"/>
  <c r="J88" i="217"/>
  <c r="J88" i="211"/>
  <c r="J88" i="210"/>
  <c r="J88" i="244"/>
  <c r="J88" i="240"/>
  <c r="J88" i="239"/>
  <c r="J88" i="233"/>
  <c r="J88" i="231"/>
  <c r="J88" i="227"/>
  <c r="J88" i="224"/>
  <c r="J88" i="221"/>
  <c r="J88" i="205"/>
  <c r="J89" i="254"/>
  <c r="J89" i="231"/>
  <c r="J89" i="228"/>
  <c r="J89" i="227"/>
  <c r="J89" i="217"/>
  <c r="J89" i="211"/>
  <c r="J89" i="240"/>
  <c r="J89" i="236"/>
  <c r="J89" i="235"/>
  <c r="J89" i="233"/>
  <c r="J89" i="223"/>
  <c r="J89" i="221"/>
  <c r="J89" i="208"/>
  <c r="J89" i="253"/>
  <c r="J89" i="246"/>
  <c r="J89" i="245"/>
  <c r="J89" i="243"/>
  <c r="J89" i="234"/>
  <c r="J89" i="232"/>
  <c r="J89" i="226"/>
  <c r="J89" i="225"/>
  <c r="J89" i="219"/>
  <c r="J89" i="218"/>
  <c r="J89" i="216"/>
  <c r="J89" i="214"/>
  <c r="J89" i="207"/>
  <c r="J89" i="206"/>
  <c r="J89" i="239"/>
  <c r="J89" i="229"/>
  <c r="J89" i="220"/>
  <c r="J89" i="212"/>
  <c r="J89" i="209"/>
  <c r="O91" i="204"/>
  <c r="N91" i="224"/>
  <c r="N91" i="239"/>
  <c r="O86" i="254"/>
  <c r="N86" i="251"/>
  <c r="N86" i="249"/>
  <c r="N86" i="247"/>
  <c r="O86" i="246"/>
  <c r="N86" i="243"/>
  <c r="O86" i="235"/>
  <c r="N86" i="229"/>
  <c r="O86" i="226"/>
  <c r="N86" i="225"/>
  <c r="O86" i="218"/>
  <c r="O86" i="216"/>
  <c r="N86" i="208"/>
  <c r="N86" i="207"/>
  <c r="N86" i="206"/>
  <c r="N86" i="254"/>
  <c r="N86" i="246"/>
  <c r="O86" i="236"/>
  <c r="N86" i="235"/>
  <c r="O86" i="228"/>
  <c r="N86" i="226"/>
  <c r="O86" i="220"/>
  <c r="N86" i="218"/>
  <c r="N86" i="216"/>
  <c r="O86" i="214"/>
  <c r="O86" i="209"/>
  <c r="O86" i="256"/>
  <c r="O86" i="252"/>
  <c r="O86" i="239"/>
  <c r="N86" i="236"/>
  <c r="O86" i="233"/>
  <c r="N86" i="228"/>
  <c r="N86" i="220"/>
  <c r="O86" i="215"/>
  <c r="N86" i="214"/>
  <c r="O86" i="213"/>
  <c r="N86" i="209"/>
  <c r="N86" i="256"/>
  <c r="N86" i="252"/>
  <c r="O86" i="250"/>
  <c r="O86" i="241"/>
  <c r="O86" i="240"/>
  <c r="N86" i="239"/>
  <c r="O86" i="237"/>
  <c r="O86" i="234"/>
  <c r="N86" i="233"/>
  <c r="O86" i="232"/>
  <c r="O86" i="231"/>
  <c r="O86" i="227"/>
  <c r="O86" i="223"/>
  <c r="O86" i="222"/>
  <c r="O86" i="221"/>
  <c r="O86" i="217"/>
  <c r="N86" i="215"/>
  <c r="N86" i="213"/>
  <c r="O86" i="212"/>
  <c r="M87" i="255"/>
  <c r="M87" i="254"/>
  <c r="L87" i="253"/>
  <c r="L87" i="251"/>
  <c r="M87" i="249"/>
  <c r="M87" i="247"/>
  <c r="L87" i="245"/>
  <c r="L87" i="243"/>
  <c r="M87" i="236"/>
  <c r="L87" i="235"/>
  <c r="L87" i="230"/>
  <c r="L87" i="229"/>
  <c r="M87" i="226"/>
  <c r="L87" i="218"/>
  <c r="L87" i="216"/>
  <c r="L87" i="214"/>
  <c r="L87" i="208"/>
  <c r="L87" i="206"/>
  <c r="L87" i="254"/>
  <c r="L87" i="249"/>
  <c r="L87" i="247"/>
  <c r="M87" i="246"/>
  <c r="L87" i="236"/>
  <c r="M87" i="228"/>
  <c r="L87" i="226"/>
  <c r="M87" i="220"/>
  <c r="M87" i="215"/>
  <c r="M87" i="212"/>
  <c r="M87" i="209"/>
  <c r="M87" i="252"/>
  <c r="L87" i="246"/>
  <c r="M87" i="240"/>
  <c r="M87" i="239"/>
  <c r="M87" i="237"/>
  <c r="M87" i="233"/>
  <c r="L87" i="228"/>
  <c r="L87" i="220"/>
  <c r="M87" i="217"/>
  <c r="L87" i="215"/>
  <c r="M87" i="213"/>
  <c r="L87" i="212"/>
  <c r="M87" i="210"/>
  <c r="L87" i="209"/>
  <c r="L87" i="256"/>
  <c r="L87" i="252"/>
  <c r="M87" i="248"/>
  <c r="M87" i="244"/>
  <c r="M87" i="241"/>
  <c r="L87" i="240"/>
  <c r="L87" i="239"/>
  <c r="L87" i="237"/>
  <c r="M87" i="234"/>
  <c r="L87" i="233"/>
  <c r="M87" i="232"/>
  <c r="M87" i="231"/>
  <c r="M87" i="227"/>
  <c r="M87" i="224"/>
  <c r="M87" i="222"/>
  <c r="M87" i="221"/>
  <c r="L87" i="217"/>
  <c r="L87" i="213"/>
  <c r="M87" i="211"/>
  <c r="L87" i="210"/>
  <c r="L88" i="257"/>
  <c r="M88" i="237"/>
  <c r="M88" i="228"/>
  <c r="M88" i="222"/>
  <c r="M88" i="217"/>
  <c r="L88" i="215"/>
  <c r="L88" i="213"/>
  <c r="M88" i="211"/>
  <c r="M88" i="210"/>
  <c r="L88" i="209"/>
  <c r="M88" i="240"/>
  <c r="M88" i="236"/>
  <c r="M88" i="233"/>
  <c r="M88" i="231"/>
  <c r="L88" i="228"/>
  <c r="M88" i="227"/>
  <c r="M88" i="224"/>
  <c r="L88" i="222"/>
  <c r="M88" i="221"/>
  <c r="L88" i="217"/>
  <c r="L88" i="211"/>
  <c r="L88" i="210"/>
  <c r="L88" i="244"/>
  <c r="L88" i="240"/>
  <c r="L88" i="233"/>
  <c r="M88" i="232"/>
  <c r="L88" i="231"/>
  <c r="L88" i="227"/>
  <c r="M88" i="225"/>
  <c r="L88" i="224"/>
  <c r="M88" i="223"/>
  <c r="L88" i="221"/>
  <c r="M88" i="219"/>
  <c r="M88" i="218"/>
  <c r="M88" i="208"/>
  <c r="M88" i="207"/>
  <c r="L88" i="205"/>
  <c r="M88" i="243"/>
  <c r="L88" i="241"/>
  <c r="L88" i="235"/>
  <c r="M88" i="234"/>
  <c r="L88" i="232"/>
  <c r="M88" i="229"/>
  <c r="M88" i="226"/>
  <c r="L88" i="225"/>
  <c r="L88" i="223"/>
  <c r="M88" i="220"/>
  <c r="L88" i="219"/>
  <c r="L88" i="218"/>
  <c r="M88" i="216"/>
  <c r="M88" i="214"/>
  <c r="L88" i="208"/>
  <c r="L88" i="207"/>
  <c r="M88" i="206"/>
  <c r="N91" i="221"/>
  <c r="O91" i="224"/>
  <c r="N91" i="230"/>
  <c r="J88" i="248"/>
  <c r="O91" i="250"/>
  <c r="O91" i="221"/>
  <c r="N91" i="222"/>
  <c r="N91" i="229"/>
  <c r="O91" i="246"/>
  <c r="O91" i="205"/>
  <c r="O91" i="208"/>
  <c r="N91" i="215"/>
  <c r="N91" i="220"/>
  <c r="O91" i="222"/>
  <c r="O91" i="229"/>
  <c r="J88" i="241"/>
  <c r="O88" i="248"/>
  <c r="O88" i="252"/>
  <c r="O88" i="256"/>
  <c r="O88" i="257"/>
  <c r="O88" i="255"/>
  <c r="O88" i="249"/>
  <c r="N88" i="250"/>
  <c r="O88" i="251"/>
  <c r="G91" i="257"/>
  <c r="F88" i="257"/>
  <c r="O8" i="257"/>
  <c r="C86" i="257"/>
  <c r="D86" i="256"/>
  <c r="D89" i="255"/>
  <c r="G87" i="254"/>
  <c r="G89" i="253"/>
  <c r="O8" i="253"/>
  <c r="E90" i="253"/>
  <c r="G89" i="252"/>
  <c r="E86" i="251"/>
  <c r="D87" i="251"/>
  <c r="G87" i="251"/>
  <c r="O8" i="250"/>
  <c r="D8" i="249"/>
  <c r="F91" i="249"/>
  <c r="F88" i="248"/>
  <c r="E90" i="248"/>
  <c r="D8" i="248"/>
  <c r="F90" i="248"/>
  <c r="F87" i="247"/>
  <c r="F86" i="247"/>
  <c r="C89" i="247"/>
  <c r="E86" i="246"/>
  <c r="O8" i="246"/>
  <c r="D87" i="246"/>
  <c r="F87" i="246"/>
  <c r="E87" i="245"/>
  <c r="G90" i="245"/>
  <c r="O8" i="245"/>
  <c r="E88" i="244"/>
  <c r="F91" i="244"/>
  <c r="F86" i="243"/>
  <c r="D89" i="243"/>
  <c r="G91" i="241"/>
  <c r="D87" i="241"/>
  <c r="D91" i="241"/>
  <c r="F90" i="240"/>
  <c r="F91" i="240"/>
  <c r="O8" i="239"/>
  <c r="E91" i="239"/>
  <c r="F90" i="239"/>
  <c r="G91" i="239"/>
  <c r="D8" i="238"/>
  <c r="F89" i="238"/>
  <c r="F88" i="237"/>
  <c r="O8" i="237"/>
  <c r="G86" i="237"/>
  <c r="F88" i="236"/>
  <c r="F86" i="236"/>
  <c r="D88" i="236"/>
  <c r="E86" i="235"/>
  <c r="E91" i="235"/>
  <c r="F91" i="235"/>
  <c r="D87" i="233"/>
  <c r="D88" i="233"/>
  <c r="G88" i="233"/>
  <c r="O8" i="233"/>
  <c r="F90" i="232"/>
  <c r="D90" i="232"/>
  <c r="E87" i="232"/>
  <c r="E88" i="232"/>
  <c r="D86" i="231"/>
  <c r="F88" i="231"/>
  <c r="G88" i="230"/>
  <c r="C86" i="230"/>
  <c r="D87" i="230"/>
  <c r="D88" i="230"/>
  <c r="F91" i="230"/>
  <c r="G90" i="230"/>
  <c r="F90" i="229"/>
  <c r="E87" i="228"/>
  <c r="G86" i="227"/>
  <c r="E89" i="227"/>
  <c r="F86" i="226"/>
  <c r="F90" i="226"/>
  <c r="G89" i="225"/>
  <c r="O8" i="225"/>
  <c r="G87" i="225"/>
  <c r="D87" i="225"/>
  <c r="D91" i="224"/>
  <c r="E88" i="224"/>
  <c r="F88" i="223"/>
  <c r="O8" i="222"/>
  <c r="D88" i="222"/>
  <c r="G88" i="222"/>
  <c r="D90" i="222"/>
  <c r="E89" i="221"/>
  <c r="E88" i="221"/>
  <c r="F87" i="221"/>
  <c r="F91" i="220"/>
  <c r="E91" i="220"/>
  <c r="F90" i="220"/>
  <c r="E89" i="219"/>
  <c r="E86" i="219"/>
  <c r="E90" i="217"/>
  <c r="G88" i="217"/>
  <c r="D91" i="217"/>
  <c r="F87" i="217"/>
  <c r="G89" i="217"/>
  <c r="F86" i="216"/>
  <c r="F88" i="215"/>
  <c r="E86" i="215"/>
  <c r="D91" i="215"/>
  <c r="F91" i="215"/>
  <c r="D86" i="214"/>
  <c r="F88" i="214"/>
  <c r="D86" i="213"/>
  <c r="D89" i="213"/>
  <c r="E91" i="212"/>
  <c r="D88" i="212"/>
  <c r="G89" i="210"/>
  <c r="G87" i="209"/>
  <c r="F91" i="209"/>
  <c r="D87" i="209"/>
  <c r="E91" i="209"/>
  <c r="D8" i="208"/>
  <c r="F91" i="206"/>
  <c r="G87" i="206"/>
  <c r="F86" i="206"/>
  <c r="D86" i="206"/>
  <c r="D91" i="206"/>
  <c r="E89" i="204"/>
  <c r="G86" i="204"/>
  <c r="F88" i="203"/>
  <c r="E87" i="203"/>
  <c r="F89" i="203"/>
  <c r="E88" i="202"/>
  <c r="C86" i="201"/>
  <c r="D88" i="201"/>
  <c r="F87" i="200"/>
  <c r="F86" i="200"/>
  <c r="D90" i="200"/>
  <c r="D89" i="200"/>
  <c r="F89" i="200"/>
  <c r="D86" i="199"/>
  <c r="D8" i="199"/>
  <c r="D88" i="199"/>
  <c r="D86" i="197"/>
  <c r="E88" i="197"/>
  <c r="D89" i="196"/>
  <c r="D90" i="196"/>
  <c r="F89" i="194"/>
  <c r="E88" i="193"/>
  <c r="F88" i="193"/>
  <c r="D8" i="193"/>
  <c r="O8" i="193"/>
  <c r="D91" i="192"/>
  <c r="O8" i="192"/>
  <c r="G88" i="192"/>
  <c r="D88" i="192"/>
  <c r="E89" i="192"/>
  <c r="D88" i="191"/>
  <c r="G87" i="191"/>
  <c r="F90" i="190"/>
  <c r="F88" i="190"/>
  <c r="E89" i="189"/>
  <c r="E87" i="188"/>
  <c r="E89" i="186"/>
  <c r="D91" i="186"/>
  <c r="G90" i="184"/>
  <c r="D8" i="181"/>
  <c r="G90" i="180"/>
  <c r="D90" i="180"/>
  <c r="N90" i="252"/>
  <c r="O90" i="253"/>
  <c r="O90" i="254"/>
  <c r="M86" i="257"/>
  <c r="J83" i="248"/>
  <c r="J83" i="250"/>
  <c r="L86" i="251"/>
  <c r="J83" i="253"/>
  <c r="N90" i="255"/>
  <c r="L86" i="257"/>
  <c r="J83" i="252"/>
  <c r="O90" i="256"/>
  <c r="L86" i="252"/>
  <c r="M86" i="254"/>
  <c r="L86" i="255"/>
  <c r="O90" i="257"/>
  <c r="G86" i="256"/>
  <c r="G89" i="256"/>
  <c r="F88" i="256"/>
  <c r="D91" i="256"/>
  <c r="F91" i="255"/>
  <c r="F86" i="254"/>
  <c r="F88" i="253"/>
  <c r="D86" i="253"/>
  <c r="F87" i="253"/>
  <c r="D90" i="252"/>
  <c r="D91" i="252"/>
  <c r="D91" i="251"/>
  <c r="E87" i="250"/>
  <c r="E88" i="250"/>
  <c r="G86" i="249"/>
  <c r="O8" i="249"/>
  <c r="E89" i="249"/>
  <c r="D86" i="248"/>
  <c r="G90" i="247"/>
  <c r="D8" i="246"/>
  <c r="D90" i="245"/>
  <c r="G86" i="245"/>
  <c r="F91" i="245"/>
  <c r="C86" i="244"/>
  <c r="E86" i="244"/>
  <c r="G90" i="244"/>
  <c r="D8" i="243"/>
  <c r="E87" i="243"/>
  <c r="D89" i="242"/>
  <c r="G88" i="242"/>
  <c r="D88" i="242"/>
  <c r="O8" i="242"/>
  <c r="D8" i="242"/>
  <c r="D90" i="242"/>
  <c r="D86" i="242"/>
  <c r="E90" i="239"/>
  <c r="D91" i="237"/>
  <c r="G87" i="237"/>
  <c r="D89" i="236"/>
  <c r="D87" i="236"/>
  <c r="G89" i="236"/>
  <c r="D90" i="236"/>
  <c r="C89" i="236"/>
  <c r="D8" i="235"/>
  <c r="F90" i="235"/>
  <c r="D87" i="234"/>
  <c r="D89" i="234"/>
  <c r="E91" i="233"/>
  <c r="F88" i="232"/>
  <c r="D91" i="232"/>
  <c r="C86" i="232"/>
  <c r="E87" i="231"/>
  <c r="F91" i="231"/>
  <c r="F86" i="230"/>
  <c r="E90" i="230"/>
  <c r="D89" i="229"/>
  <c r="F91" i="229"/>
  <c r="E88" i="229"/>
  <c r="G87" i="228"/>
  <c r="F87" i="222"/>
  <c r="D89" i="222"/>
  <c r="E91" i="222"/>
  <c r="O8" i="221"/>
  <c r="F88" i="221"/>
  <c r="D90" i="221"/>
  <c r="F90" i="219"/>
  <c r="O8" i="218"/>
  <c r="G87" i="218"/>
  <c r="F88" i="218"/>
  <c r="F91" i="218"/>
  <c r="D86" i="217"/>
  <c r="F90" i="217"/>
  <c r="F91" i="217"/>
  <c r="D89" i="217"/>
  <c r="O8" i="217"/>
  <c r="D8" i="216"/>
  <c r="D91" i="216"/>
  <c r="C89" i="212"/>
  <c r="G90" i="212"/>
  <c r="D8" i="212"/>
  <c r="E86" i="210"/>
  <c r="D86" i="209"/>
  <c r="E87" i="208"/>
  <c r="E87" i="207"/>
  <c r="G88" i="206"/>
  <c r="G89" i="205"/>
  <c r="D86" i="204"/>
  <c r="F90" i="204"/>
  <c r="F90" i="203"/>
  <c r="D8" i="202"/>
  <c r="E87" i="202"/>
  <c r="G88" i="202"/>
  <c r="G91" i="201"/>
  <c r="E88" i="200"/>
  <c r="O8" i="200"/>
  <c r="C86" i="200"/>
  <c r="E91" i="199"/>
  <c r="F86" i="199"/>
  <c r="F88" i="199"/>
  <c r="D8" i="198"/>
  <c r="G88" i="197"/>
  <c r="O8" i="197"/>
  <c r="F86" i="197"/>
  <c r="D87" i="197"/>
  <c r="C86" i="196"/>
  <c r="G90" i="196"/>
  <c r="D87" i="195"/>
  <c r="D91" i="195"/>
  <c r="D86" i="195"/>
  <c r="G89" i="195"/>
  <c r="F87" i="194"/>
  <c r="D91" i="194"/>
  <c r="D88" i="194"/>
  <c r="D86" i="194"/>
  <c r="F86" i="194"/>
  <c r="G90" i="194"/>
  <c r="E89" i="194"/>
  <c r="F90" i="193"/>
  <c r="F86" i="192"/>
  <c r="D86" i="191"/>
  <c r="E89" i="191"/>
  <c r="F91" i="191"/>
  <c r="F86" i="191"/>
  <c r="O8" i="190"/>
  <c r="E90" i="190"/>
  <c r="G86" i="190"/>
  <c r="D8" i="189"/>
  <c r="D91" i="189"/>
  <c r="F91" i="189"/>
  <c r="F90" i="188"/>
  <c r="C89" i="188"/>
  <c r="F89" i="187"/>
  <c r="F90" i="187"/>
  <c r="E88" i="187"/>
  <c r="O8" i="186"/>
  <c r="D8" i="185"/>
  <c r="F86" i="185"/>
  <c r="E89" i="185"/>
  <c r="F91" i="185"/>
  <c r="D90" i="185"/>
  <c r="D87" i="185"/>
  <c r="E88" i="183"/>
  <c r="E91" i="183"/>
  <c r="F91" i="183"/>
  <c r="F86" i="182"/>
  <c r="C89" i="182"/>
  <c r="D88" i="181"/>
  <c r="E89" i="181"/>
  <c r="D91" i="181"/>
  <c r="F91" i="181"/>
  <c r="G88" i="181"/>
  <c r="D87" i="181"/>
  <c r="F86" i="181"/>
  <c r="G88" i="180"/>
  <c r="D88" i="180"/>
  <c r="J86" i="232"/>
  <c r="J86" i="233"/>
  <c r="N87" i="233"/>
  <c r="O87" i="236"/>
  <c r="L88" i="236"/>
  <c r="J86" i="238"/>
  <c r="M90" i="239"/>
  <c r="O91" i="239"/>
  <c r="J86" i="240"/>
  <c r="N87" i="240"/>
  <c r="M90" i="240"/>
  <c r="M88" i="241"/>
  <c r="L90" i="242"/>
  <c r="O91" i="242"/>
  <c r="L88" i="243"/>
  <c r="M88" i="244"/>
  <c r="M90" i="244"/>
  <c r="O91" i="244"/>
  <c r="N91" i="246"/>
  <c r="L90" i="247"/>
  <c r="M88" i="249"/>
  <c r="J86" i="250"/>
  <c r="L90" i="250"/>
  <c r="N91" i="252"/>
  <c r="O87" i="254"/>
  <c r="L88" i="254"/>
  <c r="L88" i="255"/>
  <c r="M90" i="256"/>
  <c r="L90" i="253"/>
  <c r="M88" i="254"/>
  <c r="L90" i="255"/>
  <c r="J86" i="242"/>
  <c r="M90" i="243"/>
  <c r="O91" i="243"/>
  <c r="N87" i="244"/>
  <c r="L90" i="245"/>
  <c r="N91" i="245"/>
  <c r="L90" i="246"/>
  <c r="N91" i="249"/>
  <c r="O87" i="251"/>
  <c r="L88" i="251"/>
  <c r="O91" i="251"/>
  <c r="L88" i="252"/>
  <c r="O87" i="255"/>
  <c r="M90" i="255"/>
  <c r="O91" i="233"/>
  <c r="L88" i="234"/>
  <c r="N91" i="234"/>
  <c r="M88" i="235"/>
  <c r="N91" i="235"/>
  <c r="M90" i="236"/>
  <c r="O91" i="236"/>
  <c r="M90" i="237"/>
  <c r="M88" i="238"/>
  <c r="L90" i="238"/>
  <c r="N91" i="238"/>
  <c r="J86" i="239"/>
  <c r="O87" i="239"/>
  <c r="L88" i="239"/>
  <c r="N91" i="240"/>
  <c r="N91" i="241"/>
  <c r="O87" i="242"/>
  <c r="L88" i="242"/>
  <c r="J86" i="243"/>
  <c r="O87" i="244"/>
  <c r="M90" i="245"/>
  <c r="O91" i="245"/>
  <c r="M90" i="246"/>
  <c r="J86" i="248"/>
  <c r="N91" i="248"/>
  <c r="J86" i="249"/>
  <c r="O91" i="249"/>
  <c r="L88" i="250"/>
  <c r="L90" i="251"/>
  <c r="M88" i="252"/>
  <c r="M88" i="253"/>
  <c r="N91" i="255"/>
  <c r="N91" i="256"/>
  <c r="L88" i="237"/>
  <c r="M90" i="238"/>
  <c r="O91" i="238"/>
  <c r="M88" i="239"/>
  <c r="O91" i="240"/>
  <c r="J86" i="241"/>
  <c r="O87" i="241"/>
  <c r="L90" i="241"/>
  <c r="O91" i="241"/>
  <c r="M88" i="242"/>
  <c r="M88" i="245"/>
  <c r="N91" i="247"/>
  <c r="O91" i="248"/>
  <c r="N91" i="250"/>
  <c r="M90" i="251"/>
  <c r="N91" i="253"/>
  <c r="N91" i="254"/>
  <c r="O91" i="255"/>
  <c r="O91" i="256"/>
  <c r="D87" i="257"/>
  <c r="F91" i="256"/>
  <c r="E91" i="255"/>
  <c r="F88" i="255"/>
  <c r="E87" i="254"/>
  <c r="O8" i="254"/>
  <c r="G88" i="254"/>
  <c r="F91" i="254"/>
  <c r="D8" i="254"/>
  <c r="O8" i="252"/>
  <c r="D8" i="252"/>
  <c r="E89" i="252"/>
  <c r="F86" i="252"/>
  <c r="F88" i="252"/>
  <c r="F91" i="251"/>
  <c r="D88" i="251"/>
  <c r="D8" i="250"/>
  <c r="E89" i="250"/>
  <c r="F87" i="250"/>
  <c r="E87" i="249"/>
  <c r="D87" i="248"/>
  <c r="G91" i="248"/>
  <c r="D88" i="247"/>
  <c r="D8" i="247"/>
  <c r="F90" i="246"/>
  <c r="D8" i="245"/>
  <c r="D89" i="245"/>
  <c r="D87" i="244"/>
  <c r="E90" i="244"/>
  <c r="G89" i="244"/>
  <c r="O8" i="243"/>
  <c r="D90" i="243"/>
  <c r="F87" i="243"/>
  <c r="G89" i="241"/>
  <c r="E90" i="241"/>
  <c r="D8" i="241"/>
  <c r="D86" i="240"/>
  <c r="G88" i="240"/>
  <c r="E91" i="240"/>
  <c r="F88" i="239"/>
  <c r="D87" i="239"/>
  <c r="E86" i="238"/>
  <c r="E90" i="238"/>
  <c r="E91" i="238"/>
  <c r="O8" i="238"/>
  <c r="G90" i="237"/>
  <c r="D8" i="236"/>
  <c r="G89" i="235"/>
  <c r="F86" i="235"/>
  <c r="O8" i="234"/>
  <c r="D91" i="234"/>
  <c r="D90" i="234"/>
  <c r="D86" i="234"/>
  <c r="G86" i="233"/>
  <c r="F91" i="232"/>
  <c r="O8" i="232"/>
  <c r="F87" i="230"/>
  <c r="D89" i="230"/>
  <c r="G89" i="229"/>
  <c r="D87" i="229"/>
  <c r="E91" i="229"/>
  <c r="O8" i="228"/>
  <c r="G88" i="227"/>
  <c r="D8" i="226"/>
  <c r="D86" i="225"/>
  <c r="D8" i="225"/>
  <c r="D91" i="225"/>
  <c r="F88" i="225"/>
  <c r="D90" i="224"/>
  <c r="D89" i="224"/>
  <c r="D8" i="224"/>
  <c r="E86" i="224"/>
  <c r="F88" i="224"/>
  <c r="D89" i="223"/>
  <c r="F87" i="223"/>
  <c r="D87" i="221"/>
  <c r="G89" i="221"/>
  <c r="O8" i="219"/>
  <c r="E88" i="219"/>
  <c r="D87" i="219"/>
  <c r="D89" i="218"/>
  <c r="D88" i="217"/>
  <c r="C86" i="217"/>
  <c r="O8" i="216"/>
  <c r="F90" i="216"/>
  <c r="G87" i="216"/>
  <c r="D90" i="216"/>
  <c r="D88" i="215"/>
  <c r="G87" i="215"/>
  <c r="C89" i="215"/>
  <c r="D88" i="214"/>
  <c r="F90" i="214"/>
  <c r="O8" i="214"/>
  <c r="D8" i="214"/>
  <c r="F87" i="214"/>
  <c r="D90" i="214"/>
  <c r="D87" i="213"/>
  <c r="D90" i="212"/>
  <c r="F88" i="212"/>
  <c r="F87" i="211"/>
  <c r="E91" i="211"/>
  <c r="C89" i="211"/>
  <c r="G86" i="210"/>
  <c r="D88" i="210"/>
  <c r="E88" i="209"/>
  <c r="E88" i="208"/>
  <c r="F86" i="208"/>
  <c r="F91" i="208"/>
  <c r="F90" i="208"/>
  <c r="C86" i="207"/>
  <c r="D90" i="207"/>
  <c r="G88" i="207"/>
  <c r="D89" i="206"/>
  <c r="D87" i="206"/>
  <c r="E90" i="205"/>
  <c r="F86" i="205"/>
  <c r="G87" i="205"/>
  <c r="C89" i="205"/>
  <c r="F87" i="204"/>
  <c r="F91" i="204"/>
  <c r="O8" i="204"/>
  <c r="O8" i="203"/>
  <c r="E91" i="203"/>
  <c r="F86" i="202"/>
  <c r="F87" i="202"/>
  <c r="O8" i="202"/>
  <c r="F91" i="202"/>
  <c r="D86" i="201"/>
  <c r="E90" i="201"/>
  <c r="E91" i="201"/>
  <c r="F88" i="201"/>
  <c r="G90" i="200"/>
  <c r="D90" i="199"/>
  <c r="F87" i="199"/>
  <c r="O8" i="199"/>
  <c r="G90" i="197"/>
  <c r="D8" i="197"/>
  <c r="E89" i="197"/>
  <c r="F91" i="196"/>
  <c r="D87" i="196"/>
  <c r="O8" i="196"/>
  <c r="D88" i="195"/>
  <c r="F87" i="193"/>
  <c r="D91" i="193"/>
  <c r="F91" i="192"/>
  <c r="G87" i="192"/>
  <c r="G90" i="191"/>
  <c r="G88" i="191"/>
  <c r="E87" i="190"/>
  <c r="G89" i="190"/>
  <c r="D8" i="190"/>
  <c r="F90" i="189"/>
  <c r="F86" i="189"/>
  <c r="D90" i="189"/>
  <c r="G88" i="188"/>
  <c r="E91" i="187"/>
  <c r="F86" i="187"/>
  <c r="D90" i="187"/>
  <c r="D8" i="186"/>
  <c r="G88" i="185"/>
  <c r="D91" i="184"/>
  <c r="D86" i="184"/>
  <c r="E90" i="184"/>
  <c r="D87" i="184"/>
  <c r="F89" i="184"/>
  <c r="D86" i="183"/>
  <c r="G89" i="183"/>
  <c r="G88" i="183"/>
  <c r="D91" i="182"/>
  <c r="F88" i="182"/>
  <c r="F87" i="181"/>
  <c r="D90" i="181"/>
  <c r="O8" i="181"/>
  <c r="E91" i="180"/>
  <c r="E87" i="180"/>
  <c r="F91" i="180"/>
</calcChain>
</file>

<file path=xl/sharedStrings.xml><?xml version="1.0" encoding="utf-8"?>
<sst xmlns="http://schemas.openxmlformats.org/spreadsheetml/2006/main" count="15674" uniqueCount="291">
  <si>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</si>
  <si>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</si>
  <si>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</si>
  <si>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</si>
  <si>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</si>
  <si>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</si>
  <si>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</si>
  <si>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</si>
  <si>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</si>
  <si>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</si>
  <si>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</si>
  <si>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</si>
  <si>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</si>
  <si>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</si>
  <si>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</si>
  <si>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</si>
  <si>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</si>
  <si>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</si>
  <si>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</si>
  <si>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</si>
  <si>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</si>
  <si>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</si>
  <si>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</si>
  <si>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</si>
  <si>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</si>
  <si>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</si>
  <si>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</si>
  <si>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</si>
  <si>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</si>
  <si>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</si>
  <si>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</si>
  <si>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</si>
  <si>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</si>
  <si>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</si>
  <si>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</si>
  <si>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</si>
  <si>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</si>
  <si>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</si>
  <si>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</si>
  <si>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</si>
  <si>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</si>
  <si>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</si>
  <si>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</si>
  <si>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</si>
  <si>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</si>
  <si>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</si>
  <si>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</si>
  <si>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</si>
  <si>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</si>
  <si>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</si>
  <si>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</si>
  <si>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</si>
  <si>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</si>
  <si>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</si>
  <si>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</si>
  <si>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</si>
  <si>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</si>
  <si>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</si>
  <si>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</si>
  <si>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</si>
  <si>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</si>
  <si>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</si>
  <si>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</si>
  <si>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</si>
  <si>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</si>
  <si>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</si>
  <si>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</si>
  <si>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</si>
  <si>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</si>
  <si>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</si>
  <si>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</si>
  <si>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</si>
  <si>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</si>
  <si>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</si>
  <si>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</si>
  <si>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</si>
  <si>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</si>
  <si>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</si>
  <si>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</si>
  <si>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</si>
  <si>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</si>
  <si>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</si>
  <si>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</si>
  <si>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</si>
  <si>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</si>
  <si>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</si>
  <si>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</si>
  <si>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</si>
  <si>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</si>
  <si>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</si>
  <si>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</si>
  <si>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</si>
  <si>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</si>
  <si>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</si>
  <si>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</si>
  <si>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</si>
  <si>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</si>
  <si>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</si>
  <si>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</si>
  <si>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</si>
  <si>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</si>
  <si>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</si>
  <si>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</si>
  <si>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</si>
  <si>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</si>
  <si>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</si>
  <si>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</si>
  <si>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</si>
  <si>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</si>
  <si>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</si>
  <si>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</si>
  <si>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</si>
  <si>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</si>
  <si>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</si>
  <si>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</si>
  <si>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</si>
  <si>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</si>
  <si>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</si>
  <si>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</si>
  <si>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</si>
  <si>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</si>
  <si>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</si>
  <si>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</si>
  <si>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</si>
  <si>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</si>
  <si>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</si>
  <si>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</si>
  <si>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</si>
  <si>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</si>
  <si>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</si>
  <si>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</si>
  <si>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</si>
  <si>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</si>
  <si>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</si>
  <si>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</si>
  <si>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</si>
  <si>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</si>
  <si>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</si>
  <si>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</si>
  <si>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</si>
  <si>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</si>
  <si>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</si>
  <si>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</si>
  <si>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</si>
  <si>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</si>
  <si>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</si>
  <si>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</si>
  <si>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</si>
  <si>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</si>
  <si>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</si>
  <si>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</si>
  <si>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</si>
  <si>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</si>
  <si>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</si>
  <si>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</si>
  <si>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</si>
  <si>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</si>
  <si>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</si>
  <si>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</si>
  <si>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</si>
  <si>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</si>
  <si>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</si>
  <si>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</si>
  <si>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</si>
  <si>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</si>
  <si>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</si>
  <si>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</si>
  <si>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</si>
  <si>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</si>
  <si>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</si>
  <si>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</si>
  <si>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</si>
  <si>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</si>
  <si>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</si>
  <si>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</si>
  <si>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</si>
  <si>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</si>
  <si>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</si>
  <si>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</si>
  <si>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</si>
  <si>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</si>
  <si>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</si>
  <si>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</si>
  <si>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</si>
  <si>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</si>
  <si>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</si>
  <si>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</si>
  <si>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</si>
  <si>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</si>
  <si>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</si>
  <si>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</si>
  <si>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</si>
  <si>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</si>
  <si>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</si>
  <si>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</si>
  <si>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</si>
  <si>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</si>
  <si>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</si>
  <si>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</si>
  <si>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</si>
  <si>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</si>
  <si>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</si>
  <si>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</si>
  <si>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</si>
  <si>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</si>
  <si>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</si>
  <si>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</si>
  <si>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</si>
  <si>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</si>
  <si>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</si>
  <si>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</si>
  <si>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</si>
  <si>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</si>
  <si>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</si>
  <si>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</si>
  <si>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</si>
  <si>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</si>
  <si>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</si>
  <si>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</si>
  <si>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</si>
  <si>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</si>
  <si>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</si>
  <si>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</si>
  <si>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</si>
  <si>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</si>
  <si>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</si>
  <si>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</si>
  <si>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</si>
  <si>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</si>
  <si>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</si>
  <si>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</si>
  <si>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</si>
  <si>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</si>
  <si>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</si>
  <si>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</si>
  <si>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</si>
  <si>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</si>
  <si>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</si>
  <si>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</si>
  <si>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</si>
  <si>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</si>
  <si>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</si>
  <si>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</si>
  <si>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</si>
  <si>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</si>
  <si>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</si>
  <si>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</si>
  <si>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</si>
  <si>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</si>
  <si>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</si>
  <si>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</si>
  <si>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</si>
  <si>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</si>
  <si>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</si>
  <si>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</si>
  <si>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</si>
  <si>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</si>
  <si>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</si>
  <si>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</si>
  <si>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</si>
  <si>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</si>
  <si>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</si>
  <si>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</si>
  <si>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</si>
  <si>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</si>
  <si>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</si>
  <si>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</si>
  <si>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</si>
  <si>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</si>
  <si>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</si>
  <si>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</si>
  <si>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</si>
  <si>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</si>
  <si>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</si>
  <si>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</si>
  <si>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</si>
  <si>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</si>
  <si>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</si>
  <si>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</si>
  <si>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</si>
  <si>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</si>
  <si>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</si>
  <si>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</si>
  <si>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</si>
  <si>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>2021-22</t>
  </si>
  <si>
    <t>Torres Strait Islands</t>
  </si>
  <si>
    <t>For further information about these and related statistics visit abs.gov.au/about/contact-us.</t>
  </si>
  <si>
    <t>Released at 11.30am (Canberra time) 14 November 2025</t>
  </si>
  <si>
    <t>2022-23</t>
  </si>
  <si>
    <t>© Commonwealth of Australia 2025</t>
  </si>
  <si>
    <t xml:space="preserve">* Data in this release is coded to the 2023 Local Government Area boundaries, the Australian Statistical Geography Standard (ASGS) Edition 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</si>
</sst>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B0F0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50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3" fontId="32" fillId="0" borderId="0" xfId="0" applyNumberFormat="1" applyFont="1" applyProtection="1">
      <protection hidden="1"/>
    </xf>
    <xf numFmtId="2" fontId="29" fillId="0" borderId="0" xfId="1" applyNumberFormat="1" applyFont="1"/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0" fillId="0" borderId="0" xfId="5" applyAlignment="1" applyProtection="1">
      <alignment vertical="center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1">
                  <c:v>656</c:v>
                </c:pt>
                <c:pt idx="2">
                  <c:v>567</c:v>
                </c:pt>
                <c:pt idx="3">
                  <c:v>493</c:v>
                </c:pt>
                <c:pt idx="4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0F6-BC2A-17F74DB2720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1">
                  <c:v>443</c:v>
                </c:pt>
                <c:pt idx="2">
                  <c:v>406</c:v>
                </c:pt>
                <c:pt idx="3">
                  <c:v>365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0F6-BC2A-17F74DB2720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1">
                  <c:v>643</c:v>
                </c:pt>
                <c:pt idx="2">
                  <c:v>552</c:v>
                </c:pt>
                <c:pt idx="3">
                  <c:v>481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B-40F6-BC2A-17F74DB2720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B-40F6-BC2A-17F74DB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9.1'!$V$8:$Z$8</c:f>
              <c:numCache>
                <c:formatCode>#,##0</c:formatCode>
                <c:ptCount val="5"/>
                <c:pt idx="0">
                  <c:v>20167</c:v>
                </c:pt>
                <c:pt idx="1">
                  <c:v>18935.419999999998</c:v>
                </c:pt>
                <c:pt idx="2">
                  <c:v>20871</c:v>
                </c:pt>
                <c:pt idx="3">
                  <c:v>18879.89</c:v>
                </c:pt>
                <c:pt idx="4">
                  <c:v>21144.83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68D-9746-2CA93691D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7-468D-9746-2CA93691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9.10'!$V$8:$Z$8</c:f>
              <c:numCache>
                <c:formatCode>#,##0</c:formatCode>
                <c:ptCount val="5"/>
                <c:pt idx="0">
                  <c:v>36475.129999999997</c:v>
                </c:pt>
                <c:pt idx="1">
                  <c:v>36865</c:v>
                </c:pt>
                <c:pt idx="2">
                  <c:v>39662.67</c:v>
                </c:pt>
                <c:pt idx="3">
                  <c:v>41888.39</c:v>
                </c:pt>
                <c:pt idx="4">
                  <c:v>44296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504-A2D3-B9CC21C6A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7-4504-A2D3-B9CC21C6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1">
                  <c:v>17080</c:v>
                </c:pt>
                <c:pt idx="2">
                  <c:v>17680</c:v>
                </c:pt>
                <c:pt idx="3">
                  <c:v>17125</c:v>
                </c:pt>
                <c:pt idx="4">
                  <c:v>16211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4B2-9E7C-90C7E02A3DB4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1">
                  <c:v>10415</c:v>
                </c:pt>
                <c:pt idx="2">
                  <c:v>10893</c:v>
                </c:pt>
                <c:pt idx="3">
                  <c:v>10428</c:v>
                </c:pt>
                <c:pt idx="4">
                  <c:v>10315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4B2-9E7C-90C7E02A3DB4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1">
                  <c:v>15014</c:v>
                </c:pt>
                <c:pt idx="2">
                  <c:v>15459</c:v>
                </c:pt>
                <c:pt idx="3">
                  <c:v>14913</c:v>
                </c:pt>
                <c:pt idx="4">
                  <c:v>14064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4B2-9E7C-90C7E02A3DB4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1">
                  <c:v>2065</c:v>
                </c:pt>
                <c:pt idx="2">
                  <c:v>2218</c:v>
                </c:pt>
                <c:pt idx="3">
                  <c:v>2212</c:v>
                </c:pt>
                <c:pt idx="4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4-44B2-9E7C-90C7E02A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0.1726086956521739</c:v>
                </c:pt>
                <c:pt idx="1">
                  <c:v>2.6024844720496893E-2</c:v>
                </c:pt>
                <c:pt idx="2">
                  <c:v>9.9813664596273291E-2</c:v>
                </c:pt>
                <c:pt idx="3">
                  <c:v>1.2484472049689442E-2</c:v>
                </c:pt>
                <c:pt idx="4">
                  <c:v>5.4409937888198756E-2</c:v>
                </c:pt>
                <c:pt idx="5">
                  <c:v>1.9316770186335402E-2</c:v>
                </c:pt>
                <c:pt idx="6">
                  <c:v>8.4472049689440998E-2</c:v>
                </c:pt>
                <c:pt idx="7">
                  <c:v>6.0559006211180127E-2</c:v>
                </c:pt>
                <c:pt idx="8">
                  <c:v>2.4844720496894408E-2</c:v>
                </c:pt>
                <c:pt idx="9">
                  <c:v>2.919254658385093E-3</c:v>
                </c:pt>
                <c:pt idx="10">
                  <c:v>2.0062111801242236E-2</c:v>
                </c:pt>
                <c:pt idx="11">
                  <c:v>2.1428571428571429E-2</c:v>
                </c:pt>
                <c:pt idx="12">
                  <c:v>5.1304347826086956E-2</c:v>
                </c:pt>
                <c:pt idx="13">
                  <c:v>6.5403726708074539E-2</c:v>
                </c:pt>
                <c:pt idx="14">
                  <c:v>3.279503105590062E-2</c:v>
                </c:pt>
                <c:pt idx="15">
                  <c:v>5.6149068322981367E-2</c:v>
                </c:pt>
                <c:pt idx="16">
                  <c:v>8.7453416149068319E-2</c:v>
                </c:pt>
                <c:pt idx="17">
                  <c:v>4.1614906832298133E-3</c:v>
                </c:pt>
                <c:pt idx="18">
                  <c:v>3.6149068322981363E-2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2-473D-B452-ECCCFF639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2-473D-B452-ECCCFF63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33</c:v>
                </c:pt>
                <c:pt idx="1">
                  <c:v>300</c:v>
                </c:pt>
                <c:pt idx="2">
                  <c:v>549</c:v>
                </c:pt>
                <c:pt idx="3">
                  <c:v>776</c:v>
                </c:pt>
                <c:pt idx="4">
                  <c:v>1117</c:v>
                </c:pt>
                <c:pt idx="5">
                  <c:v>799</c:v>
                </c:pt>
                <c:pt idx="6">
                  <c:v>686</c:v>
                </c:pt>
                <c:pt idx="7">
                  <c:v>662</c:v>
                </c:pt>
                <c:pt idx="8">
                  <c:v>749</c:v>
                </c:pt>
                <c:pt idx="9">
                  <c:v>779</c:v>
                </c:pt>
                <c:pt idx="10">
                  <c:v>755</c:v>
                </c:pt>
                <c:pt idx="11">
                  <c:v>641</c:v>
                </c:pt>
                <c:pt idx="12">
                  <c:v>396</c:v>
                </c:pt>
                <c:pt idx="13">
                  <c:v>172</c:v>
                </c:pt>
                <c:pt idx="14">
                  <c:v>87</c:v>
                </c:pt>
                <c:pt idx="15">
                  <c:v>49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2-4998-8ADE-68C14D9CCEDC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21</c:v>
                </c:pt>
                <c:pt idx="1">
                  <c:v>295</c:v>
                </c:pt>
                <c:pt idx="2">
                  <c:v>511</c:v>
                </c:pt>
                <c:pt idx="3">
                  <c:v>706</c:v>
                </c:pt>
                <c:pt idx="4">
                  <c:v>983</c:v>
                </c:pt>
                <c:pt idx="5">
                  <c:v>672</c:v>
                </c:pt>
                <c:pt idx="6">
                  <c:v>637</c:v>
                </c:pt>
                <c:pt idx="7">
                  <c:v>620</c:v>
                </c:pt>
                <c:pt idx="8">
                  <c:v>639</c:v>
                </c:pt>
                <c:pt idx="9">
                  <c:v>786</c:v>
                </c:pt>
                <c:pt idx="10">
                  <c:v>646</c:v>
                </c:pt>
                <c:pt idx="11">
                  <c:v>534</c:v>
                </c:pt>
                <c:pt idx="12">
                  <c:v>303</c:v>
                </c:pt>
                <c:pt idx="13">
                  <c:v>127</c:v>
                </c:pt>
                <c:pt idx="14">
                  <c:v>69</c:v>
                </c:pt>
                <c:pt idx="15">
                  <c:v>31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2-4998-8ADE-68C14D9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500</c:v>
                </c:pt>
                <c:pt idx="1">
                  <c:v>266</c:v>
                </c:pt>
                <c:pt idx="2">
                  <c:v>1179</c:v>
                </c:pt>
                <c:pt idx="3">
                  <c:v>161</c:v>
                </c:pt>
                <c:pt idx="4">
                  <c:v>120</c:v>
                </c:pt>
                <c:pt idx="5">
                  <c:v>174</c:v>
                </c:pt>
                <c:pt idx="6">
                  <c:v>771</c:v>
                </c:pt>
                <c:pt idx="7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3-4F6C-A30B-799E8E05E041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276</c:v>
                </c:pt>
                <c:pt idx="1">
                  <c:v>687</c:v>
                </c:pt>
                <c:pt idx="2">
                  <c:v>169</c:v>
                </c:pt>
                <c:pt idx="3">
                  <c:v>707</c:v>
                </c:pt>
                <c:pt idx="4">
                  <c:v>834</c:v>
                </c:pt>
                <c:pt idx="5">
                  <c:v>482</c:v>
                </c:pt>
                <c:pt idx="6">
                  <c:v>103</c:v>
                </c:pt>
                <c:pt idx="7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3-4F6C-A30B-799E8E05E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1">
                  <c:v>33709.5</c:v>
                </c:pt>
                <c:pt idx="2">
                  <c:v>32776.699999999997</c:v>
                </c:pt>
                <c:pt idx="3">
                  <c:v>38262</c:v>
                </c:pt>
                <c:pt idx="4">
                  <c:v>41820.49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F-4544-AC5B-7FD6C59D4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F-4544-AC5B-7FD6C59D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9.11'!$V$4:$Z$4</c:f>
              <c:numCache>
                <c:formatCode>#,##0</c:formatCode>
                <c:ptCount val="5"/>
                <c:pt idx="0">
                  <c:v>17080</c:v>
                </c:pt>
                <c:pt idx="1">
                  <c:v>17680</c:v>
                </c:pt>
                <c:pt idx="2">
                  <c:v>17125</c:v>
                </c:pt>
                <c:pt idx="3">
                  <c:v>16211</c:v>
                </c:pt>
                <c:pt idx="4">
                  <c:v>16104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B3E-BF18-ABE77EEC4A9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9.11'!$V$7:$Z$7</c:f>
              <c:numCache>
                <c:formatCode>#,##0</c:formatCode>
                <c:ptCount val="5"/>
                <c:pt idx="0">
                  <c:v>10415</c:v>
                </c:pt>
                <c:pt idx="1">
                  <c:v>10893</c:v>
                </c:pt>
                <c:pt idx="2">
                  <c:v>10428</c:v>
                </c:pt>
                <c:pt idx="3">
                  <c:v>10315</c:v>
                </c:pt>
                <c:pt idx="4">
                  <c:v>10615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B3E-BF18-ABE77EEC4A9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9.11'!$V$11:$Z$11</c:f>
              <c:numCache>
                <c:formatCode>#,##0</c:formatCode>
                <c:ptCount val="5"/>
                <c:pt idx="0">
                  <c:v>15014</c:v>
                </c:pt>
                <c:pt idx="1">
                  <c:v>15459</c:v>
                </c:pt>
                <c:pt idx="2">
                  <c:v>14913</c:v>
                </c:pt>
                <c:pt idx="3">
                  <c:v>14064</c:v>
                </c:pt>
                <c:pt idx="4">
                  <c:v>14027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B3E-BF18-ABE77EEC4A9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9.11'!$V$12:$Z$12</c:f>
              <c:numCache>
                <c:formatCode>#,##0</c:formatCode>
                <c:ptCount val="5"/>
                <c:pt idx="0">
                  <c:v>2065</c:v>
                </c:pt>
                <c:pt idx="1">
                  <c:v>2218</c:v>
                </c:pt>
                <c:pt idx="2">
                  <c:v>2212</c:v>
                </c:pt>
                <c:pt idx="3">
                  <c:v>2149</c:v>
                </c:pt>
                <c:pt idx="4">
                  <c:v>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B3E-BF18-ABE77EEC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0.1726086956521739</c:v>
                </c:pt>
                <c:pt idx="1">
                  <c:v>2.6024844720496893E-2</c:v>
                </c:pt>
                <c:pt idx="2">
                  <c:v>9.9813664596273291E-2</c:v>
                </c:pt>
                <c:pt idx="3">
                  <c:v>1.2484472049689442E-2</c:v>
                </c:pt>
                <c:pt idx="4">
                  <c:v>5.4409937888198756E-2</c:v>
                </c:pt>
                <c:pt idx="5">
                  <c:v>1.9316770186335402E-2</c:v>
                </c:pt>
                <c:pt idx="6">
                  <c:v>8.4472049689440998E-2</c:v>
                </c:pt>
                <c:pt idx="7">
                  <c:v>6.0559006211180127E-2</c:v>
                </c:pt>
                <c:pt idx="8">
                  <c:v>2.4844720496894408E-2</c:v>
                </c:pt>
                <c:pt idx="9">
                  <c:v>2.919254658385093E-3</c:v>
                </c:pt>
                <c:pt idx="10">
                  <c:v>2.0062111801242236E-2</c:v>
                </c:pt>
                <c:pt idx="11">
                  <c:v>2.1428571428571429E-2</c:v>
                </c:pt>
                <c:pt idx="12">
                  <c:v>5.1304347826086956E-2</c:v>
                </c:pt>
                <c:pt idx="13">
                  <c:v>6.5403726708074539E-2</c:v>
                </c:pt>
                <c:pt idx="14">
                  <c:v>3.279503105590062E-2</c:v>
                </c:pt>
                <c:pt idx="15">
                  <c:v>5.6149068322981367E-2</c:v>
                </c:pt>
                <c:pt idx="16">
                  <c:v>8.7453416149068319E-2</c:v>
                </c:pt>
                <c:pt idx="17">
                  <c:v>4.1614906832298133E-3</c:v>
                </c:pt>
                <c:pt idx="18">
                  <c:v>3.6149068322981363E-2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7AE-A9F1-ADB94E63C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7AE-A9F1-ADB94E63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31</c:v>
                </c:pt>
                <c:pt idx="1">
                  <c:v>299</c:v>
                </c:pt>
                <c:pt idx="2">
                  <c:v>595</c:v>
                </c:pt>
                <c:pt idx="3">
                  <c:v>841</c:v>
                </c:pt>
                <c:pt idx="4">
                  <c:v>1048</c:v>
                </c:pt>
                <c:pt idx="5">
                  <c:v>763</c:v>
                </c:pt>
                <c:pt idx="6">
                  <c:v>675</c:v>
                </c:pt>
                <c:pt idx="7">
                  <c:v>691</c:v>
                </c:pt>
                <c:pt idx="8">
                  <c:v>720</c:v>
                </c:pt>
                <c:pt idx="9">
                  <c:v>760</c:v>
                </c:pt>
                <c:pt idx="10">
                  <c:v>721</c:v>
                </c:pt>
                <c:pt idx="11">
                  <c:v>666</c:v>
                </c:pt>
                <c:pt idx="12">
                  <c:v>437</c:v>
                </c:pt>
                <c:pt idx="13">
                  <c:v>186</c:v>
                </c:pt>
                <c:pt idx="14">
                  <c:v>83</c:v>
                </c:pt>
                <c:pt idx="15">
                  <c:v>50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CBD-A3F8-2712A48F452D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31</c:v>
                </c:pt>
                <c:pt idx="1">
                  <c:v>282</c:v>
                </c:pt>
                <c:pt idx="2">
                  <c:v>566</c:v>
                </c:pt>
                <c:pt idx="3">
                  <c:v>675</c:v>
                </c:pt>
                <c:pt idx="4">
                  <c:v>868</c:v>
                </c:pt>
                <c:pt idx="5">
                  <c:v>698</c:v>
                </c:pt>
                <c:pt idx="6">
                  <c:v>586</c:v>
                </c:pt>
                <c:pt idx="7">
                  <c:v>623</c:v>
                </c:pt>
                <c:pt idx="8">
                  <c:v>614</c:v>
                </c:pt>
                <c:pt idx="9">
                  <c:v>740</c:v>
                </c:pt>
                <c:pt idx="10">
                  <c:v>648</c:v>
                </c:pt>
                <c:pt idx="11">
                  <c:v>581</c:v>
                </c:pt>
                <c:pt idx="12">
                  <c:v>319</c:v>
                </c:pt>
                <c:pt idx="13">
                  <c:v>133</c:v>
                </c:pt>
                <c:pt idx="14">
                  <c:v>78</c:v>
                </c:pt>
                <c:pt idx="15">
                  <c:v>29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CBD-A3F8-2712A48F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404</c:v>
                </c:pt>
                <c:pt idx="1">
                  <c:v>298</c:v>
                </c:pt>
                <c:pt idx="2">
                  <c:v>1148</c:v>
                </c:pt>
                <c:pt idx="3">
                  <c:v>175</c:v>
                </c:pt>
                <c:pt idx="4">
                  <c:v>128</c:v>
                </c:pt>
                <c:pt idx="5">
                  <c:v>187</c:v>
                </c:pt>
                <c:pt idx="6">
                  <c:v>943</c:v>
                </c:pt>
                <c:pt idx="7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8-4FEB-8CF0-9C77DF286E5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269</c:v>
                </c:pt>
                <c:pt idx="1">
                  <c:v>675</c:v>
                </c:pt>
                <c:pt idx="2">
                  <c:v>173</c:v>
                </c:pt>
                <c:pt idx="3">
                  <c:v>740</c:v>
                </c:pt>
                <c:pt idx="4">
                  <c:v>783</c:v>
                </c:pt>
                <c:pt idx="5">
                  <c:v>505</c:v>
                </c:pt>
                <c:pt idx="6">
                  <c:v>163</c:v>
                </c:pt>
                <c:pt idx="7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8-4FEB-8CF0-9C77DF28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1">
                  <c:v>3695</c:v>
                </c:pt>
                <c:pt idx="2">
                  <c:v>4012</c:v>
                </c:pt>
                <c:pt idx="3">
                  <c:v>4212</c:v>
                </c:pt>
                <c:pt idx="4">
                  <c:v>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A-4AE3-889E-94B193199590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1">
                  <c:v>2439</c:v>
                </c:pt>
                <c:pt idx="2">
                  <c:v>2667</c:v>
                </c:pt>
                <c:pt idx="3">
                  <c:v>2676</c:v>
                </c:pt>
                <c:pt idx="4">
                  <c:v>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A-4AE3-889E-94B193199590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1">
                  <c:v>3071</c:v>
                </c:pt>
                <c:pt idx="2">
                  <c:v>3258</c:v>
                </c:pt>
                <c:pt idx="3">
                  <c:v>3477</c:v>
                </c:pt>
                <c:pt idx="4">
                  <c:v>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A-4AE3-889E-94B193199590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1">
                  <c:v>623</c:v>
                </c:pt>
                <c:pt idx="2">
                  <c:v>754</c:v>
                </c:pt>
                <c:pt idx="3">
                  <c:v>735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A-4AE3-889E-94B19319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9.11'!$V$8:$Z$8</c:f>
              <c:numCache>
                <c:formatCode>#,##0</c:formatCode>
                <c:ptCount val="5"/>
                <c:pt idx="0">
                  <c:v>33709.5</c:v>
                </c:pt>
                <c:pt idx="1">
                  <c:v>32776.699999999997</c:v>
                </c:pt>
                <c:pt idx="2">
                  <c:v>38262</c:v>
                </c:pt>
                <c:pt idx="3">
                  <c:v>41820.49</c:v>
                </c:pt>
                <c:pt idx="4">
                  <c:v>44797.67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1-4178-97CA-33A9FFD42B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1-4178-97CA-33A9FFD4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1">
                  <c:v>162</c:v>
                </c:pt>
                <c:pt idx="2">
                  <c:v>270</c:v>
                </c:pt>
                <c:pt idx="3">
                  <c:v>281</c:v>
                </c:pt>
                <c:pt idx="4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EE0-9C96-437B027439D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1">
                  <c:v>108</c:v>
                </c:pt>
                <c:pt idx="2">
                  <c:v>171</c:v>
                </c:pt>
                <c:pt idx="3">
                  <c:v>175</c:v>
                </c:pt>
                <c:pt idx="4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EE0-9C96-437B027439D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1">
                  <c:v>146</c:v>
                </c:pt>
                <c:pt idx="2">
                  <c:v>241</c:v>
                </c:pt>
                <c:pt idx="3">
                  <c:v>254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3-4EE0-9C96-437B027439D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1">
                  <c:v>20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3-4EE0-9C96-437B0274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0.13870967741935483</c:v>
                </c:pt>
                <c:pt idx="1">
                  <c:v>9.6774193548387101E-3</c:v>
                </c:pt>
                <c:pt idx="2">
                  <c:v>2.903225806451613E-2</c:v>
                </c:pt>
                <c:pt idx="3">
                  <c:v>2.2580645161290321E-2</c:v>
                </c:pt>
                <c:pt idx="4">
                  <c:v>5.8064516129032261E-2</c:v>
                </c:pt>
                <c:pt idx="5">
                  <c:v>1.6129032258064516E-2</c:v>
                </c:pt>
                <c:pt idx="6">
                  <c:v>4.8387096774193547E-2</c:v>
                </c:pt>
                <c:pt idx="7">
                  <c:v>6.7741935483870974E-2</c:v>
                </c:pt>
                <c:pt idx="8">
                  <c:v>5.1612903225806452E-2</c:v>
                </c:pt>
                <c:pt idx="9">
                  <c:v>0</c:v>
                </c:pt>
                <c:pt idx="10">
                  <c:v>0</c:v>
                </c:pt>
                <c:pt idx="11">
                  <c:v>1.6129032258064516E-2</c:v>
                </c:pt>
                <c:pt idx="12">
                  <c:v>6.7741935483870974E-2</c:v>
                </c:pt>
                <c:pt idx="13">
                  <c:v>6.7741935483870974E-2</c:v>
                </c:pt>
                <c:pt idx="14">
                  <c:v>0.13225806451612904</c:v>
                </c:pt>
                <c:pt idx="15">
                  <c:v>7.0967741935483872E-2</c:v>
                </c:pt>
                <c:pt idx="16">
                  <c:v>3.5483870967741936E-2</c:v>
                </c:pt>
                <c:pt idx="17">
                  <c:v>0</c:v>
                </c:pt>
                <c:pt idx="18">
                  <c:v>0.12258064516129032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C-4318-AF24-24F69E246C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C-4318-AF24-24F69E2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22</c:v>
                </c:pt>
                <c:pt idx="4">
                  <c:v>36</c:v>
                </c:pt>
                <c:pt idx="5">
                  <c:v>20</c:v>
                </c:pt>
                <c:pt idx="6">
                  <c:v>20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8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B31-BCAD-10DC97E72F3A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21</c:v>
                </c:pt>
                <c:pt idx="4">
                  <c:v>10</c:v>
                </c:pt>
                <c:pt idx="5">
                  <c:v>19</c:v>
                </c:pt>
                <c:pt idx="6">
                  <c:v>9</c:v>
                </c:pt>
                <c:pt idx="7">
                  <c:v>16</c:v>
                </c:pt>
                <c:pt idx="8">
                  <c:v>8</c:v>
                </c:pt>
                <c:pt idx="9">
                  <c:v>9</c:v>
                </c:pt>
                <c:pt idx="10">
                  <c:v>15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B31-BCAD-10DC97E72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9-4CA5-9EFA-C2EA7DD42EF1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4</c:v>
                </c:pt>
                <c:pt idx="1">
                  <c:v>7</c:v>
                </c:pt>
                <c:pt idx="2">
                  <c:v>0</c:v>
                </c:pt>
                <c:pt idx="3">
                  <c:v>11</c:v>
                </c:pt>
                <c:pt idx="4">
                  <c:v>17</c:v>
                </c:pt>
                <c:pt idx="5">
                  <c:v>6</c:v>
                </c:pt>
                <c:pt idx="6">
                  <c:v>4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9-4CA5-9EFA-C2EA7DD4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1">
                  <c:v>37795.360000000001</c:v>
                </c:pt>
                <c:pt idx="2">
                  <c:v>43953.07</c:v>
                </c:pt>
                <c:pt idx="3">
                  <c:v>43144.02</c:v>
                </c:pt>
                <c:pt idx="4">
                  <c:v>42454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7-430C-BD68-84AC8D7247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30C-BD68-84AC8D72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9.12'!$V$4:$Z$4</c:f>
              <c:numCache>
                <c:formatCode>#,##0</c:formatCode>
                <c:ptCount val="5"/>
                <c:pt idx="0">
                  <c:v>162</c:v>
                </c:pt>
                <c:pt idx="1">
                  <c:v>270</c:v>
                </c:pt>
                <c:pt idx="2">
                  <c:v>281</c:v>
                </c:pt>
                <c:pt idx="3">
                  <c:v>318</c:v>
                </c:pt>
                <c:pt idx="4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971-810B-BA59587DD903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9.12'!$V$7:$Z$7</c:f>
              <c:numCache>
                <c:formatCode>#,##0</c:formatCode>
                <c:ptCount val="5"/>
                <c:pt idx="0">
                  <c:v>108</c:v>
                </c:pt>
                <c:pt idx="1">
                  <c:v>171</c:v>
                </c:pt>
                <c:pt idx="2">
                  <c:v>175</c:v>
                </c:pt>
                <c:pt idx="3">
                  <c:v>192</c:v>
                </c:pt>
                <c:pt idx="4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971-810B-BA59587DD903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9.12'!$V$11:$Z$11</c:f>
              <c:numCache>
                <c:formatCode>#,##0</c:formatCode>
                <c:ptCount val="5"/>
                <c:pt idx="0">
                  <c:v>146</c:v>
                </c:pt>
                <c:pt idx="1">
                  <c:v>241</c:v>
                </c:pt>
                <c:pt idx="2">
                  <c:v>254</c:v>
                </c:pt>
                <c:pt idx="3">
                  <c:v>287</c:v>
                </c:pt>
                <c:pt idx="4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971-810B-BA59587DD903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9.12'!$V$12:$Z$12</c:f>
              <c:numCache>
                <c:formatCode>#,##0</c:formatCode>
                <c:ptCount val="5"/>
                <c:pt idx="0">
                  <c:v>20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971-810B-BA59587D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0.13870967741935483</c:v>
                </c:pt>
                <c:pt idx="1">
                  <c:v>9.6774193548387101E-3</c:v>
                </c:pt>
                <c:pt idx="2">
                  <c:v>2.903225806451613E-2</c:v>
                </c:pt>
                <c:pt idx="3">
                  <c:v>2.2580645161290321E-2</c:v>
                </c:pt>
                <c:pt idx="4">
                  <c:v>5.8064516129032261E-2</c:v>
                </c:pt>
                <c:pt idx="5">
                  <c:v>1.6129032258064516E-2</c:v>
                </c:pt>
                <c:pt idx="6">
                  <c:v>4.8387096774193547E-2</c:v>
                </c:pt>
                <c:pt idx="7">
                  <c:v>6.7741935483870974E-2</c:v>
                </c:pt>
                <c:pt idx="8">
                  <c:v>5.1612903225806452E-2</c:v>
                </c:pt>
                <c:pt idx="9">
                  <c:v>0</c:v>
                </c:pt>
                <c:pt idx="10">
                  <c:v>0</c:v>
                </c:pt>
                <c:pt idx="11">
                  <c:v>1.6129032258064516E-2</c:v>
                </c:pt>
                <c:pt idx="12">
                  <c:v>6.7741935483870974E-2</c:v>
                </c:pt>
                <c:pt idx="13">
                  <c:v>6.7741935483870974E-2</c:v>
                </c:pt>
                <c:pt idx="14">
                  <c:v>0.13225806451612904</c:v>
                </c:pt>
                <c:pt idx="15">
                  <c:v>7.0967741935483872E-2</c:v>
                </c:pt>
                <c:pt idx="16">
                  <c:v>3.5483870967741936E-2</c:v>
                </c:pt>
                <c:pt idx="17">
                  <c:v>0</c:v>
                </c:pt>
                <c:pt idx="18">
                  <c:v>0.12258064516129032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E-4570-AF55-12DD73E0B3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E-4570-AF55-12DD73E0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</c:v>
                </c:pt>
                <c:pt idx="3">
                  <c:v>30</c:v>
                </c:pt>
                <c:pt idx="4">
                  <c:v>26</c:v>
                </c:pt>
                <c:pt idx="5">
                  <c:v>13</c:v>
                </c:pt>
                <c:pt idx="6">
                  <c:v>17</c:v>
                </c:pt>
                <c:pt idx="7">
                  <c:v>17</c:v>
                </c:pt>
                <c:pt idx="8">
                  <c:v>8</c:v>
                </c:pt>
                <c:pt idx="9">
                  <c:v>26</c:v>
                </c:pt>
                <c:pt idx="10">
                  <c:v>8</c:v>
                </c:pt>
                <c:pt idx="11">
                  <c:v>12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F4B-9EC8-484F64FC623B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</c:v>
                </c:pt>
                <c:pt idx="4">
                  <c:v>14</c:v>
                </c:pt>
                <c:pt idx="5">
                  <c:v>17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5</c:v>
                </c:pt>
                <c:pt idx="10">
                  <c:v>10</c:v>
                </c:pt>
                <c:pt idx="11">
                  <c:v>8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F4B-9EC8-484F64FC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2A0-BA05-C5A282A0A9AC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16</c:v>
                </c:pt>
                <c:pt idx="4">
                  <c:v>12</c:v>
                </c:pt>
                <c:pt idx="5">
                  <c:v>3</c:v>
                </c:pt>
                <c:pt idx="6">
                  <c:v>7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2A0-BA05-C5A282A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0.29240148051382536</c:v>
                </c:pt>
                <c:pt idx="1">
                  <c:v>4.136729806226867E-3</c:v>
                </c:pt>
                <c:pt idx="2">
                  <c:v>2.2207707380796866E-2</c:v>
                </c:pt>
                <c:pt idx="3">
                  <c:v>4.7898976703679508E-3</c:v>
                </c:pt>
                <c:pt idx="4">
                  <c:v>5.5736991073372523E-2</c:v>
                </c:pt>
                <c:pt idx="5">
                  <c:v>5.0076202917483124E-2</c:v>
                </c:pt>
                <c:pt idx="6">
                  <c:v>5.5519268451992163E-2</c:v>
                </c:pt>
                <c:pt idx="7">
                  <c:v>6.6405399521010239E-2</c:v>
                </c:pt>
                <c:pt idx="8">
                  <c:v>3.3529283692575657E-2</c:v>
                </c:pt>
                <c:pt idx="9">
                  <c:v>1.3063357282821686E-3</c:v>
                </c:pt>
                <c:pt idx="10">
                  <c:v>1.9159590681471803E-2</c:v>
                </c:pt>
                <c:pt idx="11">
                  <c:v>1.1757021554539516E-2</c:v>
                </c:pt>
                <c:pt idx="12">
                  <c:v>3.0263444371870236E-2</c:v>
                </c:pt>
                <c:pt idx="13">
                  <c:v>6.6405399521010239E-2</c:v>
                </c:pt>
                <c:pt idx="14">
                  <c:v>4.5286305247115174E-2</c:v>
                </c:pt>
                <c:pt idx="15">
                  <c:v>6.1615501850642282E-2</c:v>
                </c:pt>
                <c:pt idx="16">
                  <c:v>7.9251034182451552E-2</c:v>
                </c:pt>
                <c:pt idx="17">
                  <c:v>2.8303940779446984E-3</c:v>
                </c:pt>
                <c:pt idx="18">
                  <c:v>2.9174831264968431E-2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D-47CF-984F-A6C8D1841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D-47CF-984F-A6C8D18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9.12'!$V$8:$Z$8</c:f>
              <c:numCache>
                <c:formatCode>#,##0</c:formatCode>
                <c:ptCount val="5"/>
                <c:pt idx="0">
                  <c:v>37795.360000000001</c:v>
                </c:pt>
                <c:pt idx="1">
                  <c:v>43953.07</c:v>
                </c:pt>
                <c:pt idx="2">
                  <c:v>43144.02</c:v>
                </c:pt>
                <c:pt idx="3">
                  <c:v>42454</c:v>
                </c:pt>
                <c:pt idx="4">
                  <c:v>47659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472-B1F9-37007DB305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472-B1F9-37007DB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1">
                  <c:v>140927</c:v>
                </c:pt>
                <c:pt idx="2">
                  <c:v>139258</c:v>
                </c:pt>
                <c:pt idx="3">
                  <c:v>147240</c:v>
                </c:pt>
                <c:pt idx="4">
                  <c:v>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C4F-AA96-26E017C1CC31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1">
                  <c:v>97427</c:v>
                </c:pt>
                <c:pt idx="2">
                  <c:v>98329</c:v>
                </c:pt>
                <c:pt idx="3">
                  <c:v>98761</c:v>
                </c:pt>
                <c:pt idx="4">
                  <c:v>102692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B-4C4F-AA96-26E017C1CC31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1">
                  <c:v>128106</c:v>
                </c:pt>
                <c:pt idx="2">
                  <c:v>126444</c:v>
                </c:pt>
                <c:pt idx="3">
                  <c:v>133937</c:v>
                </c:pt>
                <c:pt idx="4">
                  <c:v>144806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C4F-AA96-26E017C1CC31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1">
                  <c:v>12823</c:v>
                </c:pt>
                <c:pt idx="2">
                  <c:v>12815</c:v>
                </c:pt>
                <c:pt idx="3">
                  <c:v>13303</c:v>
                </c:pt>
                <c:pt idx="4">
                  <c:v>13660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B-4C4F-AA96-26E017C1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1.7872903795233892E-2</c:v>
                </c:pt>
                <c:pt idx="1">
                  <c:v>1.3102025237947568E-2</c:v>
                </c:pt>
                <c:pt idx="2">
                  <c:v>3.442188879082083E-2</c:v>
                </c:pt>
                <c:pt idx="3">
                  <c:v>7.5320245223157844E-3</c:v>
                </c:pt>
                <c:pt idx="4">
                  <c:v>7.4407814699076841E-2</c:v>
                </c:pt>
                <c:pt idx="5">
                  <c:v>2.5160420791488752E-2</c:v>
                </c:pt>
                <c:pt idx="6">
                  <c:v>9.56561150735908E-2</c:v>
                </c:pt>
                <c:pt idx="7">
                  <c:v>0.13115741513799767</c:v>
                </c:pt>
                <c:pt idx="8">
                  <c:v>4.8979031988740727E-2</c:v>
                </c:pt>
                <c:pt idx="9">
                  <c:v>7.627442093461511E-3</c:v>
                </c:pt>
                <c:pt idx="10">
                  <c:v>2.542878271033611E-2</c:v>
                </c:pt>
                <c:pt idx="11">
                  <c:v>2.3079125020872594E-2</c:v>
                </c:pt>
                <c:pt idx="12">
                  <c:v>4.8758378855466238E-2</c:v>
                </c:pt>
                <c:pt idx="13">
                  <c:v>8.0389303690274569E-2</c:v>
                </c:pt>
                <c:pt idx="14">
                  <c:v>5.1096109348536534E-2</c:v>
                </c:pt>
                <c:pt idx="15">
                  <c:v>6.749004079101166E-2</c:v>
                </c:pt>
                <c:pt idx="16">
                  <c:v>0.15864363922616351</c:v>
                </c:pt>
                <c:pt idx="17">
                  <c:v>2.3586030867584266E-2</c:v>
                </c:pt>
                <c:pt idx="18">
                  <c:v>4.7410605663032845E-2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4DC-A96F-4038AC2AB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4DC-A96F-4038AC2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185</c:v>
                </c:pt>
                <c:pt idx="1">
                  <c:v>2264</c:v>
                </c:pt>
                <c:pt idx="2">
                  <c:v>4523</c:v>
                </c:pt>
                <c:pt idx="3">
                  <c:v>6638</c:v>
                </c:pt>
                <c:pt idx="4">
                  <c:v>9093</c:v>
                </c:pt>
                <c:pt idx="5">
                  <c:v>9160</c:v>
                </c:pt>
                <c:pt idx="6">
                  <c:v>8261</c:v>
                </c:pt>
                <c:pt idx="7">
                  <c:v>7652</c:v>
                </c:pt>
                <c:pt idx="8">
                  <c:v>7547</c:v>
                </c:pt>
                <c:pt idx="9">
                  <c:v>7290</c:v>
                </c:pt>
                <c:pt idx="10">
                  <c:v>6432</c:v>
                </c:pt>
                <c:pt idx="11">
                  <c:v>4891</c:v>
                </c:pt>
                <c:pt idx="12">
                  <c:v>2587</c:v>
                </c:pt>
                <c:pt idx="13">
                  <c:v>1047</c:v>
                </c:pt>
                <c:pt idx="14">
                  <c:v>416</c:v>
                </c:pt>
                <c:pt idx="15">
                  <c:v>114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056-8FE6-6AF113B75B49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294</c:v>
                </c:pt>
                <c:pt idx="1">
                  <c:v>2888</c:v>
                </c:pt>
                <c:pt idx="2">
                  <c:v>5099</c:v>
                </c:pt>
                <c:pt idx="3">
                  <c:v>6585</c:v>
                </c:pt>
                <c:pt idx="4">
                  <c:v>9073</c:v>
                </c:pt>
                <c:pt idx="5">
                  <c:v>9264</c:v>
                </c:pt>
                <c:pt idx="6">
                  <c:v>8418</c:v>
                </c:pt>
                <c:pt idx="7">
                  <c:v>8159</c:v>
                </c:pt>
                <c:pt idx="8">
                  <c:v>8170</c:v>
                </c:pt>
                <c:pt idx="9">
                  <c:v>7712</c:v>
                </c:pt>
                <c:pt idx="10">
                  <c:v>6283</c:v>
                </c:pt>
                <c:pt idx="11">
                  <c:v>4667</c:v>
                </c:pt>
                <c:pt idx="12">
                  <c:v>2244</c:v>
                </c:pt>
                <c:pt idx="13">
                  <c:v>776</c:v>
                </c:pt>
                <c:pt idx="14">
                  <c:v>293</c:v>
                </c:pt>
                <c:pt idx="15">
                  <c:v>104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8-4056-8FE6-6AF113B7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5067</c:v>
                </c:pt>
                <c:pt idx="1">
                  <c:v>6459</c:v>
                </c:pt>
                <c:pt idx="2">
                  <c:v>10662</c:v>
                </c:pt>
                <c:pt idx="3">
                  <c:v>4732</c:v>
                </c:pt>
                <c:pt idx="4">
                  <c:v>1958</c:v>
                </c:pt>
                <c:pt idx="5">
                  <c:v>2747</c:v>
                </c:pt>
                <c:pt idx="6">
                  <c:v>4151</c:v>
                </c:pt>
                <c:pt idx="7">
                  <c:v>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A-478A-AD33-7E86F96EF8CB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4647</c:v>
                </c:pt>
                <c:pt idx="1">
                  <c:v>10432</c:v>
                </c:pt>
                <c:pt idx="2">
                  <c:v>1814</c:v>
                </c:pt>
                <c:pt idx="3">
                  <c:v>9537</c:v>
                </c:pt>
                <c:pt idx="4">
                  <c:v>8142</c:v>
                </c:pt>
                <c:pt idx="5">
                  <c:v>5108</c:v>
                </c:pt>
                <c:pt idx="6">
                  <c:v>473</c:v>
                </c:pt>
                <c:pt idx="7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A-478A-AD33-7E86F96E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1">
                  <c:v>43364.02</c:v>
                </c:pt>
                <c:pt idx="2">
                  <c:v>43153.86</c:v>
                </c:pt>
                <c:pt idx="3">
                  <c:v>44659.34</c:v>
                </c:pt>
                <c:pt idx="4">
                  <c:v>45459.55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C17-8216-57F352AF78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C17-8216-57F352AF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9.13'!$V$4:$Z$4</c:f>
              <c:numCache>
                <c:formatCode>#,##0</c:formatCode>
                <c:ptCount val="5"/>
                <c:pt idx="0">
                  <c:v>140927</c:v>
                </c:pt>
                <c:pt idx="1">
                  <c:v>139258</c:v>
                </c:pt>
                <c:pt idx="2">
                  <c:v>147240</c:v>
                </c:pt>
                <c:pt idx="3">
                  <c:v>158463</c:v>
                </c:pt>
                <c:pt idx="4">
                  <c:v>167682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1-45AF-AF56-558997A0794F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9.13'!$V$7:$Z$7</c:f>
              <c:numCache>
                <c:formatCode>#,##0</c:formatCode>
                <c:ptCount val="5"/>
                <c:pt idx="0">
                  <c:v>97427</c:v>
                </c:pt>
                <c:pt idx="1">
                  <c:v>98329</c:v>
                </c:pt>
                <c:pt idx="2">
                  <c:v>98761</c:v>
                </c:pt>
                <c:pt idx="3">
                  <c:v>102692</c:v>
                </c:pt>
                <c:pt idx="4">
                  <c:v>108036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5AF-AF56-558997A0794F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9.13'!$V$11:$Z$11</c:f>
              <c:numCache>
                <c:formatCode>#,##0</c:formatCode>
                <c:ptCount val="5"/>
                <c:pt idx="0">
                  <c:v>128106</c:v>
                </c:pt>
                <c:pt idx="1">
                  <c:v>126444</c:v>
                </c:pt>
                <c:pt idx="2">
                  <c:v>133937</c:v>
                </c:pt>
                <c:pt idx="3">
                  <c:v>144806</c:v>
                </c:pt>
                <c:pt idx="4">
                  <c:v>153662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5AF-AF56-558997A0794F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9.13'!$V$12:$Z$12</c:f>
              <c:numCache>
                <c:formatCode>#,##0</c:formatCode>
                <c:ptCount val="5"/>
                <c:pt idx="0">
                  <c:v>12823</c:v>
                </c:pt>
                <c:pt idx="1">
                  <c:v>12815</c:v>
                </c:pt>
                <c:pt idx="2">
                  <c:v>13303</c:v>
                </c:pt>
                <c:pt idx="3">
                  <c:v>13660</c:v>
                </c:pt>
                <c:pt idx="4">
                  <c:v>14017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5AF-AF56-558997A0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1.7872903795233892E-2</c:v>
                </c:pt>
                <c:pt idx="1">
                  <c:v>1.3102025237947568E-2</c:v>
                </c:pt>
                <c:pt idx="2">
                  <c:v>3.442188879082083E-2</c:v>
                </c:pt>
                <c:pt idx="3">
                  <c:v>7.5320245223157844E-3</c:v>
                </c:pt>
                <c:pt idx="4">
                  <c:v>7.4407814699076841E-2</c:v>
                </c:pt>
                <c:pt idx="5">
                  <c:v>2.5160420791488752E-2</c:v>
                </c:pt>
                <c:pt idx="6">
                  <c:v>9.56561150735908E-2</c:v>
                </c:pt>
                <c:pt idx="7">
                  <c:v>0.13115741513799767</c:v>
                </c:pt>
                <c:pt idx="8">
                  <c:v>4.8979031988740727E-2</c:v>
                </c:pt>
                <c:pt idx="9">
                  <c:v>7.627442093461511E-3</c:v>
                </c:pt>
                <c:pt idx="10">
                  <c:v>2.542878271033611E-2</c:v>
                </c:pt>
                <c:pt idx="11">
                  <c:v>2.3079125020872594E-2</c:v>
                </c:pt>
                <c:pt idx="12">
                  <c:v>4.8758378855466238E-2</c:v>
                </c:pt>
                <c:pt idx="13">
                  <c:v>8.0389303690274569E-2</c:v>
                </c:pt>
                <c:pt idx="14">
                  <c:v>5.1096109348536534E-2</c:v>
                </c:pt>
                <c:pt idx="15">
                  <c:v>6.749004079101166E-2</c:v>
                </c:pt>
                <c:pt idx="16">
                  <c:v>0.15864363922616351</c:v>
                </c:pt>
                <c:pt idx="17">
                  <c:v>2.3586030867584266E-2</c:v>
                </c:pt>
                <c:pt idx="18">
                  <c:v>4.7410605663032845E-2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D98-9E08-681F252A38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D98-9E08-681F252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169</c:v>
                </c:pt>
                <c:pt idx="1">
                  <c:v>2403</c:v>
                </c:pt>
                <c:pt idx="2">
                  <c:v>4912</c:v>
                </c:pt>
                <c:pt idx="3">
                  <c:v>7541</c:v>
                </c:pt>
                <c:pt idx="4">
                  <c:v>10501</c:v>
                </c:pt>
                <c:pt idx="5">
                  <c:v>9821</c:v>
                </c:pt>
                <c:pt idx="6">
                  <c:v>8366</c:v>
                </c:pt>
                <c:pt idx="7">
                  <c:v>7882</c:v>
                </c:pt>
                <c:pt idx="8">
                  <c:v>7540</c:v>
                </c:pt>
                <c:pt idx="9">
                  <c:v>7421</c:v>
                </c:pt>
                <c:pt idx="10">
                  <c:v>6399</c:v>
                </c:pt>
                <c:pt idx="11">
                  <c:v>4967</c:v>
                </c:pt>
                <c:pt idx="12">
                  <c:v>2791</c:v>
                </c:pt>
                <c:pt idx="13">
                  <c:v>1111</c:v>
                </c:pt>
                <c:pt idx="14">
                  <c:v>435</c:v>
                </c:pt>
                <c:pt idx="15">
                  <c:v>118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52-A1BE-5EEE986E33D7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285</c:v>
                </c:pt>
                <c:pt idx="1">
                  <c:v>3062</c:v>
                </c:pt>
                <c:pt idx="2">
                  <c:v>5355</c:v>
                </c:pt>
                <c:pt idx="3">
                  <c:v>8008</c:v>
                </c:pt>
                <c:pt idx="4">
                  <c:v>11066</c:v>
                </c:pt>
                <c:pt idx="5">
                  <c:v>9880</c:v>
                </c:pt>
                <c:pt idx="6">
                  <c:v>8617</c:v>
                </c:pt>
                <c:pt idx="7">
                  <c:v>8376</c:v>
                </c:pt>
                <c:pt idx="8">
                  <c:v>7945</c:v>
                </c:pt>
                <c:pt idx="9">
                  <c:v>7830</c:v>
                </c:pt>
                <c:pt idx="10">
                  <c:v>6229</c:v>
                </c:pt>
                <c:pt idx="11">
                  <c:v>4748</c:v>
                </c:pt>
                <c:pt idx="12">
                  <c:v>2338</c:v>
                </c:pt>
                <c:pt idx="13">
                  <c:v>831</c:v>
                </c:pt>
                <c:pt idx="14">
                  <c:v>302</c:v>
                </c:pt>
                <c:pt idx="15">
                  <c:v>117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4-4952-A1BE-5EEE986E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5189</c:v>
                </c:pt>
                <c:pt idx="1">
                  <c:v>6679</c:v>
                </c:pt>
                <c:pt idx="2">
                  <c:v>10790</c:v>
                </c:pt>
                <c:pt idx="3">
                  <c:v>5103</c:v>
                </c:pt>
                <c:pt idx="4">
                  <c:v>1973</c:v>
                </c:pt>
                <c:pt idx="5">
                  <c:v>2805</c:v>
                </c:pt>
                <c:pt idx="6">
                  <c:v>4348</c:v>
                </c:pt>
                <c:pt idx="7">
                  <c:v>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E00-986A-5BEB268CFA96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4758</c:v>
                </c:pt>
                <c:pt idx="1">
                  <c:v>10768</c:v>
                </c:pt>
                <c:pt idx="2">
                  <c:v>1954</c:v>
                </c:pt>
                <c:pt idx="3">
                  <c:v>10390</c:v>
                </c:pt>
                <c:pt idx="4">
                  <c:v>8315</c:v>
                </c:pt>
                <c:pt idx="5">
                  <c:v>5214</c:v>
                </c:pt>
                <c:pt idx="6">
                  <c:v>599</c:v>
                </c:pt>
                <c:pt idx="7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E00-986A-5BEB268C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21</c:v>
                </c:pt>
                <c:pt idx="1">
                  <c:v>107</c:v>
                </c:pt>
                <c:pt idx="2">
                  <c:v>172</c:v>
                </c:pt>
                <c:pt idx="3">
                  <c:v>221</c:v>
                </c:pt>
                <c:pt idx="4">
                  <c:v>282</c:v>
                </c:pt>
                <c:pt idx="5">
                  <c:v>212</c:v>
                </c:pt>
                <c:pt idx="6">
                  <c:v>187</c:v>
                </c:pt>
                <c:pt idx="7">
                  <c:v>144</c:v>
                </c:pt>
                <c:pt idx="8">
                  <c:v>187</c:v>
                </c:pt>
                <c:pt idx="9">
                  <c:v>197</c:v>
                </c:pt>
                <c:pt idx="10">
                  <c:v>199</c:v>
                </c:pt>
                <c:pt idx="11">
                  <c:v>144</c:v>
                </c:pt>
                <c:pt idx="12">
                  <c:v>91</c:v>
                </c:pt>
                <c:pt idx="13">
                  <c:v>54</c:v>
                </c:pt>
                <c:pt idx="14">
                  <c:v>26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C7A-98B7-E984EF4E82E9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16</c:v>
                </c:pt>
                <c:pt idx="1">
                  <c:v>68</c:v>
                </c:pt>
                <c:pt idx="2">
                  <c:v>187</c:v>
                </c:pt>
                <c:pt idx="3">
                  <c:v>228</c:v>
                </c:pt>
                <c:pt idx="4">
                  <c:v>236</c:v>
                </c:pt>
                <c:pt idx="5">
                  <c:v>208</c:v>
                </c:pt>
                <c:pt idx="6">
                  <c:v>179</c:v>
                </c:pt>
                <c:pt idx="7">
                  <c:v>153</c:v>
                </c:pt>
                <c:pt idx="8">
                  <c:v>175</c:v>
                </c:pt>
                <c:pt idx="9">
                  <c:v>232</c:v>
                </c:pt>
                <c:pt idx="10">
                  <c:v>166</c:v>
                </c:pt>
                <c:pt idx="11">
                  <c:v>131</c:v>
                </c:pt>
                <c:pt idx="12">
                  <c:v>67</c:v>
                </c:pt>
                <c:pt idx="13">
                  <c:v>25</c:v>
                </c:pt>
                <c:pt idx="14">
                  <c:v>15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C-4C7A-98B7-E984EF4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9.13'!$V$8:$Z$8</c:f>
              <c:numCache>
                <c:formatCode>#,##0</c:formatCode>
                <c:ptCount val="5"/>
                <c:pt idx="0">
                  <c:v>43364.02</c:v>
                </c:pt>
                <c:pt idx="1">
                  <c:v>43153.86</c:v>
                </c:pt>
                <c:pt idx="2">
                  <c:v>44659.34</c:v>
                </c:pt>
                <c:pt idx="3">
                  <c:v>45459.55</c:v>
                </c:pt>
                <c:pt idx="4">
                  <c:v>47830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0-4EFD-A9E0-98E58D9E3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0-4EFD-A9E0-98E58D9E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1">
                  <c:v>1543</c:v>
                </c:pt>
                <c:pt idx="2">
                  <c:v>1724</c:v>
                </c:pt>
                <c:pt idx="3">
                  <c:v>1797</c:v>
                </c:pt>
                <c:pt idx="4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3F1-86B8-C92977DEE24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1">
                  <c:v>1016</c:v>
                </c:pt>
                <c:pt idx="2">
                  <c:v>1177</c:v>
                </c:pt>
                <c:pt idx="3">
                  <c:v>1160</c:v>
                </c:pt>
                <c:pt idx="4">
                  <c:v>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3F1-86B8-C92977DEE24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1">
                  <c:v>1402</c:v>
                </c:pt>
                <c:pt idx="2">
                  <c:v>1534</c:v>
                </c:pt>
                <c:pt idx="3">
                  <c:v>1610</c:v>
                </c:pt>
                <c:pt idx="4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3F1-86B8-C92977DEE24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1">
                  <c:v>142</c:v>
                </c:pt>
                <c:pt idx="2">
                  <c:v>194</c:v>
                </c:pt>
                <c:pt idx="3">
                  <c:v>187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7-43F1-86B8-C92977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0.18208661417322836</c:v>
                </c:pt>
                <c:pt idx="1">
                  <c:v>1.1811023622047244E-2</c:v>
                </c:pt>
                <c:pt idx="2">
                  <c:v>9.3503937007874023E-3</c:v>
                </c:pt>
                <c:pt idx="3">
                  <c:v>5.905511811023622E-3</c:v>
                </c:pt>
                <c:pt idx="4">
                  <c:v>5.905511811023622E-2</c:v>
                </c:pt>
                <c:pt idx="5">
                  <c:v>1.6732283464566931E-2</c:v>
                </c:pt>
                <c:pt idx="6">
                  <c:v>6.8897637795275593E-2</c:v>
                </c:pt>
                <c:pt idx="7">
                  <c:v>4.8720472440944879E-2</c:v>
                </c:pt>
                <c:pt idx="8">
                  <c:v>4.4291338582677163E-2</c:v>
                </c:pt>
                <c:pt idx="9">
                  <c:v>2.952755905511811E-3</c:v>
                </c:pt>
                <c:pt idx="10">
                  <c:v>3.5925196850393699E-2</c:v>
                </c:pt>
                <c:pt idx="11">
                  <c:v>8.9566929133858261E-2</c:v>
                </c:pt>
                <c:pt idx="12">
                  <c:v>3.7401574803149609E-2</c:v>
                </c:pt>
                <c:pt idx="13">
                  <c:v>7.7755905511811024E-2</c:v>
                </c:pt>
                <c:pt idx="14">
                  <c:v>8.9074803149606294E-2</c:v>
                </c:pt>
                <c:pt idx="15">
                  <c:v>5.8562992125984252E-2</c:v>
                </c:pt>
                <c:pt idx="16">
                  <c:v>7.7263779527559057E-2</c:v>
                </c:pt>
                <c:pt idx="17">
                  <c:v>1.8700787401574805E-2</c:v>
                </c:pt>
                <c:pt idx="18">
                  <c:v>3.1988188976377951E-2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F82-A954-1C2D1129F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F82-A954-1C2D1129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62</c:v>
                </c:pt>
                <c:pt idx="3">
                  <c:v>89</c:v>
                </c:pt>
                <c:pt idx="4">
                  <c:v>100</c:v>
                </c:pt>
                <c:pt idx="5">
                  <c:v>111</c:v>
                </c:pt>
                <c:pt idx="6">
                  <c:v>135</c:v>
                </c:pt>
                <c:pt idx="7">
                  <c:v>108</c:v>
                </c:pt>
                <c:pt idx="8">
                  <c:v>85</c:v>
                </c:pt>
                <c:pt idx="9">
                  <c:v>122</c:v>
                </c:pt>
                <c:pt idx="10">
                  <c:v>77</c:v>
                </c:pt>
                <c:pt idx="11">
                  <c:v>88</c:v>
                </c:pt>
                <c:pt idx="12">
                  <c:v>36</c:v>
                </c:pt>
                <c:pt idx="13">
                  <c:v>9</c:v>
                </c:pt>
                <c:pt idx="14">
                  <c:v>16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4-4F0B-9BF9-A922BAF15726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43</c:v>
                </c:pt>
                <c:pt idx="3">
                  <c:v>89</c:v>
                </c:pt>
                <c:pt idx="4">
                  <c:v>87</c:v>
                </c:pt>
                <c:pt idx="5">
                  <c:v>102</c:v>
                </c:pt>
                <c:pt idx="6">
                  <c:v>77</c:v>
                </c:pt>
                <c:pt idx="7">
                  <c:v>80</c:v>
                </c:pt>
                <c:pt idx="8">
                  <c:v>78</c:v>
                </c:pt>
                <c:pt idx="9">
                  <c:v>85</c:v>
                </c:pt>
                <c:pt idx="10">
                  <c:v>65</c:v>
                </c:pt>
                <c:pt idx="11">
                  <c:v>61</c:v>
                </c:pt>
                <c:pt idx="12">
                  <c:v>25</c:v>
                </c:pt>
                <c:pt idx="13">
                  <c:v>16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4-4F0B-9BF9-A922BAF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42</c:v>
                </c:pt>
                <c:pt idx="1">
                  <c:v>59</c:v>
                </c:pt>
                <c:pt idx="2">
                  <c:v>92</c:v>
                </c:pt>
                <c:pt idx="3">
                  <c:v>41</c:v>
                </c:pt>
                <c:pt idx="4">
                  <c:v>7</c:v>
                </c:pt>
                <c:pt idx="5">
                  <c:v>7</c:v>
                </c:pt>
                <c:pt idx="6">
                  <c:v>102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57C-9050-EEB73E9F0AD1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56</c:v>
                </c:pt>
                <c:pt idx="1">
                  <c:v>56</c:v>
                </c:pt>
                <c:pt idx="2">
                  <c:v>9</c:v>
                </c:pt>
                <c:pt idx="3">
                  <c:v>118</c:v>
                </c:pt>
                <c:pt idx="4">
                  <c:v>73</c:v>
                </c:pt>
                <c:pt idx="5">
                  <c:v>26</c:v>
                </c:pt>
                <c:pt idx="6">
                  <c:v>9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4-457C-9050-EEB73E9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1">
                  <c:v>41452.01</c:v>
                </c:pt>
                <c:pt idx="2">
                  <c:v>39836.79</c:v>
                </c:pt>
                <c:pt idx="3">
                  <c:v>44534.46</c:v>
                </c:pt>
                <c:pt idx="4">
                  <c:v>44858.5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A-4E5A-9122-322A03B2D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A-4E5A-9122-322A03B2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9.14'!$V$4:$Z$4</c:f>
              <c:numCache>
                <c:formatCode>#,##0</c:formatCode>
                <c:ptCount val="5"/>
                <c:pt idx="0">
                  <c:v>1543</c:v>
                </c:pt>
                <c:pt idx="1">
                  <c:v>1724</c:v>
                </c:pt>
                <c:pt idx="2">
                  <c:v>1797</c:v>
                </c:pt>
                <c:pt idx="3">
                  <c:v>1888</c:v>
                </c:pt>
                <c:pt idx="4">
                  <c:v>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9FE-846A-172722020C46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9.14'!$V$7:$Z$7</c:f>
              <c:numCache>
                <c:formatCode>#,##0</c:formatCode>
                <c:ptCount val="5"/>
                <c:pt idx="0">
                  <c:v>1016</c:v>
                </c:pt>
                <c:pt idx="1">
                  <c:v>1177</c:v>
                </c:pt>
                <c:pt idx="2">
                  <c:v>1160</c:v>
                </c:pt>
                <c:pt idx="3">
                  <c:v>1178</c:v>
                </c:pt>
                <c:pt idx="4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8-49FE-846A-172722020C46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9.14'!$V$11:$Z$11</c:f>
              <c:numCache>
                <c:formatCode>#,##0</c:formatCode>
                <c:ptCount val="5"/>
                <c:pt idx="0">
                  <c:v>1402</c:v>
                </c:pt>
                <c:pt idx="1">
                  <c:v>1534</c:v>
                </c:pt>
                <c:pt idx="2">
                  <c:v>1610</c:v>
                </c:pt>
                <c:pt idx="3">
                  <c:v>1703</c:v>
                </c:pt>
                <c:pt idx="4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9FE-846A-172722020C46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9.14'!$V$12:$Z$12</c:f>
              <c:numCache>
                <c:formatCode>#,##0</c:formatCode>
                <c:ptCount val="5"/>
                <c:pt idx="0">
                  <c:v>142</c:v>
                </c:pt>
                <c:pt idx="1">
                  <c:v>194</c:v>
                </c:pt>
                <c:pt idx="2">
                  <c:v>187</c:v>
                </c:pt>
                <c:pt idx="3">
                  <c:v>184</c:v>
                </c:pt>
                <c:pt idx="4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9FE-846A-1727220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0.18208661417322836</c:v>
                </c:pt>
                <c:pt idx="1">
                  <c:v>1.1811023622047244E-2</c:v>
                </c:pt>
                <c:pt idx="2">
                  <c:v>9.3503937007874023E-3</c:v>
                </c:pt>
                <c:pt idx="3">
                  <c:v>5.905511811023622E-3</c:v>
                </c:pt>
                <c:pt idx="4">
                  <c:v>5.905511811023622E-2</c:v>
                </c:pt>
                <c:pt idx="5">
                  <c:v>1.6732283464566931E-2</c:v>
                </c:pt>
                <c:pt idx="6">
                  <c:v>6.8897637795275593E-2</c:v>
                </c:pt>
                <c:pt idx="7">
                  <c:v>4.8720472440944879E-2</c:v>
                </c:pt>
                <c:pt idx="8">
                  <c:v>4.4291338582677163E-2</c:v>
                </c:pt>
                <c:pt idx="9">
                  <c:v>2.952755905511811E-3</c:v>
                </c:pt>
                <c:pt idx="10">
                  <c:v>3.5925196850393699E-2</c:v>
                </c:pt>
                <c:pt idx="11">
                  <c:v>8.9566929133858261E-2</c:v>
                </c:pt>
                <c:pt idx="12">
                  <c:v>3.7401574803149609E-2</c:v>
                </c:pt>
                <c:pt idx="13">
                  <c:v>7.7755905511811024E-2</c:v>
                </c:pt>
                <c:pt idx="14">
                  <c:v>8.9074803149606294E-2</c:v>
                </c:pt>
                <c:pt idx="15">
                  <c:v>5.8562992125984252E-2</c:v>
                </c:pt>
                <c:pt idx="16">
                  <c:v>7.7263779527559057E-2</c:v>
                </c:pt>
                <c:pt idx="17">
                  <c:v>1.8700787401574805E-2</c:v>
                </c:pt>
                <c:pt idx="18">
                  <c:v>3.1988188976377951E-2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3DC-B1CC-414C8D6ED8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3DC-B1CC-414C8D6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58</c:v>
                </c:pt>
                <c:pt idx="3">
                  <c:v>88</c:v>
                </c:pt>
                <c:pt idx="4">
                  <c:v>138</c:v>
                </c:pt>
                <c:pt idx="5">
                  <c:v>129</c:v>
                </c:pt>
                <c:pt idx="6">
                  <c:v>127</c:v>
                </c:pt>
                <c:pt idx="7">
                  <c:v>112</c:v>
                </c:pt>
                <c:pt idx="8">
                  <c:v>87</c:v>
                </c:pt>
                <c:pt idx="9">
                  <c:v>122</c:v>
                </c:pt>
                <c:pt idx="10">
                  <c:v>71</c:v>
                </c:pt>
                <c:pt idx="11">
                  <c:v>103</c:v>
                </c:pt>
                <c:pt idx="12">
                  <c:v>58</c:v>
                </c:pt>
                <c:pt idx="13">
                  <c:v>11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0-4D82-8956-B146ED4770AC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49</c:v>
                </c:pt>
                <c:pt idx="3">
                  <c:v>84</c:v>
                </c:pt>
                <c:pt idx="4">
                  <c:v>111</c:v>
                </c:pt>
                <c:pt idx="5">
                  <c:v>100</c:v>
                </c:pt>
                <c:pt idx="6">
                  <c:v>69</c:v>
                </c:pt>
                <c:pt idx="7">
                  <c:v>80</c:v>
                </c:pt>
                <c:pt idx="8">
                  <c:v>98</c:v>
                </c:pt>
                <c:pt idx="9">
                  <c:v>78</c:v>
                </c:pt>
                <c:pt idx="10">
                  <c:v>89</c:v>
                </c:pt>
                <c:pt idx="11">
                  <c:v>56</c:v>
                </c:pt>
                <c:pt idx="12">
                  <c:v>25</c:v>
                </c:pt>
                <c:pt idx="13">
                  <c:v>15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0-4D82-8956-B146ED47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56</c:v>
                </c:pt>
                <c:pt idx="1">
                  <c:v>63</c:v>
                </c:pt>
                <c:pt idx="2">
                  <c:v>94</c:v>
                </c:pt>
                <c:pt idx="3">
                  <c:v>38</c:v>
                </c:pt>
                <c:pt idx="4">
                  <c:v>17</c:v>
                </c:pt>
                <c:pt idx="5">
                  <c:v>13</c:v>
                </c:pt>
                <c:pt idx="6">
                  <c:v>102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475-B1DE-21E289F1CA0B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51</c:v>
                </c:pt>
                <c:pt idx="1">
                  <c:v>54</c:v>
                </c:pt>
                <c:pt idx="2">
                  <c:v>14</c:v>
                </c:pt>
                <c:pt idx="3">
                  <c:v>118</c:v>
                </c:pt>
                <c:pt idx="4">
                  <c:v>87</c:v>
                </c:pt>
                <c:pt idx="5">
                  <c:v>45</c:v>
                </c:pt>
                <c:pt idx="6">
                  <c:v>13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475-B1DE-21E289F1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166</c:v>
                </c:pt>
                <c:pt idx="1">
                  <c:v>60</c:v>
                </c:pt>
                <c:pt idx="2">
                  <c:v>190</c:v>
                </c:pt>
                <c:pt idx="3">
                  <c:v>33</c:v>
                </c:pt>
                <c:pt idx="4">
                  <c:v>19</c:v>
                </c:pt>
                <c:pt idx="5">
                  <c:v>51</c:v>
                </c:pt>
                <c:pt idx="6">
                  <c:v>177</c:v>
                </c:pt>
                <c:pt idx="7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65F-AB99-EF12F5F35720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99</c:v>
                </c:pt>
                <c:pt idx="1">
                  <c:v>188</c:v>
                </c:pt>
                <c:pt idx="2">
                  <c:v>24</c:v>
                </c:pt>
                <c:pt idx="3">
                  <c:v>216</c:v>
                </c:pt>
                <c:pt idx="4">
                  <c:v>178</c:v>
                </c:pt>
                <c:pt idx="5">
                  <c:v>121</c:v>
                </c:pt>
                <c:pt idx="6">
                  <c:v>16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65F-AB99-EF12F5F3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9.14'!$V$8:$Z$8</c:f>
              <c:numCache>
                <c:formatCode>#,##0</c:formatCode>
                <c:ptCount val="5"/>
                <c:pt idx="0">
                  <c:v>41452.01</c:v>
                </c:pt>
                <c:pt idx="1">
                  <c:v>39836.79</c:v>
                </c:pt>
                <c:pt idx="2">
                  <c:v>44534.46</c:v>
                </c:pt>
                <c:pt idx="3">
                  <c:v>44858.5</c:v>
                </c:pt>
                <c:pt idx="4">
                  <c:v>44753.68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003-A266-3E506A5E6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003-A266-3E506A5E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1">
                  <c:v>25760</c:v>
                </c:pt>
                <c:pt idx="2">
                  <c:v>26118</c:v>
                </c:pt>
                <c:pt idx="3">
                  <c:v>27345</c:v>
                </c:pt>
                <c:pt idx="4">
                  <c:v>27038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5AC-8F5A-2A9531031FC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1">
                  <c:v>17594</c:v>
                </c:pt>
                <c:pt idx="2">
                  <c:v>18130</c:v>
                </c:pt>
                <c:pt idx="3">
                  <c:v>17558</c:v>
                </c:pt>
                <c:pt idx="4">
                  <c:v>18062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5AC-8F5A-2A9531031FC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1">
                  <c:v>22189</c:v>
                </c:pt>
                <c:pt idx="2">
                  <c:v>22457</c:v>
                </c:pt>
                <c:pt idx="3">
                  <c:v>23641</c:v>
                </c:pt>
                <c:pt idx="4">
                  <c:v>23300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5AC-8F5A-2A9531031FC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1">
                  <c:v>3574</c:v>
                </c:pt>
                <c:pt idx="2">
                  <c:v>3660</c:v>
                </c:pt>
                <c:pt idx="3">
                  <c:v>3704</c:v>
                </c:pt>
                <c:pt idx="4">
                  <c:v>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5AC-8F5A-2A953103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0.1512814132868873</c:v>
                </c:pt>
                <c:pt idx="1">
                  <c:v>1.7914904205026127E-2</c:v>
                </c:pt>
                <c:pt idx="2">
                  <c:v>5.5984075640706642E-2</c:v>
                </c:pt>
                <c:pt idx="3">
                  <c:v>7.6067251981658552E-3</c:v>
                </c:pt>
                <c:pt idx="4">
                  <c:v>6.1671346816905413E-2</c:v>
                </c:pt>
                <c:pt idx="5">
                  <c:v>2.1149539686489176E-2</c:v>
                </c:pt>
                <c:pt idx="6">
                  <c:v>7.5249706750079984E-2</c:v>
                </c:pt>
                <c:pt idx="7">
                  <c:v>7.3685707176625315E-2</c:v>
                </c:pt>
                <c:pt idx="8">
                  <c:v>3.4230263391746348E-2</c:v>
                </c:pt>
                <c:pt idx="9">
                  <c:v>4.4076351615540471E-3</c:v>
                </c:pt>
                <c:pt idx="10">
                  <c:v>1.8554722212348489E-2</c:v>
                </c:pt>
                <c:pt idx="11">
                  <c:v>1.7772722425621158E-2</c:v>
                </c:pt>
                <c:pt idx="12">
                  <c:v>3.6718444531333307E-2</c:v>
                </c:pt>
                <c:pt idx="13">
                  <c:v>0.13429069064799345</c:v>
                </c:pt>
                <c:pt idx="14">
                  <c:v>3.4656808729961255E-2</c:v>
                </c:pt>
                <c:pt idx="15">
                  <c:v>6.8673799452600146E-2</c:v>
                </c:pt>
                <c:pt idx="16">
                  <c:v>9.3555610848469764E-2</c:v>
                </c:pt>
                <c:pt idx="17">
                  <c:v>1.3293996374364625E-2</c:v>
                </c:pt>
                <c:pt idx="18">
                  <c:v>3.2666263818291685E-2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060-867A-E9919D809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060-867A-E9919D809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36</c:v>
                </c:pt>
                <c:pt idx="1">
                  <c:v>438</c:v>
                </c:pt>
                <c:pt idx="2">
                  <c:v>894</c:v>
                </c:pt>
                <c:pt idx="3">
                  <c:v>1273</c:v>
                </c:pt>
                <c:pt idx="4">
                  <c:v>1864</c:v>
                </c:pt>
                <c:pt idx="5">
                  <c:v>1637</c:v>
                </c:pt>
                <c:pt idx="6">
                  <c:v>1361</c:v>
                </c:pt>
                <c:pt idx="7">
                  <c:v>1215</c:v>
                </c:pt>
                <c:pt idx="8">
                  <c:v>1063</c:v>
                </c:pt>
                <c:pt idx="9">
                  <c:v>1267</c:v>
                </c:pt>
                <c:pt idx="10">
                  <c:v>1284</c:v>
                </c:pt>
                <c:pt idx="11">
                  <c:v>1117</c:v>
                </c:pt>
                <c:pt idx="12">
                  <c:v>735</c:v>
                </c:pt>
                <c:pt idx="13">
                  <c:v>277</c:v>
                </c:pt>
                <c:pt idx="14">
                  <c:v>119</c:v>
                </c:pt>
                <c:pt idx="15">
                  <c:v>69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14A-9AA9-4186FE6646F1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80</c:v>
                </c:pt>
                <c:pt idx="1">
                  <c:v>453</c:v>
                </c:pt>
                <c:pt idx="2">
                  <c:v>768</c:v>
                </c:pt>
                <c:pt idx="3">
                  <c:v>977</c:v>
                </c:pt>
                <c:pt idx="4">
                  <c:v>1276</c:v>
                </c:pt>
                <c:pt idx="5">
                  <c:v>1298</c:v>
                </c:pt>
                <c:pt idx="6">
                  <c:v>1077</c:v>
                </c:pt>
                <c:pt idx="7">
                  <c:v>1064</c:v>
                </c:pt>
                <c:pt idx="8">
                  <c:v>1090</c:v>
                </c:pt>
                <c:pt idx="9">
                  <c:v>1247</c:v>
                </c:pt>
                <c:pt idx="10">
                  <c:v>1160</c:v>
                </c:pt>
                <c:pt idx="11">
                  <c:v>983</c:v>
                </c:pt>
                <c:pt idx="12">
                  <c:v>516</c:v>
                </c:pt>
                <c:pt idx="13">
                  <c:v>181</c:v>
                </c:pt>
                <c:pt idx="14">
                  <c:v>78</c:v>
                </c:pt>
                <c:pt idx="15">
                  <c:v>44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A-414A-9AA9-4186FE66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741</c:v>
                </c:pt>
                <c:pt idx="1">
                  <c:v>523</c:v>
                </c:pt>
                <c:pt idx="2">
                  <c:v>1452</c:v>
                </c:pt>
                <c:pt idx="3">
                  <c:v>390</c:v>
                </c:pt>
                <c:pt idx="4">
                  <c:v>146</c:v>
                </c:pt>
                <c:pt idx="5">
                  <c:v>318</c:v>
                </c:pt>
                <c:pt idx="6">
                  <c:v>1104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7-4D91-9508-3960EE4974BB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492</c:v>
                </c:pt>
                <c:pt idx="1">
                  <c:v>1051</c:v>
                </c:pt>
                <c:pt idx="2">
                  <c:v>234</c:v>
                </c:pt>
                <c:pt idx="3">
                  <c:v>1246</c:v>
                </c:pt>
                <c:pt idx="4">
                  <c:v>1082</c:v>
                </c:pt>
                <c:pt idx="5">
                  <c:v>757</c:v>
                </c:pt>
                <c:pt idx="6">
                  <c:v>144</c:v>
                </c:pt>
                <c:pt idx="7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7-4D91-9508-3960EE49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1">
                  <c:v>36000</c:v>
                </c:pt>
                <c:pt idx="2">
                  <c:v>35852.94</c:v>
                </c:pt>
                <c:pt idx="3">
                  <c:v>37472.17</c:v>
                </c:pt>
                <c:pt idx="4">
                  <c:v>39938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98-9FCE-F81BC057D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E-4998-9FCE-F81BC057D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9.15'!$V$4:$Z$4</c:f>
              <c:numCache>
                <c:formatCode>#,##0</c:formatCode>
                <c:ptCount val="5"/>
                <c:pt idx="0">
                  <c:v>25760</c:v>
                </c:pt>
                <c:pt idx="1">
                  <c:v>26118</c:v>
                </c:pt>
                <c:pt idx="2">
                  <c:v>27345</c:v>
                </c:pt>
                <c:pt idx="3">
                  <c:v>27038</c:v>
                </c:pt>
                <c:pt idx="4">
                  <c:v>28133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5-485A-87FA-70A75916AF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9.15'!$V$7:$Z$7</c:f>
              <c:numCache>
                <c:formatCode>#,##0</c:formatCode>
                <c:ptCount val="5"/>
                <c:pt idx="0">
                  <c:v>17594</c:v>
                </c:pt>
                <c:pt idx="1">
                  <c:v>18130</c:v>
                </c:pt>
                <c:pt idx="2">
                  <c:v>17558</c:v>
                </c:pt>
                <c:pt idx="3">
                  <c:v>18062</c:v>
                </c:pt>
                <c:pt idx="4">
                  <c:v>18795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5-485A-87FA-70A75916AF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9.15'!$V$11:$Z$11</c:f>
              <c:numCache>
                <c:formatCode>#,##0</c:formatCode>
                <c:ptCount val="5"/>
                <c:pt idx="0">
                  <c:v>22189</c:v>
                </c:pt>
                <c:pt idx="1">
                  <c:v>22457</c:v>
                </c:pt>
                <c:pt idx="2">
                  <c:v>23641</c:v>
                </c:pt>
                <c:pt idx="3">
                  <c:v>23300</c:v>
                </c:pt>
                <c:pt idx="4">
                  <c:v>24492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5-485A-87FA-70A75916AF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9.15'!$V$12:$Z$12</c:f>
              <c:numCache>
                <c:formatCode>#,##0</c:formatCode>
                <c:ptCount val="5"/>
                <c:pt idx="0">
                  <c:v>3574</c:v>
                </c:pt>
                <c:pt idx="1">
                  <c:v>3660</c:v>
                </c:pt>
                <c:pt idx="2">
                  <c:v>3704</c:v>
                </c:pt>
                <c:pt idx="3">
                  <c:v>3730</c:v>
                </c:pt>
                <c:pt idx="4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5-485A-87FA-70A75916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0.1512814132868873</c:v>
                </c:pt>
                <c:pt idx="1">
                  <c:v>1.7914904205026127E-2</c:v>
                </c:pt>
                <c:pt idx="2">
                  <c:v>5.5984075640706642E-2</c:v>
                </c:pt>
                <c:pt idx="3">
                  <c:v>7.6067251981658552E-3</c:v>
                </c:pt>
                <c:pt idx="4">
                  <c:v>6.1671346816905413E-2</c:v>
                </c:pt>
                <c:pt idx="5">
                  <c:v>2.1149539686489176E-2</c:v>
                </c:pt>
                <c:pt idx="6">
                  <c:v>7.5249706750079984E-2</c:v>
                </c:pt>
                <c:pt idx="7">
                  <c:v>7.3685707176625315E-2</c:v>
                </c:pt>
                <c:pt idx="8">
                  <c:v>3.4230263391746348E-2</c:v>
                </c:pt>
                <c:pt idx="9">
                  <c:v>4.4076351615540471E-3</c:v>
                </c:pt>
                <c:pt idx="10">
                  <c:v>1.8554722212348489E-2</c:v>
                </c:pt>
                <c:pt idx="11">
                  <c:v>1.7772722425621158E-2</c:v>
                </c:pt>
                <c:pt idx="12">
                  <c:v>3.6718444531333307E-2</c:v>
                </c:pt>
                <c:pt idx="13">
                  <c:v>0.13429069064799345</c:v>
                </c:pt>
                <c:pt idx="14">
                  <c:v>3.4656808729961255E-2</c:v>
                </c:pt>
                <c:pt idx="15">
                  <c:v>6.8673799452600146E-2</c:v>
                </c:pt>
                <c:pt idx="16">
                  <c:v>9.3555610848469764E-2</c:v>
                </c:pt>
                <c:pt idx="17">
                  <c:v>1.3293996374364625E-2</c:v>
                </c:pt>
                <c:pt idx="18">
                  <c:v>3.2666263818291685E-2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3D1-B43B-A8C389BBDE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3D1-B43B-A8C389BB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50</c:v>
                </c:pt>
                <c:pt idx="1">
                  <c:v>412</c:v>
                </c:pt>
                <c:pt idx="2">
                  <c:v>898</c:v>
                </c:pt>
                <c:pt idx="3">
                  <c:v>1495</c:v>
                </c:pt>
                <c:pt idx="4">
                  <c:v>1971</c:v>
                </c:pt>
                <c:pt idx="5">
                  <c:v>1773</c:v>
                </c:pt>
                <c:pt idx="6">
                  <c:v>1422</c:v>
                </c:pt>
                <c:pt idx="7">
                  <c:v>1244</c:v>
                </c:pt>
                <c:pt idx="8">
                  <c:v>1071</c:v>
                </c:pt>
                <c:pt idx="9">
                  <c:v>1286</c:v>
                </c:pt>
                <c:pt idx="10">
                  <c:v>1249</c:v>
                </c:pt>
                <c:pt idx="11">
                  <c:v>1194</c:v>
                </c:pt>
                <c:pt idx="12">
                  <c:v>722</c:v>
                </c:pt>
                <c:pt idx="13">
                  <c:v>299</c:v>
                </c:pt>
                <c:pt idx="14">
                  <c:v>115</c:v>
                </c:pt>
                <c:pt idx="15">
                  <c:v>61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948-8A48-C871691C659B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68</c:v>
                </c:pt>
                <c:pt idx="1">
                  <c:v>429</c:v>
                </c:pt>
                <c:pt idx="2">
                  <c:v>841</c:v>
                </c:pt>
                <c:pt idx="3">
                  <c:v>1057</c:v>
                </c:pt>
                <c:pt idx="4">
                  <c:v>1441</c:v>
                </c:pt>
                <c:pt idx="5">
                  <c:v>1375</c:v>
                </c:pt>
                <c:pt idx="6">
                  <c:v>1097</c:v>
                </c:pt>
                <c:pt idx="7">
                  <c:v>1119</c:v>
                </c:pt>
                <c:pt idx="8">
                  <c:v>1101</c:v>
                </c:pt>
                <c:pt idx="9">
                  <c:v>1214</c:v>
                </c:pt>
                <c:pt idx="10">
                  <c:v>1195</c:v>
                </c:pt>
                <c:pt idx="11">
                  <c:v>991</c:v>
                </c:pt>
                <c:pt idx="12">
                  <c:v>538</c:v>
                </c:pt>
                <c:pt idx="13">
                  <c:v>194</c:v>
                </c:pt>
                <c:pt idx="14">
                  <c:v>87</c:v>
                </c:pt>
                <c:pt idx="15">
                  <c:v>44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948-8A48-C871691C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713</c:v>
                </c:pt>
                <c:pt idx="1">
                  <c:v>537</c:v>
                </c:pt>
                <c:pt idx="2">
                  <c:v>1489</c:v>
                </c:pt>
                <c:pt idx="3">
                  <c:v>417</c:v>
                </c:pt>
                <c:pt idx="4">
                  <c:v>152</c:v>
                </c:pt>
                <c:pt idx="5">
                  <c:v>322</c:v>
                </c:pt>
                <c:pt idx="6">
                  <c:v>1439</c:v>
                </c:pt>
                <c:pt idx="7">
                  <c:v>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43-BD46-1AD945D98A42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515</c:v>
                </c:pt>
                <c:pt idx="1">
                  <c:v>1027</c:v>
                </c:pt>
                <c:pt idx="2">
                  <c:v>265</c:v>
                </c:pt>
                <c:pt idx="3">
                  <c:v>1313</c:v>
                </c:pt>
                <c:pt idx="4">
                  <c:v>1103</c:v>
                </c:pt>
                <c:pt idx="5">
                  <c:v>775</c:v>
                </c:pt>
                <c:pt idx="6">
                  <c:v>250</c:v>
                </c:pt>
                <c:pt idx="7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43-BD46-1AD945D9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1">
                  <c:v>36389.199999999997</c:v>
                </c:pt>
                <c:pt idx="2">
                  <c:v>36295.33</c:v>
                </c:pt>
                <c:pt idx="3">
                  <c:v>38415.769999999997</c:v>
                </c:pt>
                <c:pt idx="4">
                  <c:v>43417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78C-98DD-232EB3824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78C-98DD-232EB382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9.15'!$V$8:$Z$8</c:f>
              <c:numCache>
                <c:formatCode>#,##0</c:formatCode>
                <c:ptCount val="5"/>
                <c:pt idx="0">
                  <c:v>36000</c:v>
                </c:pt>
                <c:pt idx="1">
                  <c:v>35852.94</c:v>
                </c:pt>
                <c:pt idx="2">
                  <c:v>37472.17</c:v>
                </c:pt>
                <c:pt idx="3">
                  <c:v>39938</c:v>
                </c:pt>
                <c:pt idx="4">
                  <c:v>42463.17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B69-B967-58B7BF31C1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8-4B69-B967-58B7BF31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1">
                  <c:v>24467</c:v>
                </c:pt>
                <c:pt idx="2">
                  <c:v>27069</c:v>
                </c:pt>
                <c:pt idx="3">
                  <c:v>26641</c:v>
                </c:pt>
                <c:pt idx="4">
                  <c:v>28053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429-BF5E-6681284C419B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1">
                  <c:v>16476</c:v>
                </c:pt>
                <c:pt idx="2">
                  <c:v>18090</c:v>
                </c:pt>
                <c:pt idx="3">
                  <c:v>17683</c:v>
                </c:pt>
                <c:pt idx="4">
                  <c:v>17905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429-BF5E-6681284C419B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1">
                  <c:v>21914</c:v>
                </c:pt>
                <c:pt idx="2">
                  <c:v>23922</c:v>
                </c:pt>
                <c:pt idx="3">
                  <c:v>23472</c:v>
                </c:pt>
                <c:pt idx="4">
                  <c:v>24824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429-BF5E-6681284C419B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1">
                  <c:v>2553</c:v>
                </c:pt>
                <c:pt idx="2">
                  <c:v>3150</c:v>
                </c:pt>
                <c:pt idx="3">
                  <c:v>3169</c:v>
                </c:pt>
                <c:pt idx="4">
                  <c:v>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429-BF5E-6681284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0.10243007477153143</c:v>
                </c:pt>
                <c:pt idx="1">
                  <c:v>0.1212960398781501</c:v>
                </c:pt>
                <c:pt idx="2">
                  <c:v>3.3127942398227639E-2</c:v>
                </c:pt>
                <c:pt idx="3">
                  <c:v>1.000415397396843E-2</c:v>
                </c:pt>
                <c:pt idx="4">
                  <c:v>6.224037662697314E-2</c:v>
                </c:pt>
                <c:pt idx="5">
                  <c:v>3.361257269454445E-2</c:v>
                </c:pt>
                <c:pt idx="6">
                  <c:v>8.546801440044309E-2</c:v>
                </c:pt>
                <c:pt idx="7">
                  <c:v>9.0522016062032681E-2</c:v>
                </c:pt>
                <c:pt idx="8">
                  <c:v>3.0254777070063694E-2</c:v>
                </c:pt>
                <c:pt idx="9">
                  <c:v>2.5270008307947938E-3</c:v>
                </c:pt>
                <c:pt idx="10">
                  <c:v>1.7585156466352812E-2</c:v>
                </c:pt>
                <c:pt idx="11">
                  <c:v>2.5270008307947938E-2</c:v>
                </c:pt>
                <c:pt idx="12">
                  <c:v>4.6559124896150654E-2</c:v>
                </c:pt>
                <c:pt idx="13">
                  <c:v>9.6926059263361952E-2</c:v>
                </c:pt>
                <c:pt idx="14">
                  <c:v>3.3162558847964554E-2</c:v>
                </c:pt>
                <c:pt idx="15">
                  <c:v>5.5282470229853227E-2</c:v>
                </c:pt>
                <c:pt idx="16">
                  <c:v>5.5836333425643869E-2</c:v>
                </c:pt>
                <c:pt idx="17">
                  <c:v>6.473276100803102E-3</c:v>
                </c:pt>
                <c:pt idx="18">
                  <c:v>5.4797839933536416E-2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7-443B-9715-B6377AA80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7-443B-9715-B6377AA8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88</c:v>
                </c:pt>
                <c:pt idx="1">
                  <c:v>600</c:v>
                </c:pt>
                <c:pt idx="2">
                  <c:v>944</c:v>
                </c:pt>
                <c:pt idx="3">
                  <c:v>1298</c:v>
                </c:pt>
                <c:pt idx="4">
                  <c:v>1855</c:v>
                </c:pt>
                <c:pt idx="5">
                  <c:v>1786</c:v>
                </c:pt>
                <c:pt idx="6">
                  <c:v>1617</c:v>
                </c:pt>
                <c:pt idx="7">
                  <c:v>1367</c:v>
                </c:pt>
                <c:pt idx="8">
                  <c:v>1353</c:v>
                </c:pt>
                <c:pt idx="9">
                  <c:v>1234</c:v>
                </c:pt>
                <c:pt idx="10">
                  <c:v>1065</c:v>
                </c:pt>
                <c:pt idx="11">
                  <c:v>921</c:v>
                </c:pt>
                <c:pt idx="12">
                  <c:v>441</c:v>
                </c:pt>
                <c:pt idx="13">
                  <c:v>167</c:v>
                </c:pt>
                <c:pt idx="14">
                  <c:v>99</c:v>
                </c:pt>
                <c:pt idx="15">
                  <c:v>35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F-4452-83C4-9E79EABFA62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77</c:v>
                </c:pt>
                <c:pt idx="1">
                  <c:v>526</c:v>
                </c:pt>
                <c:pt idx="2">
                  <c:v>1010</c:v>
                </c:pt>
                <c:pt idx="3">
                  <c:v>1133</c:v>
                </c:pt>
                <c:pt idx="4">
                  <c:v>1669</c:v>
                </c:pt>
                <c:pt idx="5">
                  <c:v>1555</c:v>
                </c:pt>
                <c:pt idx="6">
                  <c:v>1484</c:v>
                </c:pt>
                <c:pt idx="7">
                  <c:v>1342</c:v>
                </c:pt>
                <c:pt idx="8">
                  <c:v>1235</c:v>
                </c:pt>
                <c:pt idx="9">
                  <c:v>1077</c:v>
                </c:pt>
                <c:pt idx="10">
                  <c:v>877</c:v>
                </c:pt>
                <c:pt idx="11">
                  <c:v>654</c:v>
                </c:pt>
                <c:pt idx="12">
                  <c:v>277</c:v>
                </c:pt>
                <c:pt idx="13">
                  <c:v>122</c:v>
                </c:pt>
                <c:pt idx="14">
                  <c:v>53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F-4452-83C4-9E79EAB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640</c:v>
                </c:pt>
                <c:pt idx="1">
                  <c:v>534</c:v>
                </c:pt>
                <c:pt idx="2">
                  <c:v>2111</c:v>
                </c:pt>
                <c:pt idx="3">
                  <c:v>232</c:v>
                </c:pt>
                <c:pt idx="4">
                  <c:v>151</c:v>
                </c:pt>
                <c:pt idx="5">
                  <c:v>288</c:v>
                </c:pt>
                <c:pt idx="6">
                  <c:v>2188</c:v>
                </c:pt>
                <c:pt idx="7">
                  <c:v>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2A1-BD50-4A1A975BDEA6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502</c:v>
                </c:pt>
                <c:pt idx="1">
                  <c:v>1058</c:v>
                </c:pt>
                <c:pt idx="2">
                  <c:v>321</c:v>
                </c:pt>
                <c:pt idx="3">
                  <c:v>964</c:v>
                </c:pt>
                <c:pt idx="4">
                  <c:v>1325</c:v>
                </c:pt>
                <c:pt idx="5">
                  <c:v>837</c:v>
                </c:pt>
                <c:pt idx="6">
                  <c:v>425</c:v>
                </c:pt>
                <c:pt idx="7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2A1-BD50-4A1A975B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1">
                  <c:v>51615.040000000001</c:v>
                </c:pt>
                <c:pt idx="2">
                  <c:v>49390.26</c:v>
                </c:pt>
                <c:pt idx="3">
                  <c:v>52338</c:v>
                </c:pt>
                <c:pt idx="4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86F-8353-8C3EF17A2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86F-8353-8C3EF17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9.16'!$V$4:$Z$4</c:f>
              <c:numCache>
                <c:formatCode>#,##0</c:formatCode>
                <c:ptCount val="5"/>
                <c:pt idx="0">
                  <c:v>24467</c:v>
                </c:pt>
                <c:pt idx="1">
                  <c:v>27069</c:v>
                </c:pt>
                <c:pt idx="2">
                  <c:v>26641</c:v>
                </c:pt>
                <c:pt idx="3">
                  <c:v>28053</c:v>
                </c:pt>
                <c:pt idx="4">
                  <c:v>28888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66C-8DA1-4BDBC5DB8FC2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9.16'!$V$7:$Z$7</c:f>
              <c:numCache>
                <c:formatCode>#,##0</c:formatCode>
                <c:ptCount val="5"/>
                <c:pt idx="0">
                  <c:v>16476</c:v>
                </c:pt>
                <c:pt idx="1">
                  <c:v>18090</c:v>
                </c:pt>
                <c:pt idx="2">
                  <c:v>17683</c:v>
                </c:pt>
                <c:pt idx="3">
                  <c:v>17905</c:v>
                </c:pt>
                <c:pt idx="4">
                  <c:v>18829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66C-8DA1-4BDBC5DB8FC2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9.16'!$V$11:$Z$11</c:f>
              <c:numCache>
                <c:formatCode>#,##0</c:formatCode>
                <c:ptCount val="5"/>
                <c:pt idx="0">
                  <c:v>21914</c:v>
                </c:pt>
                <c:pt idx="1">
                  <c:v>23922</c:v>
                </c:pt>
                <c:pt idx="2">
                  <c:v>23472</c:v>
                </c:pt>
                <c:pt idx="3">
                  <c:v>24824</c:v>
                </c:pt>
                <c:pt idx="4">
                  <c:v>25683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2-466C-8DA1-4BDBC5DB8FC2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9.16'!$V$12:$Z$12</c:f>
              <c:numCache>
                <c:formatCode>#,##0</c:formatCode>
                <c:ptCount val="5"/>
                <c:pt idx="0">
                  <c:v>2553</c:v>
                </c:pt>
                <c:pt idx="1">
                  <c:v>3150</c:v>
                </c:pt>
                <c:pt idx="2">
                  <c:v>3169</c:v>
                </c:pt>
                <c:pt idx="3">
                  <c:v>3233</c:v>
                </c:pt>
                <c:pt idx="4">
                  <c:v>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2-466C-8DA1-4BDBC5DB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0.10243007477153143</c:v>
                </c:pt>
                <c:pt idx="1">
                  <c:v>0.1212960398781501</c:v>
                </c:pt>
                <c:pt idx="2">
                  <c:v>3.3127942398227639E-2</c:v>
                </c:pt>
                <c:pt idx="3">
                  <c:v>1.000415397396843E-2</c:v>
                </c:pt>
                <c:pt idx="4">
                  <c:v>6.224037662697314E-2</c:v>
                </c:pt>
                <c:pt idx="5">
                  <c:v>3.361257269454445E-2</c:v>
                </c:pt>
                <c:pt idx="6">
                  <c:v>8.546801440044309E-2</c:v>
                </c:pt>
                <c:pt idx="7">
                  <c:v>9.0522016062032681E-2</c:v>
                </c:pt>
                <c:pt idx="8">
                  <c:v>3.0254777070063694E-2</c:v>
                </c:pt>
                <c:pt idx="9">
                  <c:v>2.5270008307947938E-3</c:v>
                </c:pt>
                <c:pt idx="10">
                  <c:v>1.7585156466352812E-2</c:v>
                </c:pt>
                <c:pt idx="11">
                  <c:v>2.5270008307947938E-2</c:v>
                </c:pt>
                <c:pt idx="12">
                  <c:v>4.6559124896150654E-2</c:v>
                </c:pt>
                <c:pt idx="13">
                  <c:v>9.6926059263361952E-2</c:v>
                </c:pt>
                <c:pt idx="14">
                  <c:v>3.3162558847964554E-2</c:v>
                </c:pt>
                <c:pt idx="15">
                  <c:v>5.5282470229853227E-2</c:v>
                </c:pt>
                <c:pt idx="16">
                  <c:v>5.5836333425643869E-2</c:v>
                </c:pt>
                <c:pt idx="17">
                  <c:v>6.473276100803102E-3</c:v>
                </c:pt>
                <c:pt idx="18">
                  <c:v>5.4797839933536416E-2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B9B-A306-9B381A89C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B9B-A306-9B381A89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98</c:v>
                </c:pt>
                <c:pt idx="1">
                  <c:v>607</c:v>
                </c:pt>
                <c:pt idx="2">
                  <c:v>999</c:v>
                </c:pt>
                <c:pt idx="3">
                  <c:v>1425</c:v>
                </c:pt>
                <c:pt idx="4">
                  <c:v>2098</c:v>
                </c:pt>
                <c:pt idx="5">
                  <c:v>1868</c:v>
                </c:pt>
                <c:pt idx="6">
                  <c:v>1553</c:v>
                </c:pt>
                <c:pt idx="7">
                  <c:v>1548</c:v>
                </c:pt>
                <c:pt idx="8">
                  <c:v>1257</c:v>
                </c:pt>
                <c:pt idx="9">
                  <c:v>1220</c:v>
                </c:pt>
                <c:pt idx="10">
                  <c:v>1082</c:v>
                </c:pt>
                <c:pt idx="11">
                  <c:v>856</c:v>
                </c:pt>
                <c:pt idx="12">
                  <c:v>517</c:v>
                </c:pt>
                <c:pt idx="13">
                  <c:v>168</c:v>
                </c:pt>
                <c:pt idx="14">
                  <c:v>93</c:v>
                </c:pt>
                <c:pt idx="15">
                  <c:v>39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5-46F3-82DB-2BBF20AABF8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64</c:v>
                </c:pt>
                <c:pt idx="1">
                  <c:v>586</c:v>
                </c:pt>
                <c:pt idx="2">
                  <c:v>980</c:v>
                </c:pt>
                <c:pt idx="3">
                  <c:v>1261</c:v>
                </c:pt>
                <c:pt idx="4">
                  <c:v>1785</c:v>
                </c:pt>
                <c:pt idx="5">
                  <c:v>1623</c:v>
                </c:pt>
                <c:pt idx="6">
                  <c:v>1435</c:v>
                </c:pt>
                <c:pt idx="7">
                  <c:v>1340</c:v>
                </c:pt>
                <c:pt idx="8">
                  <c:v>1236</c:v>
                </c:pt>
                <c:pt idx="9">
                  <c:v>1042</c:v>
                </c:pt>
                <c:pt idx="10">
                  <c:v>861</c:v>
                </c:pt>
                <c:pt idx="11">
                  <c:v>650</c:v>
                </c:pt>
                <c:pt idx="12">
                  <c:v>297</c:v>
                </c:pt>
                <c:pt idx="13">
                  <c:v>139</c:v>
                </c:pt>
                <c:pt idx="14">
                  <c:v>62</c:v>
                </c:pt>
                <c:pt idx="15">
                  <c:v>21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5-46F3-82DB-2BBF20AA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664</c:v>
                </c:pt>
                <c:pt idx="1">
                  <c:v>537</c:v>
                </c:pt>
                <c:pt idx="2">
                  <c:v>2183</c:v>
                </c:pt>
                <c:pt idx="3">
                  <c:v>248</c:v>
                </c:pt>
                <c:pt idx="4">
                  <c:v>166</c:v>
                </c:pt>
                <c:pt idx="5">
                  <c:v>305</c:v>
                </c:pt>
                <c:pt idx="6">
                  <c:v>2327</c:v>
                </c:pt>
                <c:pt idx="7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6-48AD-8FB8-210250F08163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539</c:v>
                </c:pt>
                <c:pt idx="1">
                  <c:v>1063</c:v>
                </c:pt>
                <c:pt idx="2">
                  <c:v>328</c:v>
                </c:pt>
                <c:pt idx="3">
                  <c:v>1018</c:v>
                </c:pt>
                <c:pt idx="4">
                  <c:v>1337</c:v>
                </c:pt>
                <c:pt idx="5">
                  <c:v>836</c:v>
                </c:pt>
                <c:pt idx="6">
                  <c:v>534</c:v>
                </c:pt>
                <c:pt idx="7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6-48AD-8FB8-210250F0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9.2'!$V$4:$Z$4</c:f>
              <c:numCache>
                <c:formatCode>#,##0</c:formatCode>
                <c:ptCount val="5"/>
                <c:pt idx="0">
                  <c:v>3695</c:v>
                </c:pt>
                <c:pt idx="1">
                  <c:v>4012</c:v>
                </c:pt>
                <c:pt idx="2">
                  <c:v>4212</c:v>
                </c:pt>
                <c:pt idx="3">
                  <c:v>4357</c:v>
                </c:pt>
                <c:pt idx="4">
                  <c:v>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BBD-881D-1BF94A6F469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9.2'!$V$7:$Z$7</c:f>
              <c:numCache>
                <c:formatCode>#,##0</c:formatCode>
                <c:ptCount val="5"/>
                <c:pt idx="0">
                  <c:v>2439</c:v>
                </c:pt>
                <c:pt idx="1">
                  <c:v>2667</c:v>
                </c:pt>
                <c:pt idx="2">
                  <c:v>2676</c:v>
                </c:pt>
                <c:pt idx="3">
                  <c:v>2784</c:v>
                </c:pt>
                <c:pt idx="4">
                  <c:v>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BBD-881D-1BF94A6F469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9.2'!$V$11:$Z$11</c:f>
              <c:numCache>
                <c:formatCode>#,##0</c:formatCode>
                <c:ptCount val="5"/>
                <c:pt idx="0">
                  <c:v>3071</c:v>
                </c:pt>
                <c:pt idx="1">
                  <c:v>3258</c:v>
                </c:pt>
                <c:pt idx="2">
                  <c:v>3477</c:v>
                </c:pt>
                <c:pt idx="3">
                  <c:v>3627</c:v>
                </c:pt>
                <c:pt idx="4">
                  <c:v>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BBD-881D-1BF94A6F469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9.2'!$V$12:$Z$12</c:f>
              <c:numCache>
                <c:formatCode>#,##0</c:formatCode>
                <c:ptCount val="5"/>
                <c:pt idx="0">
                  <c:v>623</c:v>
                </c:pt>
                <c:pt idx="1">
                  <c:v>754</c:v>
                </c:pt>
                <c:pt idx="2">
                  <c:v>735</c:v>
                </c:pt>
                <c:pt idx="3">
                  <c:v>725</c:v>
                </c:pt>
                <c:pt idx="4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BBD-881D-1BF94A6F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9.16'!$V$8:$Z$8</c:f>
              <c:numCache>
                <c:formatCode>#,##0</c:formatCode>
                <c:ptCount val="5"/>
                <c:pt idx="0">
                  <c:v>51615.040000000001</c:v>
                </c:pt>
                <c:pt idx="1">
                  <c:v>49390.26</c:v>
                </c:pt>
                <c:pt idx="2">
                  <c:v>52338</c:v>
                </c:pt>
                <c:pt idx="3">
                  <c:v>55023</c:v>
                </c:pt>
                <c:pt idx="4">
                  <c:v>58104.5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CB7-95F4-6492DAB9B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CB7-95F4-6492DAB9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1">
                  <c:v>7847</c:v>
                </c:pt>
                <c:pt idx="2">
                  <c:v>8562</c:v>
                </c:pt>
                <c:pt idx="3">
                  <c:v>9091</c:v>
                </c:pt>
                <c:pt idx="4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6-4C71-AF40-BFF105CB78B0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1">
                  <c:v>5483</c:v>
                </c:pt>
                <c:pt idx="2">
                  <c:v>6014</c:v>
                </c:pt>
                <c:pt idx="3">
                  <c:v>6194</c:v>
                </c:pt>
                <c:pt idx="4">
                  <c:v>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6-4C71-AF40-BFF105CB78B0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1">
                  <c:v>6768</c:v>
                </c:pt>
                <c:pt idx="2">
                  <c:v>7257</c:v>
                </c:pt>
                <c:pt idx="3">
                  <c:v>7704</c:v>
                </c:pt>
                <c:pt idx="4">
                  <c:v>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C71-AF40-BFF105CB78B0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1">
                  <c:v>1080</c:v>
                </c:pt>
                <c:pt idx="2">
                  <c:v>1304</c:v>
                </c:pt>
                <c:pt idx="3">
                  <c:v>1387</c:v>
                </c:pt>
                <c:pt idx="4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6-4C71-AF40-BFF105C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0.10809404910528506</c:v>
                </c:pt>
                <c:pt idx="1">
                  <c:v>8.8014981273408247E-2</c:v>
                </c:pt>
                <c:pt idx="2">
                  <c:v>3.6100707449022058E-2</c:v>
                </c:pt>
                <c:pt idx="3">
                  <c:v>5.0977944236371203E-3</c:v>
                </c:pt>
                <c:pt idx="4">
                  <c:v>5.9196837286724924E-2</c:v>
                </c:pt>
                <c:pt idx="5">
                  <c:v>2.9754473574698292E-2</c:v>
                </c:pt>
                <c:pt idx="6">
                  <c:v>9.0823970037453183E-2</c:v>
                </c:pt>
                <c:pt idx="7">
                  <c:v>6.9184352892218054E-2</c:v>
                </c:pt>
                <c:pt idx="8">
                  <c:v>2.7465667915106119E-2</c:v>
                </c:pt>
                <c:pt idx="9">
                  <c:v>3.6412817311693717E-3</c:v>
                </c:pt>
                <c:pt idx="10">
                  <c:v>1.768622555139409E-2</c:v>
                </c:pt>
                <c:pt idx="11">
                  <c:v>2.486475239284228E-2</c:v>
                </c:pt>
                <c:pt idx="12">
                  <c:v>3.1002913025384937E-2</c:v>
                </c:pt>
                <c:pt idx="13">
                  <c:v>4.9209321681231794E-2</c:v>
                </c:pt>
                <c:pt idx="14">
                  <c:v>5.1081980857261754E-2</c:v>
                </c:pt>
                <c:pt idx="15">
                  <c:v>0.10310029130253849</c:v>
                </c:pt>
                <c:pt idx="16">
                  <c:v>0.11329588014981273</c:v>
                </c:pt>
                <c:pt idx="17">
                  <c:v>5.3058676654182272E-3</c:v>
                </c:pt>
                <c:pt idx="18">
                  <c:v>3.9950062421972535E-2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524-8576-B79257BCD9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524-8576-B79257BC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26</c:v>
                </c:pt>
                <c:pt idx="1">
                  <c:v>185</c:v>
                </c:pt>
                <c:pt idx="2">
                  <c:v>413</c:v>
                </c:pt>
                <c:pt idx="3">
                  <c:v>451</c:v>
                </c:pt>
                <c:pt idx="4">
                  <c:v>461</c:v>
                </c:pt>
                <c:pt idx="5">
                  <c:v>430</c:v>
                </c:pt>
                <c:pt idx="6">
                  <c:v>444</c:v>
                </c:pt>
                <c:pt idx="7">
                  <c:v>437</c:v>
                </c:pt>
                <c:pt idx="8">
                  <c:v>443</c:v>
                </c:pt>
                <c:pt idx="9">
                  <c:v>446</c:v>
                </c:pt>
                <c:pt idx="10">
                  <c:v>401</c:v>
                </c:pt>
                <c:pt idx="11">
                  <c:v>408</c:v>
                </c:pt>
                <c:pt idx="12">
                  <c:v>221</c:v>
                </c:pt>
                <c:pt idx="13">
                  <c:v>108</c:v>
                </c:pt>
                <c:pt idx="14">
                  <c:v>47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C36-8937-8DDD1AE42C7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20</c:v>
                </c:pt>
                <c:pt idx="1">
                  <c:v>193</c:v>
                </c:pt>
                <c:pt idx="2">
                  <c:v>348</c:v>
                </c:pt>
                <c:pt idx="3">
                  <c:v>381</c:v>
                </c:pt>
                <c:pt idx="4">
                  <c:v>450</c:v>
                </c:pt>
                <c:pt idx="5">
                  <c:v>404</c:v>
                </c:pt>
                <c:pt idx="6">
                  <c:v>426</c:v>
                </c:pt>
                <c:pt idx="7">
                  <c:v>505</c:v>
                </c:pt>
                <c:pt idx="8">
                  <c:v>470</c:v>
                </c:pt>
                <c:pt idx="9">
                  <c:v>534</c:v>
                </c:pt>
                <c:pt idx="10">
                  <c:v>421</c:v>
                </c:pt>
                <c:pt idx="11">
                  <c:v>369</c:v>
                </c:pt>
                <c:pt idx="12">
                  <c:v>185</c:v>
                </c:pt>
                <c:pt idx="13">
                  <c:v>67</c:v>
                </c:pt>
                <c:pt idx="14">
                  <c:v>18</c:v>
                </c:pt>
                <c:pt idx="15">
                  <c:v>16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C36-8937-8DDD1AE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237</c:v>
                </c:pt>
                <c:pt idx="1">
                  <c:v>235</c:v>
                </c:pt>
                <c:pt idx="2">
                  <c:v>600</c:v>
                </c:pt>
                <c:pt idx="3">
                  <c:v>148</c:v>
                </c:pt>
                <c:pt idx="4">
                  <c:v>49</c:v>
                </c:pt>
                <c:pt idx="5">
                  <c:v>116</c:v>
                </c:pt>
                <c:pt idx="6">
                  <c:v>565</c:v>
                </c:pt>
                <c:pt idx="7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A-437E-A848-D0E6DD655048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191</c:v>
                </c:pt>
                <c:pt idx="1">
                  <c:v>491</c:v>
                </c:pt>
                <c:pt idx="2">
                  <c:v>104</c:v>
                </c:pt>
                <c:pt idx="3">
                  <c:v>488</c:v>
                </c:pt>
                <c:pt idx="4">
                  <c:v>447</c:v>
                </c:pt>
                <c:pt idx="5">
                  <c:v>283</c:v>
                </c:pt>
                <c:pt idx="6">
                  <c:v>83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A-437E-A848-D0E6DD65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1">
                  <c:v>47062.09</c:v>
                </c:pt>
                <c:pt idx="2">
                  <c:v>45434.25</c:v>
                </c:pt>
                <c:pt idx="3">
                  <c:v>46000</c:v>
                </c:pt>
                <c:pt idx="4">
                  <c:v>47954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60-B35D-D4EB0C208E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60-B35D-D4EB0C20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9.17'!$V$4:$Z$4</c:f>
              <c:numCache>
                <c:formatCode>#,##0</c:formatCode>
                <c:ptCount val="5"/>
                <c:pt idx="0">
                  <c:v>7847</c:v>
                </c:pt>
                <c:pt idx="1">
                  <c:v>8562</c:v>
                </c:pt>
                <c:pt idx="2">
                  <c:v>9091</c:v>
                </c:pt>
                <c:pt idx="3">
                  <c:v>9777</c:v>
                </c:pt>
                <c:pt idx="4">
                  <c:v>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8ED-B9D1-F5F90BEB268C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9.17'!$V$7:$Z$7</c:f>
              <c:numCache>
                <c:formatCode>#,##0</c:formatCode>
                <c:ptCount val="5"/>
                <c:pt idx="0">
                  <c:v>5483</c:v>
                </c:pt>
                <c:pt idx="1">
                  <c:v>6014</c:v>
                </c:pt>
                <c:pt idx="2">
                  <c:v>6194</c:v>
                </c:pt>
                <c:pt idx="3">
                  <c:v>6458</c:v>
                </c:pt>
                <c:pt idx="4">
                  <c:v>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B-48ED-B9D1-F5F90BEB268C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9.17'!$V$11:$Z$11</c:f>
              <c:numCache>
                <c:formatCode>#,##0</c:formatCode>
                <c:ptCount val="5"/>
                <c:pt idx="0">
                  <c:v>6768</c:v>
                </c:pt>
                <c:pt idx="1">
                  <c:v>7257</c:v>
                </c:pt>
                <c:pt idx="2">
                  <c:v>7704</c:v>
                </c:pt>
                <c:pt idx="3">
                  <c:v>8412</c:v>
                </c:pt>
                <c:pt idx="4">
                  <c:v>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8ED-B9D1-F5F90BEB268C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9.17'!$V$12:$Z$12</c:f>
              <c:numCache>
                <c:formatCode>#,##0</c:formatCode>
                <c:ptCount val="5"/>
                <c:pt idx="0">
                  <c:v>1080</c:v>
                </c:pt>
                <c:pt idx="1">
                  <c:v>1304</c:v>
                </c:pt>
                <c:pt idx="2">
                  <c:v>1387</c:v>
                </c:pt>
                <c:pt idx="3">
                  <c:v>1372</c:v>
                </c:pt>
                <c:pt idx="4">
                  <c:v>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B-48ED-B9D1-F5F90BE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0.10809404910528506</c:v>
                </c:pt>
                <c:pt idx="1">
                  <c:v>8.8014981273408247E-2</c:v>
                </c:pt>
                <c:pt idx="2">
                  <c:v>3.6100707449022058E-2</c:v>
                </c:pt>
                <c:pt idx="3">
                  <c:v>5.0977944236371203E-3</c:v>
                </c:pt>
                <c:pt idx="4">
                  <c:v>5.9196837286724924E-2</c:v>
                </c:pt>
                <c:pt idx="5">
                  <c:v>2.9754473574698292E-2</c:v>
                </c:pt>
                <c:pt idx="6">
                  <c:v>9.0823970037453183E-2</c:v>
                </c:pt>
                <c:pt idx="7">
                  <c:v>6.9184352892218054E-2</c:v>
                </c:pt>
                <c:pt idx="8">
                  <c:v>2.7465667915106119E-2</c:v>
                </c:pt>
                <c:pt idx="9">
                  <c:v>3.6412817311693717E-3</c:v>
                </c:pt>
                <c:pt idx="10">
                  <c:v>1.768622555139409E-2</c:v>
                </c:pt>
                <c:pt idx="11">
                  <c:v>2.486475239284228E-2</c:v>
                </c:pt>
                <c:pt idx="12">
                  <c:v>3.1002913025384937E-2</c:v>
                </c:pt>
                <c:pt idx="13">
                  <c:v>4.9209321681231794E-2</c:v>
                </c:pt>
                <c:pt idx="14">
                  <c:v>5.1081980857261754E-2</c:v>
                </c:pt>
                <c:pt idx="15">
                  <c:v>0.10310029130253849</c:v>
                </c:pt>
                <c:pt idx="16">
                  <c:v>0.11329588014981273</c:v>
                </c:pt>
                <c:pt idx="17">
                  <c:v>5.3058676654182272E-3</c:v>
                </c:pt>
                <c:pt idx="18">
                  <c:v>3.9950062421972535E-2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DEE-8F9A-0B0FEAECBD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DEE-8F9A-0B0FEAEC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22</c:v>
                </c:pt>
                <c:pt idx="1">
                  <c:v>242</c:v>
                </c:pt>
                <c:pt idx="2">
                  <c:v>354</c:v>
                </c:pt>
                <c:pt idx="3">
                  <c:v>470</c:v>
                </c:pt>
                <c:pt idx="4">
                  <c:v>471</c:v>
                </c:pt>
                <c:pt idx="5">
                  <c:v>423</c:v>
                </c:pt>
                <c:pt idx="6">
                  <c:v>411</c:v>
                </c:pt>
                <c:pt idx="7">
                  <c:v>433</c:v>
                </c:pt>
                <c:pt idx="8">
                  <c:v>383</c:v>
                </c:pt>
                <c:pt idx="9">
                  <c:v>452</c:v>
                </c:pt>
                <c:pt idx="10">
                  <c:v>409</c:v>
                </c:pt>
                <c:pt idx="11">
                  <c:v>372</c:v>
                </c:pt>
                <c:pt idx="12">
                  <c:v>237</c:v>
                </c:pt>
                <c:pt idx="13">
                  <c:v>106</c:v>
                </c:pt>
                <c:pt idx="14">
                  <c:v>55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5C6-AB3D-FE27EE1F7D93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25</c:v>
                </c:pt>
                <c:pt idx="1">
                  <c:v>174</c:v>
                </c:pt>
                <c:pt idx="2">
                  <c:v>363</c:v>
                </c:pt>
                <c:pt idx="3">
                  <c:v>392</c:v>
                </c:pt>
                <c:pt idx="4">
                  <c:v>491</c:v>
                </c:pt>
                <c:pt idx="5">
                  <c:v>376</c:v>
                </c:pt>
                <c:pt idx="6">
                  <c:v>400</c:v>
                </c:pt>
                <c:pt idx="7">
                  <c:v>468</c:v>
                </c:pt>
                <c:pt idx="8">
                  <c:v>454</c:v>
                </c:pt>
                <c:pt idx="9">
                  <c:v>501</c:v>
                </c:pt>
                <c:pt idx="10">
                  <c:v>415</c:v>
                </c:pt>
                <c:pt idx="11">
                  <c:v>378</c:v>
                </c:pt>
                <c:pt idx="12">
                  <c:v>189</c:v>
                </c:pt>
                <c:pt idx="13">
                  <c:v>67</c:v>
                </c:pt>
                <c:pt idx="14">
                  <c:v>28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5C6-AB3D-FE27EE1F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249</c:v>
                </c:pt>
                <c:pt idx="1">
                  <c:v>235</c:v>
                </c:pt>
                <c:pt idx="2">
                  <c:v>591</c:v>
                </c:pt>
                <c:pt idx="3">
                  <c:v>161</c:v>
                </c:pt>
                <c:pt idx="4">
                  <c:v>49</c:v>
                </c:pt>
                <c:pt idx="5">
                  <c:v>122</c:v>
                </c:pt>
                <c:pt idx="6">
                  <c:v>583</c:v>
                </c:pt>
                <c:pt idx="7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0-4AEE-BB5D-5BB57D4EFA02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205</c:v>
                </c:pt>
                <c:pt idx="1">
                  <c:v>490</c:v>
                </c:pt>
                <c:pt idx="2">
                  <c:v>111</c:v>
                </c:pt>
                <c:pt idx="3">
                  <c:v>491</c:v>
                </c:pt>
                <c:pt idx="4">
                  <c:v>448</c:v>
                </c:pt>
                <c:pt idx="5">
                  <c:v>276</c:v>
                </c:pt>
                <c:pt idx="6">
                  <c:v>90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0-4AEE-BB5D-5BB57D4E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0.29240148051382536</c:v>
                </c:pt>
                <c:pt idx="1">
                  <c:v>4.136729806226867E-3</c:v>
                </c:pt>
                <c:pt idx="2">
                  <c:v>2.2207707380796866E-2</c:v>
                </c:pt>
                <c:pt idx="3">
                  <c:v>4.7898976703679508E-3</c:v>
                </c:pt>
                <c:pt idx="4">
                  <c:v>5.5736991073372523E-2</c:v>
                </c:pt>
                <c:pt idx="5">
                  <c:v>5.0076202917483124E-2</c:v>
                </c:pt>
                <c:pt idx="6">
                  <c:v>5.5519268451992163E-2</c:v>
                </c:pt>
                <c:pt idx="7">
                  <c:v>6.6405399521010239E-2</c:v>
                </c:pt>
                <c:pt idx="8">
                  <c:v>3.3529283692575657E-2</c:v>
                </c:pt>
                <c:pt idx="9">
                  <c:v>1.3063357282821686E-3</c:v>
                </c:pt>
                <c:pt idx="10">
                  <c:v>1.9159590681471803E-2</c:v>
                </c:pt>
                <c:pt idx="11">
                  <c:v>1.1757021554539516E-2</c:v>
                </c:pt>
                <c:pt idx="12">
                  <c:v>3.0263444371870236E-2</c:v>
                </c:pt>
                <c:pt idx="13">
                  <c:v>6.6405399521010239E-2</c:v>
                </c:pt>
                <c:pt idx="14">
                  <c:v>4.5286305247115174E-2</c:v>
                </c:pt>
                <c:pt idx="15">
                  <c:v>6.1615501850642282E-2</c:v>
                </c:pt>
                <c:pt idx="16">
                  <c:v>7.9251034182451552E-2</c:v>
                </c:pt>
                <c:pt idx="17">
                  <c:v>2.8303940779446984E-3</c:v>
                </c:pt>
                <c:pt idx="18">
                  <c:v>2.9174831264968431E-2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58-ABE6-455E6B81D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58-ABE6-455E6B81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9.17'!$V$8:$Z$8</c:f>
              <c:numCache>
                <c:formatCode>#,##0</c:formatCode>
                <c:ptCount val="5"/>
                <c:pt idx="0">
                  <c:v>47062.09</c:v>
                </c:pt>
                <c:pt idx="1">
                  <c:v>45434.25</c:v>
                </c:pt>
                <c:pt idx="2">
                  <c:v>46000</c:v>
                </c:pt>
                <c:pt idx="3">
                  <c:v>47954</c:v>
                </c:pt>
                <c:pt idx="4">
                  <c:v>51240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155-AB57-FEE0D0EF7E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D-4155-AB57-FEE0D0EF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1">
                  <c:v>411</c:v>
                </c:pt>
                <c:pt idx="2">
                  <c:v>425</c:v>
                </c:pt>
                <c:pt idx="3">
                  <c:v>452</c:v>
                </c:pt>
                <c:pt idx="4">
                  <c:v>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D01-B56C-F5EFDC80A98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1">
                  <c:v>311</c:v>
                </c:pt>
                <c:pt idx="2">
                  <c:v>315</c:v>
                </c:pt>
                <c:pt idx="3">
                  <c:v>334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5-4D01-B56C-F5EFDC80A98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1">
                  <c:v>407</c:v>
                </c:pt>
                <c:pt idx="2">
                  <c:v>423</c:v>
                </c:pt>
                <c:pt idx="3">
                  <c:v>447</c:v>
                </c:pt>
                <c:pt idx="4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5-4D01-B56C-F5EFDC80A98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1">
                  <c:v>0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5-4D01-B56C-F5EFDC80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0</c:v>
                </c:pt>
                <c:pt idx="1">
                  <c:v>7.246376811594203E-3</c:v>
                </c:pt>
                <c:pt idx="2">
                  <c:v>4.1666666666666664E-2</c:v>
                </c:pt>
                <c:pt idx="3">
                  <c:v>0</c:v>
                </c:pt>
                <c:pt idx="4">
                  <c:v>2.355072463768116E-2</c:v>
                </c:pt>
                <c:pt idx="5">
                  <c:v>0</c:v>
                </c:pt>
                <c:pt idx="6">
                  <c:v>1.0869565217391304E-2</c:v>
                </c:pt>
                <c:pt idx="7">
                  <c:v>1.8115942028985508E-2</c:v>
                </c:pt>
                <c:pt idx="8">
                  <c:v>1.0869565217391304E-2</c:v>
                </c:pt>
                <c:pt idx="9">
                  <c:v>0</c:v>
                </c:pt>
                <c:pt idx="10">
                  <c:v>1.0869565217391304E-2</c:v>
                </c:pt>
                <c:pt idx="11">
                  <c:v>1.0869565217391304E-2</c:v>
                </c:pt>
                <c:pt idx="12">
                  <c:v>0.16847826086956522</c:v>
                </c:pt>
                <c:pt idx="13">
                  <c:v>0.16485507246376813</c:v>
                </c:pt>
                <c:pt idx="14">
                  <c:v>0.25905797101449274</c:v>
                </c:pt>
                <c:pt idx="15">
                  <c:v>7.6086956521739135E-2</c:v>
                </c:pt>
                <c:pt idx="16">
                  <c:v>0.20289855072463769</c:v>
                </c:pt>
                <c:pt idx="17">
                  <c:v>0</c:v>
                </c:pt>
                <c:pt idx="18">
                  <c:v>2.5362318840579712E-2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131-AE8D-CF2886902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131-AE8D-CF288690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31</c:v>
                </c:pt>
                <c:pt idx="4">
                  <c:v>29</c:v>
                </c:pt>
                <c:pt idx="5">
                  <c:v>42</c:v>
                </c:pt>
                <c:pt idx="6">
                  <c:v>29</c:v>
                </c:pt>
                <c:pt idx="7">
                  <c:v>34</c:v>
                </c:pt>
                <c:pt idx="8">
                  <c:v>29</c:v>
                </c:pt>
                <c:pt idx="9">
                  <c:v>30</c:v>
                </c:pt>
                <c:pt idx="10">
                  <c:v>18</c:v>
                </c:pt>
                <c:pt idx="11">
                  <c:v>20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E2A-93AF-FC320CA2E7B3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20</c:v>
                </c:pt>
                <c:pt idx="4">
                  <c:v>48</c:v>
                </c:pt>
                <c:pt idx="5">
                  <c:v>43</c:v>
                </c:pt>
                <c:pt idx="6">
                  <c:v>27</c:v>
                </c:pt>
                <c:pt idx="7">
                  <c:v>22</c:v>
                </c:pt>
                <c:pt idx="8">
                  <c:v>26</c:v>
                </c:pt>
                <c:pt idx="9">
                  <c:v>17</c:v>
                </c:pt>
                <c:pt idx="10">
                  <c:v>11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9-4E2A-93AF-FC320CA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4</c:v>
                </c:pt>
                <c:pt idx="1">
                  <c:v>9</c:v>
                </c:pt>
                <c:pt idx="2">
                  <c:v>16</c:v>
                </c:pt>
                <c:pt idx="3">
                  <c:v>33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B-4526-9C36-E7C67A9A6BE1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6</c:v>
                </c:pt>
                <c:pt idx="1">
                  <c:v>16</c:v>
                </c:pt>
                <c:pt idx="2">
                  <c:v>9</c:v>
                </c:pt>
                <c:pt idx="3">
                  <c:v>61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B-4526-9C36-E7C67A9A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1">
                  <c:v>27775.21</c:v>
                </c:pt>
                <c:pt idx="2">
                  <c:v>25171.5</c:v>
                </c:pt>
                <c:pt idx="3">
                  <c:v>28737</c:v>
                </c:pt>
                <c:pt idx="4">
                  <c:v>29602.63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771-97C5-28547ABC48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771-97C5-28547ABC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9.18'!$V$4:$Z$4</c:f>
              <c:numCache>
                <c:formatCode>#,##0</c:formatCode>
                <c:ptCount val="5"/>
                <c:pt idx="0">
                  <c:v>411</c:v>
                </c:pt>
                <c:pt idx="1">
                  <c:v>425</c:v>
                </c:pt>
                <c:pt idx="2">
                  <c:v>452</c:v>
                </c:pt>
                <c:pt idx="3">
                  <c:v>520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D39-9463-CD231ED1010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9.18'!$V$7:$Z$7</c:f>
              <c:numCache>
                <c:formatCode>#,##0</c:formatCode>
                <c:ptCount val="5"/>
                <c:pt idx="0">
                  <c:v>311</c:v>
                </c:pt>
                <c:pt idx="1">
                  <c:v>315</c:v>
                </c:pt>
                <c:pt idx="2">
                  <c:v>334</c:v>
                </c:pt>
                <c:pt idx="3">
                  <c:v>365</c:v>
                </c:pt>
                <c:pt idx="4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D39-9463-CD231ED1010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9.18'!$V$11:$Z$11</c:f>
              <c:numCache>
                <c:formatCode>#,##0</c:formatCode>
                <c:ptCount val="5"/>
                <c:pt idx="0">
                  <c:v>407</c:v>
                </c:pt>
                <c:pt idx="1">
                  <c:v>423</c:v>
                </c:pt>
                <c:pt idx="2">
                  <c:v>447</c:v>
                </c:pt>
                <c:pt idx="3">
                  <c:v>516</c:v>
                </c:pt>
                <c:pt idx="4">
                  <c:v>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D39-9463-CD231ED1010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9.18'!$V$12:$Z$12</c:f>
              <c:numCache>
                <c:formatCode>#,##0</c:formatCode>
                <c:ptCount val="5"/>
                <c:pt idx="0">
                  <c:v>0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D39-9463-CD231ED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0</c:v>
                </c:pt>
                <c:pt idx="1">
                  <c:v>7.246376811594203E-3</c:v>
                </c:pt>
                <c:pt idx="2">
                  <c:v>4.1666666666666664E-2</c:v>
                </c:pt>
                <c:pt idx="3">
                  <c:v>0</c:v>
                </c:pt>
                <c:pt idx="4">
                  <c:v>2.355072463768116E-2</c:v>
                </c:pt>
                <c:pt idx="5">
                  <c:v>0</c:v>
                </c:pt>
                <c:pt idx="6">
                  <c:v>1.0869565217391304E-2</c:v>
                </c:pt>
                <c:pt idx="7">
                  <c:v>1.8115942028985508E-2</c:v>
                </c:pt>
                <c:pt idx="8">
                  <c:v>1.0869565217391304E-2</c:v>
                </c:pt>
                <c:pt idx="9">
                  <c:v>0</c:v>
                </c:pt>
                <c:pt idx="10">
                  <c:v>1.0869565217391304E-2</c:v>
                </c:pt>
                <c:pt idx="11">
                  <c:v>1.0869565217391304E-2</c:v>
                </c:pt>
                <c:pt idx="12">
                  <c:v>0.16847826086956522</c:v>
                </c:pt>
                <c:pt idx="13">
                  <c:v>0.16485507246376813</c:v>
                </c:pt>
                <c:pt idx="14">
                  <c:v>0.25905797101449274</c:v>
                </c:pt>
                <c:pt idx="15">
                  <c:v>7.6086956521739135E-2</c:v>
                </c:pt>
                <c:pt idx="16">
                  <c:v>0.20289855072463769</c:v>
                </c:pt>
                <c:pt idx="17">
                  <c:v>0</c:v>
                </c:pt>
                <c:pt idx="18">
                  <c:v>2.5362318840579712E-2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826-8DBF-061242A22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826-8DBF-061242A2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37</c:v>
                </c:pt>
                <c:pt idx="4">
                  <c:v>33</c:v>
                </c:pt>
                <c:pt idx="5">
                  <c:v>47</c:v>
                </c:pt>
                <c:pt idx="6">
                  <c:v>24</c:v>
                </c:pt>
                <c:pt idx="7">
                  <c:v>42</c:v>
                </c:pt>
                <c:pt idx="8">
                  <c:v>27</c:v>
                </c:pt>
                <c:pt idx="9">
                  <c:v>24</c:v>
                </c:pt>
                <c:pt idx="10">
                  <c:v>19</c:v>
                </c:pt>
                <c:pt idx="11">
                  <c:v>16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FF2-9588-35F4592EB60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23</c:v>
                </c:pt>
                <c:pt idx="4">
                  <c:v>46</c:v>
                </c:pt>
                <c:pt idx="5">
                  <c:v>48</c:v>
                </c:pt>
                <c:pt idx="6">
                  <c:v>21</c:v>
                </c:pt>
                <c:pt idx="7">
                  <c:v>21</c:v>
                </c:pt>
                <c:pt idx="8">
                  <c:v>38</c:v>
                </c:pt>
                <c:pt idx="9">
                  <c:v>20</c:v>
                </c:pt>
                <c:pt idx="10">
                  <c:v>13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FF2-9588-35F4592E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17</c:v>
                </c:pt>
                <c:pt idx="3">
                  <c:v>30</c:v>
                </c:pt>
                <c:pt idx="4">
                  <c:v>5</c:v>
                </c:pt>
                <c:pt idx="5">
                  <c:v>7</c:v>
                </c:pt>
                <c:pt idx="6">
                  <c:v>6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A3-B852-92D5FC732D6B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9</c:v>
                </c:pt>
                <c:pt idx="1">
                  <c:v>23</c:v>
                </c:pt>
                <c:pt idx="2">
                  <c:v>7</c:v>
                </c:pt>
                <c:pt idx="3">
                  <c:v>69</c:v>
                </c:pt>
                <c:pt idx="4">
                  <c:v>36</c:v>
                </c:pt>
                <c:pt idx="5">
                  <c:v>4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A3-B852-92D5FC73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16</c:v>
                </c:pt>
                <c:pt idx="1">
                  <c:v>118</c:v>
                </c:pt>
                <c:pt idx="2">
                  <c:v>164</c:v>
                </c:pt>
                <c:pt idx="3">
                  <c:v>247</c:v>
                </c:pt>
                <c:pt idx="4">
                  <c:v>319</c:v>
                </c:pt>
                <c:pt idx="5">
                  <c:v>283</c:v>
                </c:pt>
                <c:pt idx="6">
                  <c:v>208</c:v>
                </c:pt>
                <c:pt idx="7">
                  <c:v>158</c:v>
                </c:pt>
                <c:pt idx="8">
                  <c:v>174</c:v>
                </c:pt>
                <c:pt idx="9">
                  <c:v>210</c:v>
                </c:pt>
                <c:pt idx="10">
                  <c:v>194</c:v>
                </c:pt>
                <c:pt idx="11">
                  <c:v>162</c:v>
                </c:pt>
                <c:pt idx="12">
                  <c:v>76</c:v>
                </c:pt>
                <c:pt idx="13">
                  <c:v>65</c:v>
                </c:pt>
                <c:pt idx="14">
                  <c:v>31</c:v>
                </c:pt>
                <c:pt idx="15">
                  <c:v>12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6A-98C0-025AF980677D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19</c:v>
                </c:pt>
                <c:pt idx="1">
                  <c:v>61</c:v>
                </c:pt>
                <c:pt idx="2">
                  <c:v>154</c:v>
                </c:pt>
                <c:pt idx="3">
                  <c:v>284</c:v>
                </c:pt>
                <c:pt idx="4">
                  <c:v>274</c:v>
                </c:pt>
                <c:pt idx="5">
                  <c:v>197</c:v>
                </c:pt>
                <c:pt idx="6">
                  <c:v>175</c:v>
                </c:pt>
                <c:pt idx="7">
                  <c:v>157</c:v>
                </c:pt>
                <c:pt idx="8">
                  <c:v>188</c:v>
                </c:pt>
                <c:pt idx="9">
                  <c:v>223</c:v>
                </c:pt>
                <c:pt idx="10">
                  <c:v>151</c:v>
                </c:pt>
                <c:pt idx="11">
                  <c:v>153</c:v>
                </c:pt>
                <c:pt idx="12">
                  <c:v>57</c:v>
                </c:pt>
                <c:pt idx="13">
                  <c:v>29</c:v>
                </c:pt>
                <c:pt idx="14">
                  <c:v>11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6A-98C0-025AF980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9.18'!$V$8:$Z$8</c:f>
              <c:numCache>
                <c:formatCode>#,##0</c:formatCode>
                <c:ptCount val="5"/>
                <c:pt idx="0">
                  <c:v>27775.21</c:v>
                </c:pt>
                <c:pt idx="1">
                  <c:v>25171.5</c:v>
                </c:pt>
                <c:pt idx="2">
                  <c:v>28737</c:v>
                </c:pt>
                <c:pt idx="3">
                  <c:v>29602.63</c:v>
                </c:pt>
                <c:pt idx="4">
                  <c:v>29608.14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3-4849-8378-A04383AD60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3-4849-8378-A04383AD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1">
                  <c:v>2392</c:v>
                </c:pt>
                <c:pt idx="2">
                  <c:v>2637</c:v>
                </c:pt>
                <c:pt idx="3">
                  <c:v>2743</c:v>
                </c:pt>
                <c:pt idx="4">
                  <c:v>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6BB-B24C-A083FD6DF146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1">
                  <c:v>1590</c:v>
                </c:pt>
                <c:pt idx="2">
                  <c:v>1790</c:v>
                </c:pt>
                <c:pt idx="3">
                  <c:v>1814</c:v>
                </c:pt>
                <c:pt idx="4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6BB-B24C-A083FD6DF146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1">
                  <c:v>2208</c:v>
                </c:pt>
                <c:pt idx="2">
                  <c:v>2352</c:v>
                </c:pt>
                <c:pt idx="3">
                  <c:v>2467</c:v>
                </c:pt>
                <c:pt idx="4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6BB-B24C-A083FD6DF146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1">
                  <c:v>182</c:v>
                </c:pt>
                <c:pt idx="2">
                  <c:v>286</c:v>
                </c:pt>
                <c:pt idx="3">
                  <c:v>276</c:v>
                </c:pt>
                <c:pt idx="4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B-46BB-B24C-A083FD6D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0.10705842620736238</c:v>
                </c:pt>
                <c:pt idx="1">
                  <c:v>0.10435663627152988</c:v>
                </c:pt>
                <c:pt idx="2">
                  <c:v>2.2627490712597096E-2</c:v>
                </c:pt>
                <c:pt idx="3">
                  <c:v>1.1144883485309016E-2</c:v>
                </c:pt>
                <c:pt idx="4">
                  <c:v>7.9027355623100301E-2</c:v>
                </c:pt>
                <c:pt idx="5">
                  <c:v>1.4522120905099628E-2</c:v>
                </c:pt>
                <c:pt idx="6">
                  <c:v>8.8821344140493072E-2</c:v>
                </c:pt>
                <c:pt idx="7">
                  <c:v>7.0584262073623782E-2</c:v>
                </c:pt>
                <c:pt idx="8">
                  <c:v>7.1935157041540021E-2</c:v>
                </c:pt>
                <c:pt idx="9">
                  <c:v>2.0263424518743669E-3</c:v>
                </c:pt>
                <c:pt idx="10">
                  <c:v>2.1614319486659914E-2</c:v>
                </c:pt>
                <c:pt idx="11">
                  <c:v>2.8031070584262074E-2</c:v>
                </c:pt>
                <c:pt idx="12">
                  <c:v>2.5329280648429583E-2</c:v>
                </c:pt>
                <c:pt idx="13">
                  <c:v>7.261060452549814E-2</c:v>
                </c:pt>
                <c:pt idx="14">
                  <c:v>7.7676460655184063E-2</c:v>
                </c:pt>
                <c:pt idx="15">
                  <c:v>7.0246538331644709E-2</c:v>
                </c:pt>
                <c:pt idx="16">
                  <c:v>5.9101654846335699E-2</c:v>
                </c:pt>
                <c:pt idx="17">
                  <c:v>7.4299223235393449E-3</c:v>
                </c:pt>
                <c:pt idx="18">
                  <c:v>3.3772374197906116E-2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56E-8F8E-5992BA3F35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56E-8F8E-5992BA3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74</c:v>
                </c:pt>
                <c:pt idx="3">
                  <c:v>150</c:v>
                </c:pt>
                <c:pt idx="4">
                  <c:v>202</c:v>
                </c:pt>
                <c:pt idx="5">
                  <c:v>153</c:v>
                </c:pt>
                <c:pt idx="6">
                  <c:v>156</c:v>
                </c:pt>
                <c:pt idx="7">
                  <c:v>121</c:v>
                </c:pt>
                <c:pt idx="8">
                  <c:v>119</c:v>
                </c:pt>
                <c:pt idx="9">
                  <c:v>129</c:v>
                </c:pt>
                <c:pt idx="10">
                  <c:v>114</c:v>
                </c:pt>
                <c:pt idx="11">
                  <c:v>106</c:v>
                </c:pt>
                <c:pt idx="12">
                  <c:v>57</c:v>
                </c:pt>
                <c:pt idx="13">
                  <c:v>16</c:v>
                </c:pt>
                <c:pt idx="14">
                  <c:v>15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A43-B192-A5F31F18361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95</c:v>
                </c:pt>
                <c:pt idx="3">
                  <c:v>125</c:v>
                </c:pt>
                <c:pt idx="4">
                  <c:v>209</c:v>
                </c:pt>
                <c:pt idx="5">
                  <c:v>181</c:v>
                </c:pt>
                <c:pt idx="6">
                  <c:v>150</c:v>
                </c:pt>
                <c:pt idx="7">
                  <c:v>97</c:v>
                </c:pt>
                <c:pt idx="8">
                  <c:v>104</c:v>
                </c:pt>
                <c:pt idx="9">
                  <c:v>98</c:v>
                </c:pt>
                <c:pt idx="10">
                  <c:v>91</c:v>
                </c:pt>
                <c:pt idx="11">
                  <c:v>73</c:v>
                </c:pt>
                <c:pt idx="12">
                  <c:v>50</c:v>
                </c:pt>
                <c:pt idx="13">
                  <c:v>13</c:v>
                </c:pt>
                <c:pt idx="14">
                  <c:v>7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A43-B192-A5F31F18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106</c:v>
                </c:pt>
                <c:pt idx="1">
                  <c:v>69</c:v>
                </c:pt>
                <c:pt idx="2">
                  <c:v>178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202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E-40BA-A0F4-944ED2BCBED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66</c:v>
                </c:pt>
                <c:pt idx="1">
                  <c:v>125</c:v>
                </c:pt>
                <c:pt idx="2">
                  <c:v>39</c:v>
                </c:pt>
                <c:pt idx="3">
                  <c:v>103</c:v>
                </c:pt>
                <c:pt idx="4">
                  <c:v>155</c:v>
                </c:pt>
                <c:pt idx="5">
                  <c:v>56</c:v>
                </c:pt>
                <c:pt idx="6">
                  <c:v>39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E-40BA-A0F4-944ED2B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1">
                  <c:v>50965.53</c:v>
                </c:pt>
                <c:pt idx="2">
                  <c:v>52870.65</c:v>
                </c:pt>
                <c:pt idx="3">
                  <c:v>54517.29</c:v>
                </c:pt>
                <c:pt idx="4">
                  <c:v>57332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779-A967-9A16B549A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779-A967-9A16B549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9.19'!$V$4:$Z$4</c:f>
              <c:numCache>
                <c:formatCode>#,##0</c:formatCode>
                <c:ptCount val="5"/>
                <c:pt idx="0">
                  <c:v>2392</c:v>
                </c:pt>
                <c:pt idx="1">
                  <c:v>2637</c:v>
                </c:pt>
                <c:pt idx="2">
                  <c:v>2743</c:v>
                </c:pt>
                <c:pt idx="3">
                  <c:v>2808</c:v>
                </c:pt>
                <c:pt idx="4">
                  <c:v>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4-4F35-A14A-09014215E502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9.19'!$V$7:$Z$7</c:f>
              <c:numCache>
                <c:formatCode>#,##0</c:formatCode>
                <c:ptCount val="5"/>
                <c:pt idx="0">
                  <c:v>1590</c:v>
                </c:pt>
                <c:pt idx="1">
                  <c:v>1790</c:v>
                </c:pt>
                <c:pt idx="2">
                  <c:v>1814</c:v>
                </c:pt>
                <c:pt idx="3">
                  <c:v>1811</c:v>
                </c:pt>
                <c:pt idx="4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4-4F35-A14A-09014215E502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9.19'!$V$11:$Z$11</c:f>
              <c:numCache>
                <c:formatCode>#,##0</c:formatCode>
                <c:ptCount val="5"/>
                <c:pt idx="0">
                  <c:v>2208</c:v>
                </c:pt>
                <c:pt idx="1">
                  <c:v>2352</c:v>
                </c:pt>
                <c:pt idx="2">
                  <c:v>2467</c:v>
                </c:pt>
                <c:pt idx="3">
                  <c:v>2516</c:v>
                </c:pt>
                <c:pt idx="4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4-4F35-A14A-09014215E502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9.19'!$V$12:$Z$12</c:f>
              <c:numCache>
                <c:formatCode>#,##0</c:formatCode>
                <c:ptCount val="5"/>
                <c:pt idx="0">
                  <c:v>182</c:v>
                </c:pt>
                <c:pt idx="1">
                  <c:v>286</c:v>
                </c:pt>
                <c:pt idx="2">
                  <c:v>276</c:v>
                </c:pt>
                <c:pt idx="3">
                  <c:v>298</c:v>
                </c:pt>
                <c:pt idx="4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4-4F35-A14A-09014215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0.10705842620736238</c:v>
                </c:pt>
                <c:pt idx="1">
                  <c:v>0.10435663627152988</c:v>
                </c:pt>
                <c:pt idx="2">
                  <c:v>2.2627490712597096E-2</c:v>
                </c:pt>
                <c:pt idx="3">
                  <c:v>1.1144883485309016E-2</c:v>
                </c:pt>
                <c:pt idx="4">
                  <c:v>7.9027355623100301E-2</c:v>
                </c:pt>
                <c:pt idx="5">
                  <c:v>1.4522120905099628E-2</c:v>
                </c:pt>
                <c:pt idx="6">
                  <c:v>8.8821344140493072E-2</c:v>
                </c:pt>
                <c:pt idx="7">
                  <c:v>7.0584262073623782E-2</c:v>
                </c:pt>
                <c:pt idx="8">
                  <c:v>7.1935157041540021E-2</c:v>
                </c:pt>
                <c:pt idx="9">
                  <c:v>2.0263424518743669E-3</c:v>
                </c:pt>
                <c:pt idx="10">
                  <c:v>2.1614319486659914E-2</c:v>
                </c:pt>
                <c:pt idx="11">
                  <c:v>2.8031070584262074E-2</c:v>
                </c:pt>
                <c:pt idx="12">
                  <c:v>2.5329280648429583E-2</c:v>
                </c:pt>
                <c:pt idx="13">
                  <c:v>7.261060452549814E-2</c:v>
                </c:pt>
                <c:pt idx="14">
                  <c:v>7.7676460655184063E-2</c:v>
                </c:pt>
                <c:pt idx="15">
                  <c:v>7.0246538331644709E-2</c:v>
                </c:pt>
                <c:pt idx="16">
                  <c:v>5.9101654846335699E-2</c:v>
                </c:pt>
                <c:pt idx="17">
                  <c:v>7.4299223235393449E-3</c:v>
                </c:pt>
                <c:pt idx="18">
                  <c:v>3.3772374197906116E-2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64C-B31C-A4CBB1F309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3-464C-B31C-A4CBB1F3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7</c:v>
                </c:pt>
                <c:pt idx="1">
                  <c:v>32</c:v>
                </c:pt>
                <c:pt idx="2">
                  <c:v>81</c:v>
                </c:pt>
                <c:pt idx="3">
                  <c:v>142</c:v>
                </c:pt>
                <c:pt idx="4">
                  <c:v>194</c:v>
                </c:pt>
                <c:pt idx="5">
                  <c:v>183</c:v>
                </c:pt>
                <c:pt idx="6">
                  <c:v>194</c:v>
                </c:pt>
                <c:pt idx="7">
                  <c:v>125</c:v>
                </c:pt>
                <c:pt idx="8">
                  <c:v>140</c:v>
                </c:pt>
                <c:pt idx="9">
                  <c:v>120</c:v>
                </c:pt>
                <c:pt idx="10">
                  <c:v>108</c:v>
                </c:pt>
                <c:pt idx="11">
                  <c:v>134</c:v>
                </c:pt>
                <c:pt idx="12">
                  <c:v>57</c:v>
                </c:pt>
                <c:pt idx="13">
                  <c:v>17</c:v>
                </c:pt>
                <c:pt idx="14">
                  <c:v>17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3-425D-BA92-CAF1124C7DBB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3</c:v>
                </c:pt>
                <c:pt idx="1">
                  <c:v>55</c:v>
                </c:pt>
                <c:pt idx="2">
                  <c:v>110</c:v>
                </c:pt>
                <c:pt idx="3">
                  <c:v>151</c:v>
                </c:pt>
                <c:pt idx="4">
                  <c:v>217</c:v>
                </c:pt>
                <c:pt idx="5">
                  <c:v>175</c:v>
                </c:pt>
                <c:pt idx="6">
                  <c:v>150</c:v>
                </c:pt>
                <c:pt idx="7">
                  <c:v>108</c:v>
                </c:pt>
                <c:pt idx="8">
                  <c:v>72</c:v>
                </c:pt>
                <c:pt idx="9">
                  <c:v>115</c:v>
                </c:pt>
                <c:pt idx="10">
                  <c:v>91</c:v>
                </c:pt>
                <c:pt idx="11">
                  <c:v>59</c:v>
                </c:pt>
                <c:pt idx="12">
                  <c:v>54</c:v>
                </c:pt>
                <c:pt idx="13">
                  <c:v>12</c:v>
                </c:pt>
                <c:pt idx="14">
                  <c:v>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3-425D-BA92-CAF1124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99</c:v>
                </c:pt>
                <c:pt idx="1">
                  <c:v>76</c:v>
                </c:pt>
                <c:pt idx="2">
                  <c:v>195</c:v>
                </c:pt>
                <c:pt idx="3">
                  <c:v>26</c:v>
                </c:pt>
                <c:pt idx="4">
                  <c:v>35</c:v>
                </c:pt>
                <c:pt idx="5">
                  <c:v>25</c:v>
                </c:pt>
                <c:pt idx="6">
                  <c:v>225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CA1-AF1F-0C28EB07BC81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74</c:v>
                </c:pt>
                <c:pt idx="1">
                  <c:v>123</c:v>
                </c:pt>
                <c:pt idx="2">
                  <c:v>39</c:v>
                </c:pt>
                <c:pt idx="3">
                  <c:v>125</c:v>
                </c:pt>
                <c:pt idx="4">
                  <c:v>143</c:v>
                </c:pt>
                <c:pt idx="5">
                  <c:v>62</c:v>
                </c:pt>
                <c:pt idx="6">
                  <c:v>31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CA1-AF1F-0C28EB07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161</c:v>
                </c:pt>
                <c:pt idx="1">
                  <c:v>57</c:v>
                </c:pt>
                <c:pt idx="2">
                  <c:v>232</c:v>
                </c:pt>
                <c:pt idx="3">
                  <c:v>42</c:v>
                </c:pt>
                <c:pt idx="4">
                  <c:v>29</c:v>
                </c:pt>
                <c:pt idx="5">
                  <c:v>48</c:v>
                </c:pt>
                <c:pt idx="6">
                  <c:v>241</c:v>
                </c:pt>
                <c:pt idx="7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97F-9631-9E7509A5EEA9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114</c:v>
                </c:pt>
                <c:pt idx="1">
                  <c:v>191</c:v>
                </c:pt>
                <c:pt idx="2">
                  <c:v>35</c:v>
                </c:pt>
                <c:pt idx="3">
                  <c:v>199</c:v>
                </c:pt>
                <c:pt idx="4">
                  <c:v>177</c:v>
                </c:pt>
                <c:pt idx="5">
                  <c:v>99</c:v>
                </c:pt>
                <c:pt idx="6">
                  <c:v>51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97F-9631-9E7509A5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9.19'!$V$8:$Z$8</c:f>
              <c:numCache>
                <c:formatCode>#,##0</c:formatCode>
                <c:ptCount val="5"/>
                <c:pt idx="0">
                  <c:v>50965.53</c:v>
                </c:pt>
                <c:pt idx="1">
                  <c:v>52870.65</c:v>
                </c:pt>
                <c:pt idx="2">
                  <c:v>54517.29</c:v>
                </c:pt>
                <c:pt idx="3">
                  <c:v>57332</c:v>
                </c:pt>
                <c:pt idx="4">
                  <c:v>59817.17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164-9E6F-856EF766B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164-9E6F-856EF766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1">
                  <c:v>3329</c:v>
                </c:pt>
                <c:pt idx="2">
                  <c:v>3642</c:v>
                </c:pt>
                <c:pt idx="3">
                  <c:v>3535</c:v>
                </c:pt>
                <c:pt idx="4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D-4AF2-A77C-78565E18C6CF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1">
                  <c:v>2261</c:v>
                </c:pt>
                <c:pt idx="2">
                  <c:v>2595</c:v>
                </c:pt>
                <c:pt idx="3">
                  <c:v>2478</c:v>
                </c:pt>
                <c:pt idx="4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D-4AF2-A77C-78565E18C6CF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1">
                  <c:v>2966</c:v>
                </c:pt>
                <c:pt idx="2">
                  <c:v>3218</c:v>
                </c:pt>
                <c:pt idx="3">
                  <c:v>3104</c:v>
                </c:pt>
                <c:pt idx="4">
                  <c:v>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D-4AF2-A77C-78565E18C6CF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1">
                  <c:v>364</c:v>
                </c:pt>
                <c:pt idx="2">
                  <c:v>420</c:v>
                </c:pt>
                <c:pt idx="3">
                  <c:v>431</c:v>
                </c:pt>
                <c:pt idx="4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D-4AF2-A77C-78565E18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8.5152838427947602E-2</c:v>
                </c:pt>
                <c:pt idx="1">
                  <c:v>1.3585638039786511E-2</c:v>
                </c:pt>
                <c:pt idx="2">
                  <c:v>1.0674429888403688E-2</c:v>
                </c:pt>
                <c:pt idx="3">
                  <c:v>1.3585638039786511E-2</c:v>
                </c:pt>
                <c:pt idx="4">
                  <c:v>8.1271227559437165E-2</c:v>
                </c:pt>
                <c:pt idx="5">
                  <c:v>2.0863658418243572E-2</c:v>
                </c:pt>
                <c:pt idx="6">
                  <c:v>6.2348374575448812E-2</c:v>
                </c:pt>
                <c:pt idx="7">
                  <c:v>8.4667637069383794E-2</c:v>
                </c:pt>
                <c:pt idx="8">
                  <c:v>2.1106259097525473E-2</c:v>
                </c:pt>
                <c:pt idx="9">
                  <c:v>3.8816108685104317E-3</c:v>
                </c:pt>
                <c:pt idx="10">
                  <c:v>1.4556040756914119E-2</c:v>
                </c:pt>
                <c:pt idx="11">
                  <c:v>1.8437651625424552E-2</c:v>
                </c:pt>
                <c:pt idx="12">
                  <c:v>5.9922367782629792E-2</c:v>
                </c:pt>
                <c:pt idx="13">
                  <c:v>0.1465308102862688</c:v>
                </c:pt>
                <c:pt idx="14">
                  <c:v>7.9330422125181946E-2</c:v>
                </c:pt>
                <c:pt idx="15">
                  <c:v>6.1377971858321202E-2</c:v>
                </c:pt>
                <c:pt idx="16">
                  <c:v>0.10844250363901019</c:v>
                </c:pt>
                <c:pt idx="17">
                  <c:v>3.2023289665211063E-2</c:v>
                </c:pt>
                <c:pt idx="18">
                  <c:v>4.4153323629306164E-2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4C9-BE60-2B386557A6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4C9-BE60-2B386557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3</c:v>
                </c:pt>
                <c:pt idx="1">
                  <c:v>52</c:v>
                </c:pt>
                <c:pt idx="2">
                  <c:v>51</c:v>
                </c:pt>
                <c:pt idx="3">
                  <c:v>169</c:v>
                </c:pt>
                <c:pt idx="4">
                  <c:v>235</c:v>
                </c:pt>
                <c:pt idx="5">
                  <c:v>257</c:v>
                </c:pt>
                <c:pt idx="6">
                  <c:v>229</c:v>
                </c:pt>
                <c:pt idx="7">
                  <c:v>202</c:v>
                </c:pt>
                <c:pt idx="8">
                  <c:v>181</c:v>
                </c:pt>
                <c:pt idx="9">
                  <c:v>212</c:v>
                </c:pt>
                <c:pt idx="10">
                  <c:v>184</c:v>
                </c:pt>
                <c:pt idx="11">
                  <c:v>121</c:v>
                </c:pt>
                <c:pt idx="12">
                  <c:v>88</c:v>
                </c:pt>
                <c:pt idx="13">
                  <c:v>39</c:v>
                </c:pt>
                <c:pt idx="14">
                  <c:v>18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DBD-916B-90495DB58BF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74</c:v>
                </c:pt>
                <c:pt idx="3">
                  <c:v>129</c:v>
                </c:pt>
                <c:pt idx="4">
                  <c:v>205</c:v>
                </c:pt>
                <c:pt idx="5">
                  <c:v>223</c:v>
                </c:pt>
                <c:pt idx="6">
                  <c:v>188</c:v>
                </c:pt>
                <c:pt idx="7">
                  <c:v>148</c:v>
                </c:pt>
                <c:pt idx="8">
                  <c:v>208</c:v>
                </c:pt>
                <c:pt idx="9">
                  <c:v>154</c:v>
                </c:pt>
                <c:pt idx="10">
                  <c:v>149</c:v>
                </c:pt>
                <c:pt idx="11">
                  <c:v>169</c:v>
                </c:pt>
                <c:pt idx="12">
                  <c:v>61</c:v>
                </c:pt>
                <c:pt idx="13">
                  <c:v>33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DBD-916B-90495DB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126</c:v>
                </c:pt>
                <c:pt idx="1">
                  <c:v>158</c:v>
                </c:pt>
                <c:pt idx="2">
                  <c:v>181</c:v>
                </c:pt>
                <c:pt idx="3">
                  <c:v>68</c:v>
                </c:pt>
                <c:pt idx="4">
                  <c:v>28</c:v>
                </c:pt>
                <c:pt idx="5">
                  <c:v>33</c:v>
                </c:pt>
                <c:pt idx="6">
                  <c:v>124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504-98F3-E3A243F03545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96</c:v>
                </c:pt>
                <c:pt idx="1">
                  <c:v>231</c:v>
                </c:pt>
                <c:pt idx="2">
                  <c:v>43</c:v>
                </c:pt>
                <c:pt idx="3">
                  <c:v>172</c:v>
                </c:pt>
                <c:pt idx="4">
                  <c:v>163</c:v>
                </c:pt>
                <c:pt idx="5">
                  <c:v>66</c:v>
                </c:pt>
                <c:pt idx="6">
                  <c:v>14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504-98F3-E3A243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1">
                  <c:v>35273.21</c:v>
                </c:pt>
                <c:pt idx="2">
                  <c:v>36053.89</c:v>
                </c:pt>
                <c:pt idx="3">
                  <c:v>43290.1</c:v>
                </c:pt>
                <c:pt idx="4">
                  <c:v>46612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2-4A04-A65E-EBD3962858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2-4A04-A65E-EBD39628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9.20'!$V$4:$Z$4</c:f>
              <c:numCache>
                <c:formatCode>#,##0</c:formatCode>
                <c:ptCount val="5"/>
                <c:pt idx="0">
                  <c:v>3329</c:v>
                </c:pt>
                <c:pt idx="1">
                  <c:v>3642</c:v>
                </c:pt>
                <c:pt idx="2">
                  <c:v>3535</c:v>
                </c:pt>
                <c:pt idx="3">
                  <c:v>3854</c:v>
                </c:pt>
                <c:pt idx="4">
                  <c:v>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0-4FC2-A078-82D534EA3230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9.20'!$V$7:$Z$7</c:f>
              <c:numCache>
                <c:formatCode>#,##0</c:formatCode>
                <c:ptCount val="5"/>
                <c:pt idx="0">
                  <c:v>2261</c:v>
                </c:pt>
                <c:pt idx="1">
                  <c:v>2595</c:v>
                </c:pt>
                <c:pt idx="2">
                  <c:v>2478</c:v>
                </c:pt>
                <c:pt idx="3">
                  <c:v>2654</c:v>
                </c:pt>
                <c:pt idx="4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0-4FC2-A078-82D534EA3230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9.20'!$V$11:$Z$11</c:f>
              <c:numCache>
                <c:formatCode>#,##0</c:formatCode>
                <c:ptCount val="5"/>
                <c:pt idx="0">
                  <c:v>2966</c:v>
                </c:pt>
                <c:pt idx="1">
                  <c:v>3218</c:v>
                </c:pt>
                <c:pt idx="2">
                  <c:v>3104</c:v>
                </c:pt>
                <c:pt idx="3">
                  <c:v>3414</c:v>
                </c:pt>
                <c:pt idx="4">
                  <c:v>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0-4FC2-A078-82D534EA3230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9.20'!$V$12:$Z$12</c:f>
              <c:numCache>
                <c:formatCode>#,##0</c:formatCode>
                <c:ptCount val="5"/>
                <c:pt idx="0">
                  <c:v>364</c:v>
                </c:pt>
                <c:pt idx="1">
                  <c:v>420</c:v>
                </c:pt>
                <c:pt idx="2">
                  <c:v>431</c:v>
                </c:pt>
                <c:pt idx="3">
                  <c:v>442</c:v>
                </c:pt>
                <c:pt idx="4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0-4FC2-A078-82D534EA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8.5152838427947602E-2</c:v>
                </c:pt>
                <c:pt idx="1">
                  <c:v>1.3585638039786511E-2</c:v>
                </c:pt>
                <c:pt idx="2">
                  <c:v>1.0674429888403688E-2</c:v>
                </c:pt>
                <c:pt idx="3">
                  <c:v>1.3585638039786511E-2</c:v>
                </c:pt>
                <c:pt idx="4">
                  <c:v>8.1271227559437165E-2</c:v>
                </c:pt>
                <c:pt idx="5">
                  <c:v>2.0863658418243572E-2</c:v>
                </c:pt>
                <c:pt idx="6">
                  <c:v>6.2348374575448812E-2</c:v>
                </c:pt>
                <c:pt idx="7">
                  <c:v>8.4667637069383794E-2</c:v>
                </c:pt>
                <c:pt idx="8">
                  <c:v>2.1106259097525473E-2</c:v>
                </c:pt>
                <c:pt idx="9">
                  <c:v>3.8816108685104317E-3</c:v>
                </c:pt>
                <c:pt idx="10">
                  <c:v>1.4556040756914119E-2</c:v>
                </c:pt>
                <c:pt idx="11">
                  <c:v>1.8437651625424552E-2</c:v>
                </c:pt>
                <c:pt idx="12">
                  <c:v>5.9922367782629792E-2</c:v>
                </c:pt>
                <c:pt idx="13">
                  <c:v>0.1465308102862688</c:v>
                </c:pt>
                <c:pt idx="14">
                  <c:v>7.9330422125181946E-2</c:v>
                </c:pt>
                <c:pt idx="15">
                  <c:v>6.1377971858321202E-2</c:v>
                </c:pt>
                <c:pt idx="16">
                  <c:v>0.10844250363901019</c:v>
                </c:pt>
                <c:pt idx="17">
                  <c:v>3.2023289665211063E-2</c:v>
                </c:pt>
                <c:pt idx="18">
                  <c:v>4.4153323629306164E-2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907-A03D-C00B8D36A5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6-4907-A03D-C00B8D36A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0</c:v>
                </c:pt>
                <c:pt idx="1">
                  <c:v>57</c:v>
                </c:pt>
                <c:pt idx="2">
                  <c:v>81</c:v>
                </c:pt>
                <c:pt idx="3">
                  <c:v>179</c:v>
                </c:pt>
                <c:pt idx="4">
                  <c:v>310</c:v>
                </c:pt>
                <c:pt idx="5">
                  <c:v>247</c:v>
                </c:pt>
                <c:pt idx="6">
                  <c:v>251</c:v>
                </c:pt>
                <c:pt idx="7">
                  <c:v>225</c:v>
                </c:pt>
                <c:pt idx="8">
                  <c:v>202</c:v>
                </c:pt>
                <c:pt idx="9">
                  <c:v>215</c:v>
                </c:pt>
                <c:pt idx="10">
                  <c:v>167</c:v>
                </c:pt>
                <c:pt idx="11">
                  <c:v>143</c:v>
                </c:pt>
                <c:pt idx="12">
                  <c:v>83</c:v>
                </c:pt>
                <c:pt idx="13">
                  <c:v>57</c:v>
                </c:pt>
                <c:pt idx="14">
                  <c:v>20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BFA-99EE-0D2D34E67164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4</c:v>
                </c:pt>
                <c:pt idx="1">
                  <c:v>54</c:v>
                </c:pt>
                <c:pt idx="2">
                  <c:v>102</c:v>
                </c:pt>
                <c:pt idx="3">
                  <c:v>133</c:v>
                </c:pt>
                <c:pt idx="4">
                  <c:v>234</c:v>
                </c:pt>
                <c:pt idx="5">
                  <c:v>221</c:v>
                </c:pt>
                <c:pt idx="6">
                  <c:v>209</c:v>
                </c:pt>
                <c:pt idx="7">
                  <c:v>144</c:v>
                </c:pt>
                <c:pt idx="8">
                  <c:v>173</c:v>
                </c:pt>
                <c:pt idx="9">
                  <c:v>204</c:v>
                </c:pt>
                <c:pt idx="10">
                  <c:v>132</c:v>
                </c:pt>
                <c:pt idx="11">
                  <c:v>143</c:v>
                </c:pt>
                <c:pt idx="12">
                  <c:v>71</c:v>
                </c:pt>
                <c:pt idx="13">
                  <c:v>28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6-4BFA-99EE-0D2D34E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129</c:v>
                </c:pt>
                <c:pt idx="1">
                  <c:v>156</c:v>
                </c:pt>
                <c:pt idx="2">
                  <c:v>177</c:v>
                </c:pt>
                <c:pt idx="3">
                  <c:v>72</c:v>
                </c:pt>
                <c:pt idx="4">
                  <c:v>23</c:v>
                </c:pt>
                <c:pt idx="5">
                  <c:v>38</c:v>
                </c:pt>
                <c:pt idx="6">
                  <c:v>141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E-4DCB-B0BE-7AEB7604AB53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96</c:v>
                </c:pt>
                <c:pt idx="1">
                  <c:v>238</c:v>
                </c:pt>
                <c:pt idx="2">
                  <c:v>38</c:v>
                </c:pt>
                <c:pt idx="3">
                  <c:v>179</c:v>
                </c:pt>
                <c:pt idx="4">
                  <c:v>165</c:v>
                </c:pt>
                <c:pt idx="5">
                  <c:v>79</c:v>
                </c:pt>
                <c:pt idx="6">
                  <c:v>17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E-4DCB-B0BE-7AEB7604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6.4356435643564358E-2</c:v>
                </c:pt>
                <c:pt idx="1">
                  <c:v>9.9009900990099011E-3</c:v>
                </c:pt>
                <c:pt idx="2">
                  <c:v>8.2508250825082501E-3</c:v>
                </c:pt>
                <c:pt idx="3">
                  <c:v>0</c:v>
                </c:pt>
                <c:pt idx="4">
                  <c:v>6.2706270627062702E-2</c:v>
                </c:pt>
                <c:pt idx="5">
                  <c:v>8.2508250825082501E-3</c:v>
                </c:pt>
                <c:pt idx="6">
                  <c:v>0.11221122112211221</c:v>
                </c:pt>
                <c:pt idx="7">
                  <c:v>1.8151815181518153E-2</c:v>
                </c:pt>
                <c:pt idx="8">
                  <c:v>0</c:v>
                </c:pt>
                <c:pt idx="9">
                  <c:v>0</c:v>
                </c:pt>
                <c:pt idx="10">
                  <c:v>9.9009900990099011E-3</c:v>
                </c:pt>
                <c:pt idx="11">
                  <c:v>0</c:v>
                </c:pt>
                <c:pt idx="12">
                  <c:v>1.8151815181518153E-2</c:v>
                </c:pt>
                <c:pt idx="13">
                  <c:v>0.10561056105610561</c:v>
                </c:pt>
                <c:pt idx="14">
                  <c:v>0.22277227722772278</c:v>
                </c:pt>
                <c:pt idx="15">
                  <c:v>0.17491749174917492</c:v>
                </c:pt>
                <c:pt idx="16">
                  <c:v>9.5709570957095716E-2</c:v>
                </c:pt>
                <c:pt idx="17">
                  <c:v>1.4851485148514851E-2</c:v>
                </c:pt>
                <c:pt idx="18">
                  <c:v>5.6105610561056105E-2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B31-8883-9AE08F5FA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B31-8883-9AE08F5F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9.2'!$V$8:$Z$8</c:f>
              <c:numCache>
                <c:formatCode>#,##0</c:formatCode>
                <c:ptCount val="5"/>
                <c:pt idx="0">
                  <c:v>36389.199999999997</c:v>
                </c:pt>
                <c:pt idx="1">
                  <c:v>36295.33</c:v>
                </c:pt>
                <c:pt idx="2">
                  <c:v>38415.769999999997</c:v>
                </c:pt>
                <c:pt idx="3">
                  <c:v>43417</c:v>
                </c:pt>
                <c:pt idx="4">
                  <c:v>45922.52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B-4B49-A488-AA006145C2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B-4B49-A488-AA006145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9.20'!$V$8:$Z$8</c:f>
              <c:numCache>
                <c:formatCode>#,##0</c:formatCode>
                <c:ptCount val="5"/>
                <c:pt idx="0">
                  <c:v>35273.21</c:v>
                </c:pt>
                <c:pt idx="1">
                  <c:v>36053.89</c:v>
                </c:pt>
                <c:pt idx="2">
                  <c:v>43290.1</c:v>
                </c:pt>
                <c:pt idx="3">
                  <c:v>46612</c:v>
                </c:pt>
                <c:pt idx="4">
                  <c:v>44090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9D0-B02C-D71F867748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9D0-B02C-D71F86774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1">
                  <c:v>211</c:v>
                </c:pt>
                <c:pt idx="2">
                  <c:v>235</c:v>
                </c:pt>
                <c:pt idx="3">
                  <c:v>251</c:v>
                </c:pt>
                <c:pt idx="4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667-9C53-ED2DE3330F7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1">
                  <c:v>124</c:v>
                </c:pt>
                <c:pt idx="2">
                  <c:v>155</c:v>
                </c:pt>
                <c:pt idx="3">
                  <c:v>151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667-9C53-ED2DE3330F7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1">
                  <c:v>179</c:v>
                </c:pt>
                <c:pt idx="2">
                  <c:v>199</c:v>
                </c:pt>
                <c:pt idx="3">
                  <c:v>205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667-9C53-ED2DE3330F7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1">
                  <c:v>33</c:v>
                </c:pt>
                <c:pt idx="2">
                  <c:v>41</c:v>
                </c:pt>
                <c:pt idx="3">
                  <c:v>46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0-4667-9C53-ED2DE333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0.15878378378378377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8.1081081081081086E-2</c:v>
                </c:pt>
                <c:pt idx="5">
                  <c:v>0</c:v>
                </c:pt>
                <c:pt idx="6">
                  <c:v>4.72972972972973E-2</c:v>
                </c:pt>
                <c:pt idx="7">
                  <c:v>5.4054054054054057E-2</c:v>
                </c:pt>
                <c:pt idx="8">
                  <c:v>1.6891891891891893E-2</c:v>
                </c:pt>
                <c:pt idx="9">
                  <c:v>0</c:v>
                </c:pt>
                <c:pt idx="10">
                  <c:v>1.6891891891891893E-2</c:v>
                </c:pt>
                <c:pt idx="11">
                  <c:v>2.0270270270270271E-2</c:v>
                </c:pt>
                <c:pt idx="12">
                  <c:v>3.3783783783783786E-2</c:v>
                </c:pt>
                <c:pt idx="13">
                  <c:v>2.7027027027027029E-2</c:v>
                </c:pt>
                <c:pt idx="14">
                  <c:v>0.26689189189189189</c:v>
                </c:pt>
                <c:pt idx="15">
                  <c:v>5.0675675675675678E-2</c:v>
                </c:pt>
                <c:pt idx="16">
                  <c:v>4.72972972972973E-2</c:v>
                </c:pt>
                <c:pt idx="17">
                  <c:v>1.3513513513513514E-2</c:v>
                </c:pt>
                <c:pt idx="18">
                  <c:v>0.10135135135135136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E33-959E-A905687CC3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E33-959E-A905687CC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4</c:v>
                </c:pt>
                <c:pt idx="4">
                  <c:v>17</c:v>
                </c:pt>
                <c:pt idx="5">
                  <c:v>22</c:v>
                </c:pt>
                <c:pt idx="6">
                  <c:v>12</c:v>
                </c:pt>
                <c:pt idx="7">
                  <c:v>11</c:v>
                </c:pt>
                <c:pt idx="8">
                  <c:v>19</c:v>
                </c:pt>
                <c:pt idx="9">
                  <c:v>11</c:v>
                </c:pt>
                <c:pt idx="10">
                  <c:v>10</c:v>
                </c:pt>
                <c:pt idx="11">
                  <c:v>8</c:v>
                </c:pt>
                <c:pt idx="12">
                  <c:v>8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E-4550-A600-07C7472B9C06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15</c:v>
                </c:pt>
                <c:pt idx="4">
                  <c:v>6</c:v>
                </c:pt>
                <c:pt idx="5">
                  <c:v>17</c:v>
                </c:pt>
                <c:pt idx="6">
                  <c:v>11</c:v>
                </c:pt>
                <c:pt idx="7">
                  <c:v>13</c:v>
                </c:pt>
                <c:pt idx="8">
                  <c:v>19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E-4550-A600-07C7472B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13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F48-8F4B-8BA42C4E08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16</c:v>
                </c:pt>
                <c:pt idx="4">
                  <c:v>9</c:v>
                </c:pt>
                <c:pt idx="5">
                  <c:v>0</c:v>
                </c:pt>
                <c:pt idx="6">
                  <c:v>8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F48-8F4B-8BA42C4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1">
                  <c:v>32774.5</c:v>
                </c:pt>
                <c:pt idx="2">
                  <c:v>38622.050000000003</c:v>
                </c:pt>
                <c:pt idx="3">
                  <c:v>44849</c:v>
                </c:pt>
                <c:pt idx="4">
                  <c:v>38502.11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D-44FA-BCCE-7A646B76B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D-44FA-BCCE-7A646B76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9.21'!$V$4:$Z$4</c:f>
              <c:numCache>
                <c:formatCode>#,##0</c:formatCode>
                <c:ptCount val="5"/>
                <c:pt idx="0">
                  <c:v>211</c:v>
                </c:pt>
                <c:pt idx="1">
                  <c:v>235</c:v>
                </c:pt>
                <c:pt idx="2">
                  <c:v>251</c:v>
                </c:pt>
                <c:pt idx="3">
                  <c:v>265</c:v>
                </c:pt>
                <c:pt idx="4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2-4B29-8FE9-65889E65E88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9.21'!$V$7:$Z$7</c:f>
              <c:numCache>
                <c:formatCode>#,##0</c:formatCode>
                <c:ptCount val="5"/>
                <c:pt idx="0">
                  <c:v>124</c:v>
                </c:pt>
                <c:pt idx="1">
                  <c:v>155</c:v>
                </c:pt>
                <c:pt idx="2">
                  <c:v>151</c:v>
                </c:pt>
                <c:pt idx="3">
                  <c:v>157</c:v>
                </c:pt>
                <c:pt idx="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2-4B29-8FE9-65889E65E88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9.21'!$V$11:$Z$11</c:f>
              <c:numCache>
                <c:formatCode>#,##0</c:formatCode>
                <c:ptCount val="5"/>
                <c:pt idx="0">
                  <c:v>179</c:v>
                </c:pt>
                <c:pt idx="1">
                  <c:v>199</c:v>
                </c:pt>
                <c:pt idx="2">
                  <c:v>205</c:v>
                </c:pt>
                <c:pt idx="3">
                  <c:v>230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2-4B29-8FE9-65889E65E88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9.21'!$V$12:$Z$12</c:f>
              <c:numCache>
                <c:formatCode>#,##0</c:formatCode>
                <c:ptCount val="5"/>
                <c:pt idx="0">
                  <c:v>33</c:v>
                </c:pt>
                <c:pt idx="1">
                  <c:v>41</c:v>
                </c:pt>
                <c:pt idx="2">
                  <c:v>46</c:v>
                </c:pt>
                <c:pt idx="3">
                  <c:v>35</c:v>
                </c:pt>
                <c:pt idx="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2-4B29-8FE9-65889E65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0.15878378378378377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8.1081081081081086E-2</c:v>
                </c:pt>
                <c:pt idx="5">
                  <c:v>0</c:v>
                </c:pt>
                <c:pt idx="6">
                  <c:v>4.72972972972973E-2</c:v>
                </c:pt>
                <c:pt idx="7">
                  <c:v>5.4054054054054057E-2</c:v>
                </c:pt>
                <c:pt idx="8">
                  <c:v>1.6891891891891893E-2</c:v>
                </c:pt>
                <c:pt idx="9">
                  <c:v>0</c:v>
                </c:pt>
                <c:pt idx="10">
                  <c:v>1.6891891891891893E-2</c:v>
                </c:pt>
                <c:pt idx="11">
                  <c:v>2.0270270270270271E-2</c:v>
                </c:pt>
                <c:pt idx="12">
                  <c:v>3.3783783783783786E-2</c:v>
                </c:pt>
                <c:pt idx="13">
                  <c:v>2.7027027027027029E-2</c:v>
                </c:pt>
                <c:pt idx="14">
                  <c:v>0.26689189189189189</c:v>
                </c:pt>
                <c:pt idx="15">
                  <c:v>5.0675675675675678E-2</c:v>
                </c:pt>
                <c:pt idx="16">
                  <c:v>4.72972972972973E-2</c:v>
                </c:pt>
                <c:pt idx="17">
                  <c:v>1.3513513513513514E-2</c:v>
                </c:pt>
                <c:pt idx="18">
                  <c:v>0.10135135135135136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708-BDEF-74750A5B2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8-4708-BDEF-74750A5B2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7</c:v>
                </c:pt>
                <c:pt idx="4">
                  <c:v>23</c:v>
                </c:pt>
                <c:pt idx="5">
                  <c:v>25</c:v>
                </c:pt>
                <c:pt idx="6">
                  <c:v>15</c:v>
                </c:pt>
                <c:pt idx="7">
                  <c:v>11</c:v>
                </c:pt>
                <c:pt idx="8">
                  <c:v>7</c:v>
                </c:pt>
                <c:pt idx="9">
                  <c:v>24</c:v>
                </c:pt>
                <c:pt idx="10">
                  <c:v>15</c:v>
                </c:pt>
                <c:pt idx="11">
                  <c:v>4</c:v>
                </c:pt>
                <c:pt idx="12">
                  <c:v>11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4-4907-A05E-4453799DB86D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11</c:v>
                </c:pt>
                <c:pt idx="4">
                  <c:v>22</c:v>
                </c:pt>
                <c:pt idx="5">
                  <c:v>13</c:v>
                </c:pt>
                <c:pt idx="6">
                  <c:v>13</c:v>
                </c:pt>
                <c:pt idx="7">
                  <c:v>11</c:v>
                </c:pt>
                <c:pt idx="8">
                  <c:v>8</c:v>
                </c:pt>
                <c:pt idx="9">
                  <c:v>18</c:v>
                </c:pt>
                <c:pt idx="10">
                  <c:v>9</c:v>
                </c:pt>
                <c:pt idx="11">
                  <c:v>14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4-4907-A05E-4453799D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13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20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2F1-BF3F-12CAC83CB0D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9</c:v>
                </c:pt>
                <c:pt idx="1">
                  <c:v>9</c:v>
                </c:pt>
                <c:pt idx="2">
                  <c:v>5</c:v>
                </c:pt>
                <c:pt idx="3">
                  <c:v>15</c:v>
                </c:pt>
                <c:pt idx="4">
                  <c:v>13</c:v>
                </c:pt>
                <c:pt idx="5">
                  <c:v>0</c:v>
                </c:pt>
                <c:pt idx="6">
                  <c:v>8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2F1-BF3F-12CAC83C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1">
                  <c:v>11638</c:v>
                </c:pt>
                <c:pt idx="2">
                  <c:v>12392</c:v>
                </c:pt>
                <c:pt idx="3">
                  <c:v>12802</c:v>
                </c:pt>
                <c:pt idx="4">
                  <c:v>13157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0C-A421-34097F43FD95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1">
                  <c:v>7823</c:v>
                </c:pt>
                <c:pt idx="2">
                  <c:v>8698</c:v>
                </c:pt>
                <c:pt idx="3">
                  <c:v>8636</c:v>
                </c:pt>
                <c:pt idx="4">
                  <c:v>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0-420C-A421-34097F43FD95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1">
                  <c:v>9435</c:v>
                </c:pt>
                <c:pt idx="2">
                  <c:v>9628</c:v>
                </c:pt>
                <c:pt idx="3">
                  <c:v>10050</c:v>
                </c:pt>
                <c:pt idx="4">
                  <c:v>10463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0-420C-A421-34097F43FD95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1">
                  <c:v>2202</c:v>
                </c:pt>
                <c:pt idx="2">
                  <c:v>2766</c:v>
                </c:pt>
                <c:pt idx="3">
                  <c:v>2752</c:v>
                </c:pt>
                <c:pt idx="4">
                  <c:v>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0-420C-A421-34097F43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9.21'!$V$8:$Z$8</c:f>
              <c:numCache>
                <c:formatCode>#,##0</c:formatCode>
                <c:ptCount val="5"/>
                <c:pt idx="0">
                  <c:v>32774.5</c:v>
                </c:pt>
                <c:pt idx="1">
                  <c:v>38622.050000000003</c:v>
                </c:pt>
                <c:pt idx="2">
                  <c:v>44849</c:v>
                </c:pt>
                <c:pt idx="3">
                  <c:v>38502.11</c:v>
                </c:pt>
                <c:pt idx="4">
                  <c:v>41843.49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9-4AAF-BBFE-0ADE84D92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9-4AAF-BBFE-0ADE84D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1">
                  <c:v>314</c:v>
                </c:pt>
                <c:pt idx="2">
                  <c:v>326</c:v>
                </c:pt>
                <c:pt idx="3">
                  <c:v>324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A-4270-8F69-F6385DD9C31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1">
                  <c:v>190</c:v>
                </c:pt>
                <c:pt idx="2">
                  <c:v>205</c:v>
                </c:pt>
                <c:pt idx="3">
                  <c:v>195</c:v>
                </c:pt>
                <c:pt idx="4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A-4270-8F69-F6385DD9C31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1">
                  <c:v>287</c:v>
                </c:pt>
                <c:pt idx="2">
                  <c:v>308</c:v>
                </c:pt>
                <c:pt idx="3">
                  <c:v>296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A-4270-8F69-F6385DD9C31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1">
                  <c:v>24</c:v>
                </c:pt>
                <c:pt idx="2">
                  <c:v>22</c:v>
                </c:pt>
                <c:pt idx="3">
                  <c:v>28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A-4270-8F69-F6385DD9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0.23032069970845481</c:v>
                </c:pt>
                <c:pt idx="1">
                  <c:v>2.9154518950437316E-2</c:v>
                </c:pt>
                <c:pt idx="2">
                  <c:v>1.7492711370262391E-2</c:v>
                </c:pt>
                <c:pt idx="3">
                  <c:v>1.1661807580174927E-2</c:v>
                </c:pt>
                <c:pt idx="4">
                  <c:v>7.8717201166180764E-2</c:v>
                </c:pt>
                <c:pt idx="5">
                  <c:v>0</c:v>
                </c:pt>
                <c:pt idx="6">
                  <c:v>8.1632653061224483E-2</c:v>
                </c:pt>
                <c:pt idx="7">
                  <c:v>9.3294460641399415E-2</c:v>
                </c:pt>
                <c:pt idx="8">
                  <c:v>3.4985422740524783E-2</c:v>
                </c:pt>
                <c:pt idx="9">
                  <c:v>0</c:v>
                </c:pt>
                <c:pt idx="10">
                  <c:v>1.4577259475218658E-2</c:v>
                </c:pt>
                <c:pt idx="11">
                  <c:v>0</c:v>
                </c:pt>
                <c:pt idx="12">
                  <c:v>2.3323615160349854E-2</c:v>
                </c:pt>
                <c:pt idx="13">
                  <c:v>3.7900874635568516E-2</c:v>
                </c:pt>
                <c:pt idx="14">
                  <c:v>0.18367346938775511</c:v>
                </c:pt>
                <c:pt idx="15">
                  <c:v>5.5393586005830907E-2</c:v>
                </c:pt>
                <c:pt idx="16">
                  <c:v>2.6239067055393587E-2</c:v>
                </c:pt>
                <c:pt idx="17">
                  <c:v>3.7900874635568516E-2</c:v>
                </c:pt>
                <c:pt idx="18">
                  <c:v>2.9154518950437316E-2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E65-B353-378705434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A-4E65-B353-37870543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17</c:v>
                </c:pt>
                <c:pt idx="4">
                  <c:v>29</c:v>
                </c:pt>
                <c:pt idx="5">
                  <c:v>20</c:v>
                </c:pt>
                <c:pt idx="6">
                  <c:v>4</c:v>
                </c:pt>
                <c:pt idx="7">
                  <c:v>13</c:v>
                </c:pt>
                <c:pt idx="8">
                  <c:v>32</c:v>
                </c:pt>
                <c:pt idx="9">
                  <c:v>18</c:v>
                </c:pt>
                <c:pt idx="10">
                  <c:v>22</c:v>
                </c:pt>
                <c:pt idx="11">
                  <c:v>9</c:v>
                </c:pt>
                <c:pt idx="12">
                  <c:v>4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5-4637-8B45-D17C01B6A52E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19</c:v>
                </c:pt>
                <c:pt idx="4">
                  <c:v>18</c:v>
                </c:pt>
                <c:pt idx="5">
                  <c:v>3</c:v>
                </c:pt>
                <c:pt idx="6">
                  <c:v>20</c:v>
                </c:pt>
                <c:pt idx="7">
                  <c:v>3</c:v>
                </c:pt>
                <c:pt idx="8">
                  <c:v>16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5-4637-8B45-D17C01B6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11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42-84DE-59AF803FFF0D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6</c:v>
                </c:pt>
                <c:pt idx="3">
                  <c:v>12</c:v>
                </c:pt>
                <c:pt idx="4">
                  <c:v>12</c:v>
                </c:pt>
                <c:pt idx="5">
                  <c:v>5</c:v>
                </c:pt>
                <c:pt idx="6">
                  <c:v>9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42-84DE-59AF803F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1">
                  <c:v>46013.48</c:v>
                </c:pt>
                <c:pt idx="2">
                  <c:v>46550.25</c:v>
                </c:pt>
                <c:pt idx="3">
                  <c:v>53078.98</c:v>
                </c:pt>
                <c:pt idx="4">
                  <c:v>55335.5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2-488A-A2F7-E9923611C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2-488A-A2F7-E992361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9.22'!$V$4:$Z$4</c:f>
              <c:numCache>
                <c:formatCode>#,##0</c:formatCode>
                <c:ptCount val="5"/>
                <c:pt idx="0">
                  <c:v>314</c:v>
                </c:pt>
                <c:pt idx="1">
                  <c:v>326</c:v>
                </c:pt>
                <c:pt idx="2">
                  <c:v>324</c:v>
                </c:pt>
                <c:pt idx="3">
                  <c:v>323</c:v>
                </c:pt>
                <c:pt idx="4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3C4-9CA2-FD46118C1CBC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9.22'!$V$7:$Z$7</c:f>
              <c:numCache>
                <c:formatCode>#,##0</c:formatCode>
                <c:ptCount val="5"/>
                <c:pt idx="0">
                  <c:v>190</c:v>
                </c:pt>
                <c:pt idx="1">
                  <c:v>205</c:v>
                </c:pt>
                <c:pt idx="2">
                  <c:v>195</c:v>
                </c:pt>
                <c:pt idx="3">
                  <c:v>177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C-43C4-9CA2-FD46118C1CBC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9.22'!$V$11:$Z$11</c:f>
              <c:numCache>
                <c:formatCode>#,##0</c:formatCode>
                <c:ptCount val="5"/>
                <c:pt idx="0">
                  <c:v>287</c:v>
                </c:pt>
                <c:pt idx="1">
                  <c:v>308</c:v>
                </c:pt>
                <c:pt idx="2">
                  <c:v>296</c:v>
                </c:pt>
                <c:pt idx="3">
                  <c:v>299</c:v>
                </c:pt>
                <c:pt idx="4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C-43C4-9CA2-FD46118C1CBC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9.22'!$V$12:$Z$12</c:f>
              <c:numCache>
                <c:formatCode>#,##0</c:formatCode>
                <c:ptCount val="5"/>
                <c:pt idx="0">
                  <c:v>24</c:v>
                </c:pt>
                <c:pt idx="1">
                  <c:v>22</c:v>
                </c:pt>
                <c:pt idx="2">
                  <c:v>28</c:v>
                </c:pt>
                <c:pt idx="3">
                  <c:v>27</c:v>
                </c:pt>
                <c:pt idx="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C-43C4-9CA2-FD46118C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0.23032069970845481</c:v>
                </c:pt>
                <c:pt idx="1">
                  <c:v>2.9154518950437316E-2</c:v>
                </c:pt>
                <c:pt idx="2">
                  <c:v>1.7492711370262391E-2</c:v>
                </c:pt>
                <c:pt idx="3">
                  <c:v>1.1661807580174927E-2</c:v>
                </c:pt>
                <c:pt idx="4">
                  <c:v>7.8717201166180764E-2</c:v>
                </c:pt>
                <c:pt idx="5">
                  <c:v>0</c:v>
                </c:pt>
                <c:pt idx="6">
                  <c:v>8.1632653061224483E-2</c:v>
                </c:pt>
                <c:pt idx="7">
                  <c:v>9.3294460641399415E-2</c:v>
                </c:pt>
                <c:pt idx="8">
                  <c:v>3.4985422740524783E-2</c:v>
                </c:pt>
                <c:pt idx="9">
                  <c:v>0</c:v>
                </c:pt>
                <c:pt idx="10">
                  <c:v>1.4577259475218658E-2</c:v>
                </c:pt>
                <c:pt idx="11">
                  <c:v>0</c:v>
                </c:pt>
                <c:pt idx="12">
                  <c:v>2.3323615160349854E-2</c:v>
                </c:pt>
                <c:pt idx="13">
                  <c:v>3.7900874635568516E-2</c:v>
                </c:pt>
                <c:pt idx="14">
                  <c:v>0.18367346938775511</c:v>
                </c:pt>
                <c:pt idx="15">
                  <c:v>5.5393586005830907E-2</c:v>
                </c:pt>
                <c:pt idx="16">
                  <c:v>2.6239067055393587E-2</c:v>
                </c:pt>
                <c:pt idx="17">
                  <c:v>3.7900874635568516E-2</c:v>
                </c:pt>
                <c:pt idx="18">
                  <c:v>2.9154518950437316E-2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32A-88D2-C1C6F4667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32A-88D2-C1C6F466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16</c:v>
                </c:pt>
                <c:pt idx="4">
                  <c:v>36</c:v>
                </c:pt>
                <c:pt idx="5">
                  <c:v>17</c:v>
                </c:pt>
                <c:pt idx="6">
                  <c:v>10</c:v>
                </c:pt>
                <c:pt idx="7">
                  <c:v>6</c:v>
                </c:pt>
                <c:pt idx="8">
                  <c:v>16</c:v>
                </c:pt>
                <c:pt idx="9">
                  <c:v>18</c:v>
                </c:pt>
                <c:pt idx="10">
                  <c:v>21</c:v>
                </c:pt>
                <c:pt idx="11">
                  <c:v>29</c:v>
                </c:pt>
                <c:pt idx="12">
                  <c:v>15</c:v>
                </c:pt>
                <c:pt idx="13">
                  <c:v>5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09B-8366-70DEF68A8C7C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24</c:v>
                </c:pt>
                <c:pt idx="4">
                  <c:v>23</c:v>
                </c:pt>
                <c:pt idx="5">
                  <c:v>6</c:v>
                </c:pt>
                <c:pt idx="6">
                  <c:v>14</c:v>
                </c:pt>
                <c:pt idx="7">
                  <c:v>3</c:v>
                </c:pt>
                <c:pt idx="8">
                  <c:v>13</c:v>
                </c:pt>
                <c:pt idx="9">
                  <c:v>11</c:v>
                </c:pt>
                <c:pt idx="10">
                  <c:v>19</c:v>
                </c:pt>
                <c:pt idx="11">
                  <c:v>5</c:v>
                </c:pt>
                <c:pt idx="12">
                  <c:v>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09B-8366-70DEF68A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19</c:v>
                </c:pt>
                <c:pt idx="1">
                  <c:v>6</c:v>
                </c:pt>
                <c:pt idx="2">
                  <c:v>19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77A-983A-5DA441013E3C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8</c:v>
                </c:pt>
                <c:pt idx="3">
                  <c:v>13</c:v>
                </c:pt>
                <c:pt idx="4">
                  <c:v>17</c:v>
                </c:pt>
                <c:pt idx="5">
                  <c:v>3</c:v>
                </c:pt>
                <c:pt idx="6">
                  <c:v>6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77A-983A-5DA441013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0.13523265428850637</c:v>
                </c:pt>
                <c:pt idx="1">
                  <c:v>8.7499060362324285E-2</c:v>
                </c:pt>
                <c:pt idx="2">
                  <c:v>5.2995564910170635E-2</c:v>
                </c:pt>
                <c:pt idx="3">
                  <c:v>2.7587762158911525E-2</c:v>
                </c:pt>
                <c:pt idx="4">
                  <c:v>5.938510110501391E-2</c:v>
                </c:pt>
                <c:pt idx="5">
                  <c:v>1.8867924528301886E-2</c:v>
                </c:pt>
                <c:pt idx="6">
                  <c:v>8.7649402390438252E-2</c:v>
                </c:pt>
                <c:pt idx="7">
                  <c:v>5.4198301135082311E-2</c:v>
                </c:pt>
                <c:pt idx="8">
                  <c:v>2.4731263624746296E-2</c:v>
                </c:pt>
                <c:pt idx="9">
                  <c:v>2.4054724498233479E-3</c:v>
                </c:pt>
                <c:pt idx="10">
                  <c:v>1.5334886867623845E-2</c:v>
                </c:pt>
                <c:pt idx="11">
                  <c:v>1.3981808614598211E-2</c:v>
                </c:pt>
                <c:pt idx="12">
                  <c:v>3.0369089679019769E-2</c:v>
                </c:pt>
                <c:pt idx="13">
                  <c:v>8.5920469067127719E-2</c:v>
                </c:pt>
                <c:pt idx="14">
                  <c:v>3.7510336014432835E-2</c:v>
                </c:pt>
                <c:pt idx="15">
                  <c:v>6.2241599639179135E-2</c:v>
                </c:pt>
                <c:pt idx="16">
                  <c:v>7.2164173494700445E-2</c:v>
                </c:pt>
                <c:pt idx="17">
                  <c:v>7.8929564759828603E-3</c:v>
                </c:pt>
                <c:pt idx="18">
                  <c:v>4.2772306998421411E-2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F0F-AC2A-362A166A2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1-4F0F-AC2A-362A166A2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9.22'!$V$8:$Z$8</c:f>
              <c:numCache>
                <c:formatCode>#,##0</c:formatCode>
                <c:ptCount val="5"/>
                <c:pt idx="0">
                  <c:v>46013.48</c:v>
                </c:pt>
                <c:pt idx="1">
                  <c:v>46550.25</c:v>
                </c:pt>
                <c:pt idx="2">
                  <c:v>53078.98</c:v>
                </c:pt>
                <c:pt idx="3">
                  <c:v>55335.5</c:v>
                </c:pt>
                <c:pt idx="4">
                  <c:v>53739.8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FE7-838A-1B40C2AA51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FE7-838A-1B40C2AA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1">
                  <c:v>702</c:v>
                </c:pt>
                <c:pt idx="2">
                  <c:v>595</c:v>
                </c:pt>
                <c:pt idx="3">
                  <c:v>652</c:v>
                </c:pt>
                <c:pt idx="4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0-4302-905B-241B464D99A2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1">
                  <c:v>518</c:v>
                </c:pt>
                <c:pt idx="2">
                  <c:v>451</c:v>
                </c:pt>
                <c:pt idx="3">
                  <c:v>456</c:v>
                </c:pt>
                <c:pt idx="4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0-4302-905B-241B464D99A2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1">
                  <c:v>698</c:v>
                </c:pt>
                <c:pt idx="2">
                  <c:v>592</c:v>
                </c:pt>
                <c:pt idx="3">
                  <c:v>648</c:v>
                </c:pt>
                <c:pt idx="4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0-4302-905B-241B464D99A2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C0-4302-905B-241B464D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3.0063291139240507E-2</c:v>
                </c:pt>
                <c:pt idx="1">
                  <c:v>1.1075949367088608E-2</c:v>
                </c:pt>
                <c:pt idx="2">
                  <c:v>4.7468354430379748E-3</c:v>
                </c:pt>
                <c:pt idx="3">
                  <c:v>0</c:v>
                </c:pt>
                <c:pt idx="4">
                  <c:v>4.4303797468354431E-2</c:v>
                </c:pt>
                <c:pt idx="5">
                  <c:v>0</c:v>
                </c:pt>
                <c:pt idx="6">
                  <c:v>0.14556962025316456</c:v>
                </c:pt>
                <c:pt idx="7">
                  <c:v>7.9113924050632917E-3</c:v>
                </c:pt>
                <c:pt idx="8">
                  <c:v>1.8987341772151899E-2</c:v>
                </c:pt>
                <c:pt idx="9">
                  <c:v>0</c:v>
                </c:pt>
                <c:pt idx="10">
                  <c:v>1.4240506329113924E-2</c:v>
                </c:pt>
                <c:pt idx="11">
                  <c:v>0</c:v>
                </c:pt>
                <c:pt idx="12">
                  <c:v>2.5316455696202531E-2</c:v>
                </c:pt>
                <c:pt idx="13">
                  <c:v>0.14873417721518986</c:v>
                </c:pt>
                <c:pt idx="14">
                  <c:v>0.17246835443037975</c:v>
                </c:pt>
                <c:pt idx="15">
                  <c:v>0.14556962025316456</c:v>
                </c:pt>
                <c:pt idx="16">
                  <c:v>0.1550632911392405</c:v>
                </c:pt>
                <c:pt idx="17">
                  <c:v>0</c:v>
                </c:pt>
                <c:pt idx="18">
                  <c:v>7.5949367088607597E-2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5-467F-8F0B-316FBC2896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5-467F-8F0B-316FBC28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31</c:v>
                </c:pt>
                <c:pt idx="4">
                  <c:v>36</c:v>
                </c:pt>
                <c:pt idx="5">
                  <c:v>45</c:v>
                </c:pt>
                <c:pt idx="6">
                  <c:v>30</c:v>
                </c:pt>
                <c:pt idx="7">
                  <c:v>28</c:v>
                </c:pt>
                <c:pt idx="8">
                  <c:v>54</c:v>
                </c:pt>
                <c:pt idx="9">
                  <c:v>33</c:v>
                </c:pt>
                <c:pt idx="10">
                  <c:v>16</c:v>
                </c:pt>
                <c:pt idx="11">
                  <c:v>24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919-81D1-7CC8AAEEE8AF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41</c:v>
                </c:pt>
                <c:pt idx="4">
                  <c:v>38</c:v>
                </c:pt>
                <c:pt idx="5">
                  <c:v>46</c:v>
                </c:pt>
                <c:pt idx="6">
                  <c:v>27</c:v>
                </c:pt>
                <c:pt idx="7">
                  <c:v>44</c:v>
                </c:pt>
                <c:pt idx="8">
                  <c:v>40</c:v>
                </c:pt>
                <c:pt idx="9">
                  <c:v>23</c:v>
                </c:pt>
                <c:pt idx="10">
                  <c:v>9</c:v>
                </c:pt>
                <c:pt idx="11">
                  <c:v>23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4919-81D1-7CC8AAE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8</c:v>
                </c:pt>
                <c:pt idx="1">
                  <c:v>18</c:v>
                </c:pt>
                <c:pt idx="2">
                  <c:v>28</c:v>
                </c:pt>
                <c:pt idx="3">
                  <c:v>49</c:v>
                </c:pt>
                <c:pt idx="4">
                  <c:v>4</c:v>
                </c:pt>
                <c:pt idx="5">
                  <c:v>5</c:v>
                </c:pt>
                <c:pt idx="6">
                  <c:v>31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CE6-AE4C-6BC7D1453102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9</c:v>
                </c:pt>
                <c:pt idx="1">
                  <c:v>34</c:v>
                </c:pt>
                <c:pt idx="2">
                  <c:v>0</c:v>
                </c:pt>
                <c:pt idx="3">
                  <c:v>79</c:v>
                </c:pt>
                <c:pt idx="4">
                  <c:v>22</c:v>
                </c:pt>
                <c:pt idx="5">
                  <c:v>9</c:v>
                </c:pt>
                <c:pt idx="6">
                  <c:v>7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CE6-AE4C-6BC7D14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1">
                  <c:v>24510.29</c:v>
                </c:pt>
                <c:pt idx="2">
                  <c:v>25352.54</c:v>
                </c:pt>
                <c:pt idx="3">
                  <c:v>24784.080000000002</c:v>
                </c:pt>
                <c:pt idx="4">
                  <c:v>26193.1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5-4814-9034-29B15AC2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5-4814-9034-29B15AC2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9.23'!$V$4:$Z$4</c:f>
              <c:numCache>
                <c:formatCode>#,##0</c:formatCode>
                <c:ptCount val="5"/>
                <c:pt idx="0">
                  <c:v>702</c:v>
                </c:pt>
                <c:pt idx="1">
                  <c:v>595</c:v>
                </c:pt>
                <c:pt idx="2">
                  <c:v>652</c:v>
                </c:pt>
                <c:pt idx="3">
                  <c:v>651</c:v>
                </c:pt>
                <c:pt idx="4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0EB-9E2E-F4A6A5C8B273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9.23'!$V$7:$Z$7</c:f>
              <c:numCache>
                <c:formatCode>#,##0</c:formatCode>
                <c:ptCount val="5"/>
                <c:pt idx="0">
                  <c:v>518</c:v>
                </c:pt>
                <c:pt idx="1">
                  <c:v>451</c:v>
                </c:pt>
                <c:pt idx="2">
                  <c:v>456</c:v>
                </c:pt>
                <c:pt idx="3">
                  <c:v>466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0EB-9E2E-F4A6A5C8B273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9.23'!$V$11:$Z$11</c:f>
              <c:numCache>
                <c:formatCode>#,##0</c:formatCode>
                <c:ptCount val="5"/>
                <c:pt idx="0">
                  <c:v>698</c:v>
                </c:pt>
                <c:pt idx="1">
                  <c:v>592</c:v>
                </c:pt>
                <c:pt idx="2">
                  <c:v>648</c:v>
                </c:pt>
                <c:pt idx="3">
                  <c:v>646</c:v>
                </c:pt>
                <c:pt idx="4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A-40EB-9E2E-F4A6A5C8B273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9.23'!$V$12:$Z$12</c:f>
              <c:numCache>
                <c:formatCode>#,##0</c:formatCode>
                <c:ptCount val="5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A-40EB-9E2E-F4A6A5C8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3.0063291139240507E-2</c:v>
                </c:pt>
                <c:pt idx="1">
                  <c:v>1.1075949367088608E-2</c:v>
                </c:pt>
                <c:pt idx="2">
                  <c:v>4.7468354430379748E-3</c:v>
                </c:pt>
                <c:pt idx="3">
                  <c:v>0</c:v>
                </c:pt>
                <c:pt idx="4">
                  <c:v>4.4303797468354431E-2</c:v>
                </c:pt>
                <c:pt idx="5">
                  <c:v>0</c:v>
                </c:pt>
                <c:pt idx="6">
                  <c:v>0.14556962025316456</c:v>
                </c:pt>
                <c:pt idx="7">
                  <c:v>7.9113924050632917E-3</c:v>
                </c:pt>
                <c:pt idx="8">
                  <c:v>1.8987341772151899E-2</c:v>
                </c:pt>
                <c:pt idx="9">
                  <c:v>0</c:v>
                </c:pt>
                <c:pt idx="10">
                  <c:v>1.4240506329113924E-2</c:v>
                </c:pt>
                <c:pt idx="11">
                  <c:v>0</c:v>
                </c:pt>
                <c:pt idx="12">
                  <c:v>2.5316455696202531E-2</c:v>
                </c:pt>
                <c:pt idx="13">
                  <c:v>0.14873417721518986</c:v>
                </c:pt>
                <c:pt idx="14">
                  <c:v>0.17246835443037975</c:v>
                </c:pt>
                <c:pt idx="15">
                  <c:v>0.14556962025316456</c:v>
                </c:pt>
                <c:pt idx="16">
                  <c:v>0.1550632911392405</c:v>
                </c:pt>
                <c:pt idx="17">
                  <c:v>0</c:v>
                </c:pt>
                <c:pt idx="18">
                  <c:v>7.5949367088607597E-2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A2B-A00E-3A739A4561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A2B-A00E-3A739A45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30</c:v>
                </c:pt>
                <c:pt idx="4">
                  <c:v>52</c:v>
                </c:pt>
                <c:pt idx="5">
                  <c:v>37</c:v>
                </c:pt>
                <c:pt idx="6">
                  <c:v>22</c:v>
                </c:pt>
                <c:pt idx="7">
                  <c:v>32</c:v>
                </c:pt>
                <c:pt idx="8">
                  <c:v>44</c:v>
                </c:pt>
                <c:pt idx="9">
                  <c:v>45</c:v>
                </c:pt>
                <c:pt idx="10">
                  <c:v>24</c:v>
                </c:pt>
                <c:pt idx="11">
                  <c:v>16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E38-9908-AC3B4B2FE2B2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33</c:v>
                </c:pt>
                <c:pt idx="4">
                  <c:v>32</c:v>
                </c:pt>
                <c:pt idx="5">
                  <c:v>42</c:v>
                </c:pt>
                <c:pt idx="6">
                  <c:v>29</c:v>
                </c:pt>
                <c:pt idx="7">
                  <c:v>41</c:v>
                </c:pt>
                <c:pt idx="8">
                  <c:v>29</c:v>
                </c:pt>
                <c:pt idx="9">
                  <c:v>29</c:v>
                </c:pt>
                <c:pt idx="10">
                  <c:v>14</c:v>
                </c:pt>
                <c:pt idx="11">
                  <c:v>20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E38-9908-AC3B4B2F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8</c:v>
                </c:pt>
                <c:pt idx="1">
                  <c:v>23</c:v>
                </c:pt>
                <c:pt idx="2">
                  <c:v>39</c:v>
                </c:pt>
                <c:pt idx="3">
                  <c:v>38</c:v>
                </c:pt>
                <c:pt idx="4">
                  <c:v>5</c:v>
                </c:pt>
                <c:pt idx="5">
                  <c:v>10</c:v>
                </c:pt>
                <c:pt idx="6">
                  <c:v>32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926-9BC6-345FB7608F5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13</c:v>
                </c:pt>
                <c:pt idx="1">
                  <c:v>35</c:v>
                </c:pt>
                <c:pt idx="2">
                  <c:v>0</c:v>
                </c:pt>
                <c:pt idx="3">
                  <c:v>68</c:v>
                </c:pt>
                <c:pt idx="4">
                  <c:v>25</c:v>
                </c:pt>
                <c:pt idx="5">
                  <c:v>6</c:v>
                </c:pt>
                <c:pt idx="6">
                  <c:v>11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926-9BC6-345FB760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33</c:v>
                </c:pt>
                <c:pt idx="1">
                  <c:v>237</c:v>
                </c:pt>
                <c:pt idx="2">
                  <c:v>425</c:v>
                </c:pt>
                <c:pt idx="3">
                  <c:v>569</c:v>
                </c:pt>
                <c:pt idx="4">
                  <c:v>726</c:v>
                </c:pt>
                <c:pt idx="5">
                  <c:v>708</c:v>
                </c:pt>
                <c:pt idx="6">
                  <c:v>664</c:v>
                </c:pt>
                <c:pt idx="7">
                  <c:v>632</c:v>
                </c:pt>
                <c:pt idx="8">
                  <c:v>563</c:v>
                </c:pt>
                <c:pt idx="9">
                  <c:v>614</c:v>
                </c:pt>
                <c:pt idx="10">
                  <c:v>556</c:v>
                </c:pt>
                <c:pt idx="11">
                  <c:v>551</c:v>
                </c:pt>
                <c:pt idx="12">
                  <c:v>311</c:v>
                </c:pt>
                <c:pt idx="13">
                  <c:v>129</c:v>
                </c:pt>
                <c:pt idx="14">
                  <c:v>111</c:v>
                </c:pt>
                <c:pt idx="15">
                  <c:v>57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B-43A9-B2C0-B89F619684B9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35</c:v>
                </c:pt>
                <c:pt idx="1">
                  <c:v>203</c:v>
                </c:pt>
                <c:pt idx="2">
                  <c:v>416</c:v>
                </c:pt>
                <c:pt idx="3">
                  <c:v>519</c:v>
                </c:pt>
                <c:pt idx="4">
                  <c:v>619</c:v>
                </c:pt>
                <c:pt idx="5">
                  <c:v>664</c:v>
                </c:pt>
                <c:pt idx="6">
                  <c:v>631</c:v>
                </c:pt>
                <c:pt idx="7">
                  <c:v>601</c:v>
                </c:pt>
                <c:pt idx="8">
                  <c:v>597</c:v>
                </c:pt>
                <c:pt idx="9">
                  <c:v>551</c:v>
                </c:pt>
                <c:pt idx="10">
                  <c:v>548</c:v>
                </c:pt>
                <c:pt idx="11">
                  <c:v>429</c:v>
                </c:pt>
                <c:pt idx="12">
                  <c:v>189</c:v>
                </c:pt>
                <c:pt idx="13">
                  <c:v>95</c:v>
                </c:pt>
                <c:pt idx="14">
                  <c:v>80</c:v>
                </c:pt>
                <c:pt idx="15">
                  <c:v>40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B-43A9-B2C0-B89F6196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9.23'!$V$8:$Z$8</c:f>
              <c:numCache>
                <c:formatCode>#,##0</c:formatCode>
                <c:ptCount val="5"/>
                <c:pt idx="0">
                  <c:v>24510.29</c:v>
                </c:pt>
                <c:pt idx="1">
                  <c:v>25352.54</c:v>
                </c:pt>
                <c:pt idx="2">
                  <c:v>24784.080000000002</c:v>
                </c:pt>
                <c:pt idx="3">
                  <c:v>26193.1</c:v>
                </c:pt>
                <c:pt idx="4">
                  <c:v>25291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503-A674-7B83C94636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0-4503-A674-7B83C94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1">
                  <c:v>12412</c:v>
                </c:pt>
                <c:pt idx="2">
                  <c:v>11767</c:v>
                </c:pt>
                <c:pt idx="3">
                  <c:v>13023</c:v>
                </c:pt>
                <c:pt idx="4">
                  <c:v>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8-4DE4-92CF-1289855E8DA2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1">
                  <c:v>7847</c:v>
                </c:pt>
                <c:pt idx="2">
                  <c:v>7781</c:v>
                </c:pt>
                <c:pt idx="3">
                  <c:v>8084</c:v>
                </c:pt>
                <c:pt idx="4">
                  <c:v>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8-4DE4-92CF-1289855E8DA2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1">
                  <c:v>10859</c:v>
                </c:pt>
                <c:pt idx="2">
                  <c:v>10165</c:v>
                </c:pt>
                <c:pt idx="3">
                  <c:v>11337</c:v>
                </c:pt>
                <c:pt idx="4">
                  <c:v>11459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DE4-92CF-1289855E8DA2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1">
                  <c:v>1544</c:v>
                </c:pt>
                <c:pt idx="2">
                  <c:v>1604</c:v>
                </c:pt>
                <c:pt idx="3">
                  <c:v>1686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8-4DE4-92CF-1289855E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4.1779157667386609E-2</c:v>
                </c:pt>
                <c:pt idx="1">
                  <c:v>1.2486501079913608E-2</c:v>
                </c:pt>
                <c:pt idx="2">
                  <c:v>3.8404427645788337E-2</c:v>
                </c:pt>
                <c:pt idx="3">
                  <c:v>3.4422246220302375E-3</c:v>
                </c:pt>
                <c:pt idx="4">
                  <c:v>5.7775377969762419E-2</c:v>
                </c:pt>
                <c:pt idx="5">
                  <c:v>1.7008639308855291E-2</c:v>
                </c:pt>
                <c:pt idx="6">
                  <c:v>7.8091252699784022E-2</c:v>
                </c:pt>
                <c:pt idx="7">
                  <c:v>0.28219492440604754</c:v>
                </c:pt>
                <c:pt idx="8">
                  <c:v>4.6436285097192227E-2</c:v>
                </c:pt>
                <c:pt idx="9">
                  <c:v>7.9643628509719223E-3</c:v>
                </c:pt>
                <c:pt idx="10">
                  <c:v>2.058585313174946E-2</c:v>
                </c:pt>
                <c:pt idx="11">
                  <c:v>3.4624730021598271E-2</c:v>
                </c:pt>
                <c:pt idx="12">
                  <c:v>3.8674406047516201E-2</c:v>
                </c:pt>
                <c:pt idx="13">
                  <c:v>9.3817494600431969E-2</c:v>
                </c:pt>
                <c:pt idx="14">
                  <c:v>3.2464902807775378E-2</c:v>
                </c:pt>
                <c:pt idx="15">
                  <c:v>4.0901727861771056E-2</c:v>
                </c:pt>
                <c:pt idx="16">
                  <c:v>6.3444924406047515E-2</c:v>
                </c:pt>
                <c:pt idx="17">
                  <c:v>2.7402807775377971E-2</c:v>
                </c:pt>
                <c:pt idx="18">
                  <c:v>3.6514578833693308E-2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C0E-8CA5-BE71D1DA8F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9-4C0E-8CA5-BE71D1DA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20</c:v>
                </c:pt>
                <c:pt idx="1">
                  <c:v>160</c:v>
                </c:pt>
                <c:pt idx="2">
                  <c:v>299</c:v>
                </c:pt>
                <c:pt idx="3">
                  <c:v>429</c:v>
                </c:pt>
                <c:pt idx="4">
                  <c:v>756</c:v>
                </c:pt>
                <c:pt idx="5">
                  <c:v>885</c:v>
                </c:pt>
                <c:pt idx="6">
                  <c:v>591</c:v>
                </c:pt>
                <c:pt idx="7">
                  <c:v>508</c:v>
                </c:pt>
                <c:pt idx="8">
                  <c:v>611</c:v>
                </c:pt>
                <c:pt idx="9">
                  <c:v>585</c:v>
                </c:pt>
                <c:pt idx="10">
                  <c:v>562</c:v>
                </c:pt>
                <c:pt idx="11">
                  <c:v>557</c:v>
                </c:pt>
                <c:pt idx="12">
                  <c:v>286</c:v>
                </c:pt>
                <c:pt idx="13">
                  <c:v>114</c:v>
                </c:pt>
                <c:pt idx="14">
                  <c:v>31</c:v>
                </c:pt>
                <c:pt idx="15">
                  <c:v>26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75F-BE6D-F5D2F6E20AB5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25</c:v>
                </c:pt>
                <c:pt idx="1">
                  <c:v>171</c:v>
                </c:pt>
                <c:pt idx="2">
                  <c:v>288</c:v>
                </c:pt>
                <c:pt idx="3">
                  <c:v>512</c:v>
                </c:pt>
                <c:pt idx="4">
                  <c:v>890</c:v>
                </c:pt>
                <c:pt idx="5">
                  <c:v>953</c:v>
                </c:pt>
                <c:pt idx="6">
                  <c:v>628</c:v>
                </c:pt>
                <c:pt idx="7">
                  <c:v>559</c:v>
                </c:pt>
                <c:pt idx="8">
                  <c:v>537</c:v>
                </c:pt>
                <c:pt idx="9">
                  <c:v>624</c:v>
                </c:pt>
                <c:pt idx="10">
                  <c:v>672</c:v>
                </c:pt>
                <c:pt idx="11">
                  <c:v>463</c:v>
                </c:pt>
                <c:pt idx="12">
                  <c:v>224</c:v>
                </c:pt>
                <c:pt idx="13">
                  <c:v>100</c:v>
                </c:pt>
                <c:pt idx="14">
                  <c:v>39</c:v>
                </c:pt>
                <c:pt idx="15">
                  <c:v>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75F-BE6D-F5D2F6E2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417</c:v>
                </c:pt>
                <c:pt idx="1">
                  <c:v>297</c:v>
                </c:pt>
                <c:pt idx="2">
                  <c:v>849</c:v>
                </c:pt>
                <c:pt idx="3">
                  <c:v>376</c:v>
                </c:pt>
                <c:pt idx="4">
                  <c:v>82</c:v>
                </c:pt>
                <c:pt idx="5">
                  <c:v>172</c:v>
                </c:pt>
                <c:pt idx="6">
                  <c:v>300</c:v>
                </c:pt>
                <c:pt idx="7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9B-B1E3-9061F6DAFBE6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400</c:v>
                </c:pt>
                <c:pt idx="1">
                  <c:v>446</c:v>
                </c:pt>
                <c:pt idx="2">
                  <c:v>144</c:v>
                </c:pt>
                <c:pt idx="3">
                  <c:v>763</c:v>
                </c:pt>
                <c:pt idx="4">
                  <c:v>474</c:v>
                </c:pt>
                <c:pt idx="5">
                  <c:v>425</c:v>
                </c:pt>
                <c:pt idx="6">
                  <c:v>28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9B-B1E3-9061F6DA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1">
                  <c:v>34955.26</c:v>
                </c:pt>
                <c:pt idx="2">
                  <c:v>36135</c:v>
                </c:pt>
                <c:pt idx="3">
                  <c:v>34660.959999999999</c:v>
                </c:pt>
                <c:pt idx="4">
                  <c:v>38919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F-4298-9B9D-529F7097D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F-4298-9B9D-529F7097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9.24'!$V$4:$Z$4</c:f>
              <c:numCache>
                <c:formatCode>#,##0</c:formatCode>
                <c:ptCount val="5"/>
                <c:pt idx="0">
                  <c:v>12412</c:v>
                </c:pt>
                <c:pt idx="1">
                  <c:v>11767</c:v>
                </c:pt>
                <c:pt idx="2">
                  <c:v>13023</c:v>
                </c:pt>
                <c:pt idx="3">
                  <c:v>13120</c:v>
                </c:pt>
                <c:pt idx="4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9-4A07-B35C-A64A5C0B7FA1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9.24'!$V$7:$Z$7</c:f>
              <c:numCache>
                <c:formatCode>#,##0</c:formatCode>
                <c:ptCount val="5"/>
                <c:pt idx="0">
                  <c:v>7847</c:v>
                </c:pt>
                <c:pt idx="1">
                  <c:v>7781</c:v>
                </c:pt>
                <c:pt idx="2">
                  <c:v>8084</c:v>
                </c:pt>
                <c:pt idx="3">
                  <c:v>7992</c:v>
                </c:pt>
                <c:pt idx="4">
                  <c:v>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9-4A07-B35C-A64A5C0B7FA1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9.24'!$V$11:$Z$11</c:f>
              <c:numCache>
                <c:formatCode>#,##0</c:formatCode>
                <c:ptCount val="5"/>
                <c:pt idx="0">
                  <c:v>10859</c:v>
                </c:pt>
                <c:pt idx="1">
                  <c:v>10165</c:v>
                </c:pt>
                <c:pt idx="2">
                  <c:v>11337</c:v>
                </c:pt>
                <c:pt idx="3">
                  <c:v>11459</c:v>
                </c:pt>
                <c:pt idx="4">
                  <c:v>13169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A07-B35C-A64A5C0B7FA1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9.24'!$V$12:$Z$12</c:f>
              <c:numCache>
                <c:formatCode>#,##0</c:formatCode>
                <c:ptCount val="5"/>
                <c:pt idx="0">
                  <c:v>1544</c:v>
                </c:pt>
                <c:pt idx="1">
                  <c:v>1604</c:v>
                </c:pt>
                <c:pt idx="2">
                  <c:v>1686</c:v>
                </c:pt>
                <c:pt idx="3">
                  <c:v>1661</c:v>
                </c:pt>
                <c:pt idx="4">
                  <c:v>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9-4A07-B35C-A64A5C0B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4.1779157667386609E-2</c:v>
                </c:pt>
                <c:pt idx="1">
                  <c:v>1.2486501079913608E-2</c:v>
                </c:pt>
                <c:pt idx="2">
                  <c:v>3.8404427645788337E-2</c:v>
                </c:pt>
                <c:pt idx="3">
                  <c:v>3.4422246220302375E-3</c:v>
                </c:pt>
                <c:pt idx="4">
                  <c:v>5.7775377969762419E-2</c:v>
                </c:pt>
                <c:pt idx="5">
                  <c:v>1.7008639308855291E-2</c:v>
                </c:pt>
                <c:pt idx="6">
                  <c:v>7.8091252699784022E-2</c:v>
                </c:pt>
                <c:pt idx="7">
                  <c:v>0.28219492440604754</c:v>
                </c:pt>
                <c:pt idx="8">
                  <c:v>4.6436285097192227E-2</c:v>
                </c:pt>
                <c:pt idx="9">
                  <c:v>7.9643628509719223E-3</c:v>
                </c:pt>
                <c:pt idx="10">
                  <c:v>2.058585313174946E-2</c:v>
                </c:pt>
                <c:pt idx="11">
                  <c:v>3.4624730021598271E-2</c:v>
                </c:pt>
                <c:pt idx="12">
                  <c:v>3.8674406047516201E-2</c:v>
                </c:pt>
                <c:pt idx="13">
                  <c:v>9.3817494600431969E-2</c:v>
                </c:pt>
                <c:pt idx="14">
                  <c:v>3.2464902807775378E-2</c:v>
                </c:pt>
                <c:pt idx="15">
                  <c:v>4.0901727861771056E-2</c:v>
                </c:pt>
                <c:pt idx="16">
                  <c:v>6.3444924406047515E-2</c:v>
                </c:pt>
                <c:pt idx="17">
                  <c:v>2.7402807775377971E-2</c:v>
                </c:pt>
                <c:pt idx="18">
                  <c:v>3.6514578833693308E-2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5-4C72-B859-D7D7BCCB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5-4C72-B859-D7D7BCCB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33</c:v>
                </c:pt>
                <c:pt idx="1">
                  <c:v>189</c:v>
                </c:pt>
                <c:pt idx="2">
                  <c:v>282</c:v>
                </c:pt>
                <c:pt idx="3">
                  <c:v>593</c:v>
                </c:pt>
                <c:pt idx="4">
                  <c:v>1170</c:v>
                </c:pt>
                <c:pt idx="5">
                  <c:v>1066</c:v>
                </c:pt>
                <c:pt idx="6">
                  <c:v>532</c:v>
                </c:pt>
                <c:pt idx="7">
                  <c:v>500</c:v>
                </c:pt>
                <c:pt idx="8">
                  <c:v>572</c:v>
                </c:pt>
                <c:pt idx="9">
                  <c:v>560</c:v>
                </c:pt>
                <c:pt idx="10">
                  <c:v>593</c:v>
                </c:pt>
                <c:pt idx="11">
                  <c:v>548</c:v>
                </c:pt>
                <c:pt idx="12">
                  <c:v>293</c:v>
                </c:pt>
                <c:pt idx="13">
                  <c:v>138</c:v>
                </c:pt>
                <c:pt idx="14">
                  <c:v>38</c:v>
                </c:pt>
                <c:pt idx="15">
                  <c:v>26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08-A042-F26DF79E8AF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16</c:v>
                </c:pt>
                <c:pt idx="1">
                  <c:v>172</c:v>
                </c:pt>
                <c:pt idx="2">
                  <c:v>330</c:v>
                </c:pt>
                <c:pt idx="3">
                  <c:v>721</c:v>
                </c:pt>
                <c:pt idx="4">
                  <c:v>1446</c:v>
                </c:pt>
                <c:pt idx="5">
                  <c:v>1188</c:v>
                </c:pt>
                <c:pt idx="6">
                  <c:v>628</c:v>
                </c:pt>
                <c:pt idx="7">
                  <c:v>562</c:v>
                </c:pt>
                <c:pt idx="8">
                  <c:v>550</c:v>
                </c:pt>
                <c:pt idx="9">
                  <c:v>606</c:v>
                </c:pt>
                <c:pt idx="10">
                  <c:v>582</c:v>
                </c:pt>
                <c:pt idx="11">
                  <c:v>473</c:v>
                </c:pt>
                <c:pt idx="12">
                  <c:v>228</c:v>
                </c:pt>
                <c:pt idx="13">
                  <c:v>100</c:v>
                </c:pt>
                <c:pt idx="14">
                  <c:v>47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08-A042-F26DF79E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400</c:v>
                </c:pt>
                <c:pt idx="1">
                  <c:v>309</c:v>
                </c:pt>
                <c:pt idx="2">
                  <c:v>878</c:v>
                </c:pt>
                <c:pt idx="3">
                  <c:v>429</c:v>
                </c:pt>
                <c:pt idx="4">
                  <c:v>83</c:v>
                </c:pt>
                <c:pt idx="5">
                  <c:v>176</c:v>
                </c:pt>
                <c:pt idx="6">
                  <c:v>367</c:v>
                </c:pt>
                <c:pt idx="7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27C-910A-430F5BB265B2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429</c:v>
                </c:pt>
                <c:pt idx="1">
                  <c:v>452</c:v>
                </c:pt>
                <c:pt idx="2">
                  <c:v>162</c:v>
                </c:pt>
                <c:pt idx="3">
                  <c:v>800</c:v>
                </c:pt>
                <c:pt idx="4">
                  <c:v>495</c:v>
                </c:pt>
                <c:pt idx="5">
                  <c:v>428</c:v>
                </c:pt>
                <c:pt idx="6">
                  <c:v>84</c:v>
                </c:pt>
                <c:pt idx="7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27C-910A-430F5BB2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270</c:v>
                </c:pt>
                <c:pt idx="1">
                  <c:v>218</c:v>
                </c:pt>
                <c:pt idx="2">
                  <c:v>922</c:v>
                </c:pt>
                <c:pt idx="3">
                  <c:v>89</c:v>
                </c:pt>
                <c:pt idx="4">
                  <c:v>77</c:v>
                </c:pt>
                <c:pt idx="5">
                  <c:v>140</c:v>
                </c:pt>
                <c:pt idx="6">
                  <c:v>886</c:v>
                </c:pt>
                <c:pt idx="7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777-8756-23961AC6CD8C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220</c:v>
                </c:pt>
                <c:pt idx="1">
                  <c:v>531</c:v>
                </c:pt>
                <c:pt idx="2">
                  <c:v>131</c:v>
                </c:pt>
                <c:pt idx="3">
                  <c:v>510</c:v>
                </c:pt>
                <c:pt idx="4">
                  <c:v>627</c:v>
                </c:pt>
                <c:pt idx="5">
                  <c:v>354</c:v>
                </c:pt>
                <c:pt idx="6">
                  <c:v>166</c:v>
                </c:pt>
                <c:pt idx="7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777-8756-23961AC6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9.24'!$V$8:$Z$8</c:f>
              <c:numCache>
                <c:formatCode>#,##0</c:formatCode>
                <c:ptCount val="5"/>
                <c:pt idx="0">
                  <c:v>34955.26</c:v>
                </c:pt>
                <c:pt idx="1">
                  <c:v>36135</c:v>
                </c:pt>
                <c:pt idx="2">
                  <c:v>34660.959999999999</c:v>
                </c:pt>
                <c:pt idx="3">
                  <c:v>38919</c:v>
                </c:pt>
                <c:pt idx="4">
                  <c:v>39600.86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418D-9AD2-DA28F11DA9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9-418D-9AD2-DA28F11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1">
                  <c:v>433</c:v>
                </c:pt>
                <c:pt idx="2">
                  <c:v>720</c:v>
                </c:pt>
                <c:pt idx="3">
                  <c:v>744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BFC-A7E1-741BE9FF1C87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1">
                  <c:v>299</c:v>
                </c:pt>
                <c:pt idx="2">
                  <c:v>506</c:v>
                </c:pt>
                <c:pt idx="3">
                  <c:v>479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BFC-A7E1-741BE9FF1C87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1">
                  <c:v>327</c:v>
                </c:pt>
                <c:pt idx="2">
                  <c:v>477</c:v>
                </c:pt>
                <c:pt idx="3">
                  <c:v>505</c:v>
                </c:pt>
                <c:pt idx="4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F-4BFC-A7E1-741BE9FF1C87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1">
                  <c:v>108</c:v>
                </c:pt>
                <c:pt idx="2">
                  <c:v>244</c:v>
                </c:pt>
                <c:pt idx="3">
                  <c:v>239</c:v>
                </c:pt>
                <c:pt idx="4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BF-4BFC-A7E1-741BE9FF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0.33776595744680848</c:v>
                </c:pt>
                <c:pt idx="1">
                  <c:v>1.9946808510638299E-2</c:v>
                </c:pt>
                <c:pt idx="2">
                  <c:v>1.1968085106382979E-2</c:v>
                </c:pt>
                <c:pt idx="3">
                  <c:v>1.3297872340425532E-2</c:v>
                </c:pt>
                <c:pt idx="4">
                  <c:v>5.8510638297872342E-2</c:v>
                </c:pt>
                <c:pt idx="5">
                  <c:v>1.0638297872340425E-2</c:v>
                </c:pt>
                <c:pt idx="6">
                  <c:v>1.9946808510638299E-2</c:v>
                </c:pt>
                <c:pt idx="7">
                  <c:v>8.6436170212765964E-2</c:v>
                </c:pt>
                <c:pt idx="8">
                  <c:v>2.3936170212765957E-2</c:v>
                </c:pt>
                <c:pt idx="9">
                  <c:v>0</c:v>
                </c:pt>
                <c:pt idx="10">
                  <c:v>1.1968085106382979E-2</c:v>
                </c:pt>
                <c:pt idx="11">
                  <c:v>1.5957446808510637E-2</c:v>
                </c:pt>
                <c:pt idx="12">
                  <c:v>3.9893617021276598E-2</c:v>
                </c:pt>
                <c:pt idx="13">
                  <c:v>4.3882978723404256E-2</c:v>
                </c:pt>
                <c:pt idx="14">
                  <c:v>0.10505319148936171</c:v>
                </c:pt>
                <c:pt idx="15">
                  <c:v>3.9893617021276598E-2</c:v>
                </c:pt>
                <c:pt idx="16">
                  <c:v>3.5904255319148939E-2</c:v>
                </c:pt>
                <c:pt idx="17">
                  <c:v>0</c:v>
                </c:pt>
                <c:pt idx="18">
                  <c:v>3.0585106382978722E-2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229-9ACC-021DE4E65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229-9ACC-021DE4E6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23</c:v>
                </c:pt>
                <c:pt idx="4">
                  <c:v>43</c:v>
                </c:pt>
                <c:pt idx="5">
                  <c:v>46</c:v>
                </c:pt>
                <c:pt idx="6">
                  <c:v>44</c:v>
                </c:pt>
                <c:pt idx="7">
                  <c:v>19</c:v>
                </c:pt>
                <c:pt idx="8">
                  <c:v>35</c:v>
                </c:pt>
                <c:pt idx="9">
                  <c:v>40</c:v>
                </c:pt>
                <c:pt idx="10">
                  <c:v>42</c:v>
                </c:pt>
                <c:pt idx="11">
                  <c:v>29</c:v>
                </c:pt>
                <c:pt idx="12">
                  <c:v>20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C-4BE4-8C22-4F64EC5F4E4E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18</c:v>
                </c:pt>
                <c:pt idx="3">
                  <c:v>28</c:v>
                </c:pt>
                <c:pt idx="4">
                  <c:v>15</c:v>
                </c:pt>
                <c:pt idx="5">
                  <c:v>39</c:v>
                </c:pt>
                <c:pt idx="6">
                  <c:v>40</c:v>
                </c:pt>
                <c:pt idx="7">
                  <c:v>31</c:v>
                </c:pt>
                <c:pt idx="8">
                  <c:v>21</c:v>
                </c:pt>
                <c:pt idx="9">
                  <c:v>44</c:v>
                </c:pt>
                <c:pt idx="10">
                  <c:v>24</c:v>
                </c:pt>
                <c:pt idx="11">
                  <c:v>31</c:v>
                </c:pt>
                <c:pt idx="12">
                  <c:v>11</c:v>
                </c:pt>
                <c:pt idx="13">
                  <c:v>6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C-4BE4-8C22-4F64EC5F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23</c:v>
                </c:pt>
                <c:pt idx="1">
                  <c:v>16</c:v>
                </c:pt>
                <c:pt idx="2">
                  <c:v>23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3-4E9C-8939-31AA7368F1FE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23</c:v>
                </c:pt>
                <c:pt idx="1">
                  <c:v>15</c:v>
                </c:pt>
                <c:pt idx="2">
                  <c:v>8</c:v>
                </c:pt>
                <c:pt idx="3">
                  <c:v>14</c:v>
                </c:pt>
                <c:pt idx="4">
                  <c:v>27</c:v>
                </c:pt>
                <c:pt idx="5">
                  <c:v>7</c:v>
                </c:pt>
                <c:pt idx="6">
                  <c:v>7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3-4E9C-8939-31AA7368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1">
                  <c:v>39909.089999999997</c:v>
                </c:pt>
                <c:pt idx="2">
                  <c:v>35686.730000000003</c:v>
                </c:pt>
                <c:pt idx="3">
                  <c:v>40118.370000000003</c:v>
                </c:pt>
                <c:pt idx="4">
                  <c:v>44087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2-4CE8-8DEF-E11AFA72A7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2-4CE8-8DEF-E11AFA72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9.25'!$V$4:$Z$4</c:f>
              <c:numCache>
                <c:formatCode>#,##0</c:formatCode>
                <c:ptCount val="5"/>
                <c:pt idx="0">
                  <c:v>433</c:v>
                </c:pt>
                <c:pt idx="1">
                  <c:v>720</c:v>
                </c:pt>
                <c:pt idx="2">
                  <c:v>744</c:v>
                </c:pt>
                <c:pt idx="3">
                  <c:v>714</c:v>
                </c:pt>
                <c:pt idx="4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EF3-9C36-8EEE3F0479FC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9.25'!$V$7:$Z$7</c:f>
              <c:numCache>
                <c:formatCode>#,##0</c:formatCode>
                <c:ptCount val="5"/>
                <c:pt idx="0">
                  <c:v>299</c:v>
                </c:pt>
                <c:pt idx="1">
                  <c:v>506</c:v>
                </c:pt>
                <c:pt idx="2">
                  <c:v>479</c:v>
                </c:pt>
                <c:pt idx="3">
                  <c:v>460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E-4EF3-9C36-8EEE3F0479FC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9.25'!$V$11:$Z$11</c:f>
              <c:numCache>
                <c:formatCode>#,##0</c:formatCode>
                <c:ptCount val="5"/>
                <c:pt idx="0">
                  <c:v>327</c:v>
                </c:pt>
                <c:pt idx="1">
                  <c:v>477</c:v>
                </c:pt>
                <c:pt idx="2">
                  <c:v>505</c:v>
                </c:pt>
                <c:pt idx="3">
                  <c:v>482</c:v>
                </c:pt>
                <c:pt idx="4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E-4EF3-9C36-8EEE3F0479FC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9.25'!$V$12:$Z$12</c:f>
              <c:numCache>
                <c:formatCode>#,##0</c:formatCode>
                <c:ptCount val="5"/>
                <c:pt idx="0">
                  <c:v>108</c:v>
                </c:pt>
                <c:pt idx="1">
                  <c:v>244</c:v>
                </c:pt>
                <c:pt idx="2">
                  <c:v>239</c:v>
                </c:pt>
                <c:pt idx="3">
                  <c:v>228</c:v>
                </c:pt>
                <c:pt idx="4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E-4EF3-9C36-8EEE3F04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0.33776595744680848</c:v>
                </c:pt>
                <c:pt idx="1">
                  <c:v>1.9946808510638299E-2</c:v>
                </c:pt>
                <c:pt idx="2">
                  <c:v>1.1968085106382979E-2</c:v>
                </c:pt>
                <c:pt idx="3">
                  <c:v>1.3297872340425532E-2</c:v>
                </c:pt>
                <c:pt idx="4">
                  <c:v>5.8510638297872342E-2</c:v>
                </c:pt>
                <c:pt idx="5">
                  <c:v>1.0638297872340425E-2</c:v>
                </c:pt>
                <c:pt idx="6">
                  <c:v>1.9946808510638299E-2</c:v>
                </c:pt>
                <c:pt idx="7">
                  <c:v>8.6436170212765964E-2</c:v>
                </c:pt>
                <c:pt idx="8">
                  <c:v>2.3936170212765957E-2</c:v>
                </c:pt>
                <c:pt idx="9">
                  <c:v>0</c:v>
                </c:pt>
                <c:pt idx="10">
                  <c:v>1.1968085106382979E-2</c:v>
                </c:pt>
                <c:pt idx="11">
                  <c:v>1.5957446808510637E-2</c:v>
                </c:pt>
                <c:pt idx="12">
                  <c:v>3.9893617021276598E-2</c:v>
                </c:pt>
                <c:pt idx="13">
                  <c:v>4.3882978723404256E-2</c:v>
                </c:pt>
                <c:pt idx="14">
                  <c:v>0.10505319148936171</c:v>
                </c:pt>
                <c:pt idx="15">
                  <c:v>3.9893617021276598E-2</c:v>
                </c:pt>
                <c:pt idx="16">
                  <c:v>3.5904255319148939E-2</c:v>
                </c:pt>
                <c:pt idx="17">
                  <c:v>0</c:v>
                </c:pt>
                <c:pt idx="18">
                  <c:v>3.0585106382978722E-2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2-4ABA-ADD6-8A6C04A877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2-4ABA-ADD6-8A6C04A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37</c:v>
                </c:pt>
                <c:pt idx="3">
                  <c:v>29</c:v>
                </c:pt>
                <c:pt idx="4">
                  <c:v>32</c:v>
                </c:pt>
                <c:pt idx="5">
                  <c:v>59</c:v>
                </c:pt>
                <c:pt idx="6">
                  <c:v>39</c:v>
                </c:pt>
                <c:pt idx="7">
                  <c:v>27</c:v>
                </c:pt>
                <c:pt idx="8">
                  <c:v>32</c:v>
                </c:pt>
                <c:pt idx="9">
                  <c:v>36</c:v>
                </c:pt>
                <c:pt idx="10">
                  <c:v>36</c:v>
                </c:pt>
                <c:pt idx="11">
                  <c:v>29</c:v>
                </c:pt>
                <c:pt idx="12">
                  <c:v>17</c:v>
                </c:pt>
                <c:pt idx="13">
                  <c:v>13</c:v>
                </c:pt>
                <c:pt idx="14">
                  <c:v>6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C23-9EF3-F086B974CAE1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18</c:v>
                </c:pt>
                <c:pt idx="3">
                  <c:v>23</c:v>
                </c:pt>
                <c:pt idx="4">
                  <c:v>35</c:v>
                </c:pt>
                <c:pt idx="5">
                  <c:v>42</c:v>
                </c:pt>
                <c:pt idx="6">
                  <c:v>40</c:v>
                </c:pt>
                <c:pt idx="7">
                  <c:v>37</c:v>
                </c:pt>
                <c:pt idx="8">
                  <c:v>19</c:v>
                </c:pt>
                <c:pt idx="9">
                  <c:v>19</c:v>
                </c:pt>
                <c:pt idx="10">
                  <c:v>30</c:v>
                </c:pt>
                <c:pt idx="11">
                  <c:v>29</c:v>
                </c:pt>
                <c:pt idx="12">
                  <c:v>16</c:v>
                </c:pt>
                <c:pt idx="13">
                  <c:v>3</c:v>
                </c:pt>
                <c:pt idx="14">
                  <c:v>11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C23-9EF3-F086B974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30</c:v>
                </c:pt>
                <c:pt idx="1">
                  <c:v>17</c:v>
                </c:pt>
                <c:pt idx="2">
                  <c:v>28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38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912-84C7-A4F88BEB4FC7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21</c:v>
                </c:pt>
                <c:pt idx="1">
                  <c:v>20</c:v>
                </c:pt>
                <c:pt idx="2">
                  <c:v>6</c:v>
                </c:pt>
                <c:pt idx="3">
                  <c:v>22</c:v>
                </c:pt>
                <c:pt idx="4">
                  <c:v>18</c:v>
                </c:pt>
                <c:pt idx="5">
                  <c:v>3</c:v>
                </c:pt>
                <c:pt idx="6">
                  <c:v>11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912-84C7-A4F88BE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1">
                  <c:v>50986.12</c:v>
                </c:pt>
                <c:pt idx="2">
                  <c:v>48507.1</c:v>
                </c:pt>
                <c:pt idx="3">
                  <c:v>48131</c:v>
                </c:pt>
                <c:pt idx="4">
                  <c:v>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2BD-81FC-6D6F8B75B3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2BD-81FC-6D6F8B75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9.25'!$V$8:$Z$8</c:f>
              <c:numCache>
                <c:formatCode>#,##0</c:formatCode>
                <c:ptCount val="5"/>
                <c:pt idx="0">
                  <c:v>39909.089999999997</c:v>
                </c:pt>
                <c:pt idx="1">
                  <c:v>35686.730000000003</c:v>
                </c:pt>
                <c:pt idx="2">
                  <c:v>40118.370000000003</c:v>
                </c:pt>
                <c:pt idx="3">
                  <c:v>44087</c:v>
                </c:pt>
                <c:pt idx="4">
                  <c:v>48793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540-98C1-8C2E784C9F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540-98C1-8C2E784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1">
                  <c:v>1192</c:v>
                </c:pt>
                <c:pt idx="2">
                  <c:v>1412</c:v>
                </c:pt>
                <c:pt idx="3">
                  <c:v>1505</c:v>
                </c:pt>
                <c:pt idx="4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D-4F7E-A804-6D9FA423CEBC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1">
                  <c:v>797</c:v>
                </c:pt>
                <c:pt idx="2">
                  <c:v>977</c:v>
                </c:pt>
                <c:pt idx="3">
                  <c:v>1001</c:v>
                </c:pt>
                <c:pt idx="4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D-4F7E-A804-6D9FA423CEBC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1">
                  <c:v>939</c:v>
                </c:pt>
                <c:pt idx="2">
                  <c:v>1037</c:v>
                </c:pt>
                <c:pt idx="3">
                  <c:v>1126</c:v>
                </c:pt>
                <c:pt idx="4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F7E-A804-6D9FA423CEBC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1">
                  <c:v>253</c:v>
                </c:pt>
                <c:pt idx="2">
                  <c:v>372</c:v>
                </c:pt>
                <c:pt idx="3">
                  <c:v>379</c:v>
                </c:pt>
                <c:pt idx="4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D-4F7E-A804-6D9FA423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0.21632382216323823</c:v>
                </c:pt>
                <c:pt idx="1">
                  <c:v>1.3271400132714002E-2</c:v>
                </c:pt>
                <c:pt idx="2">
                  <c:v>1.9907100199071003E-2</c:v>
                </c:pt>
                <c:pt idx="3">
                  <c:v>1.3271400132714002E-2</c:v>
                </c:pt>
                <c:pt idx="4">
                  <c:v>5.9057730590577305E-2</c:v>
                </c:pt>
                <c:pt idx="5">
                  <c:v>2.3888520238885203E-2</c:v>
                </c:pt>
                <c:pt idx="6">
                  <c:v>6.6357000663570004E-2</c:v>
                </c:pt>
                <c:pt idx="7">
                  <c:v>4.9104180491041802E-2</c:v>
                </c:pt>
                <c:pt idx="8">
                  <c:v>4.8440610484406108E-2</c:v>
                </c:pt>
                <c:pt idx="9">
                  <c:v>0</c:v>
                </c:pt>
                <c:pt idx="10">
                  <c:v>1.3271400132714002E-2</c:v>
                </c:pt>
                <c:pt idx="11">
                  <c:v>1.7916390179163903E-2</c:v>
                </c:pt>
                <c:pt idx="12">
                  <c:v>4.8440610484406108E-2</c:v>
                </c:pt>
                <c:pt idx="13">
                  <c:v>4.5122760451227602E-2</c:v>
                </c:pt>
                <c:pt idx="14">
                  <c:v>0.10683477106834771</c:v>
                </c:pt>
                <c:pt idx="15">
                  <c:v>7.4319840743198404E-2</c:v>
                </c:pt>
                <c:pt idx="16">
                  <c:v>5.8394160583941604E-2</c:v>
                </c:pt>
                <c:pt idx="17">
                  <c:v>5.3085600530856005E-3</c:v>
                </c:pt>
                <c:pt idx="18">
                  <c:v>3.1851360318513607E-2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2-4441-BD42-E063325EDE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2-4441-BD42-E063325E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40</c:v>
                </c:pt>
                <c:pt idx="3">
                  <c:v>80</c:v>
                </c:pt>
                <c:pt idx="4">
                  <c:v>94</c:v>
                </c:pt>
                <c:pt idx="5">
                  <c:v>80</c:v>
                </c:pt>
                <c:pt idx="6">
                  <c:v>58</c:v>
                </c:pt>
                <c:pt idx="7">
                  <c:v>49</c:v>
                </c:pt>
                <c:pt idx="8">
                  <c:v>66</c:v>
                </c:pt>
                <c:pt idx="9">
                  <c:v>67</c:v>
                </c:pt>
                <c:pt idx="10">
                  <c:v>73</c:v>
                </c:pt>
                <c:pt idx="11">
                  <c:v>50</c:v>
                </c:pt>
                <c:pt idx="12">
                  <c:v>42</c:v>
                </c:pt>
                <c:pt idx="13">
                  <c:v>26</c:v>
                </c:pt>
                <c:pt idx="14">
                  <c:v>24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29B-A54C-E730F1B2AE8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52</c:v>
                </c:pt>
                <c:pt idx="3">
                  <c:v>70</c:v>
                </c:pt>
                <c:pt idx="4">
                  <c:v>104</c:v>
                </c:pt>
                <c:pt idx="5">
                  <c:v>99</c:v>
                </c:pt>
                <c:pt idx="6">
                  <c:v>40</c:v>
                </c:pt>
                <c:pt idx="7">
                  <c:v>41</c:v>
                </c:pt>
                <c:pt idx="8">
                  <c:v>74</c:v>
                </c:pt>
                <c:pt idx="9">
                  <c:v>83</c:v>
                </c:pt>
                <c:pt idx="10">
                  <c:v>57</c:v>
                </c:pt>
                <c:pt idx="11">
                  <c:v>48</c:v>
                </c:pt>
                <c:pt idx="12">
                  <c:v>30</c:v>
                </c:pt>
                <c:pt idx="13">
                  <c:v>18</c:v>
                </c:pt>
                <c:pt idx="14">
                  <c:v>9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29B-A54C-E730F1B2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55</c:v>
                </c:pt>
                <c:pt idx="1">
                  <c:v>15</c:v>
                </c:pt>
                <c:pt idx="2">
                  <c:v>78</c:v>
                </c:pt>
                <c:pt idx="3">
                  <c:v>16</c:v>
                </c:pt>
                <c:pt idx="4">
                  <c:v>8</c:v>
                </c:pt>
                <c:pt idx="5">
                  <c:v>4</c:v>
                </c:pt>
                <c:pt idx="6">
                  <c:v>74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913-BAD1-36BE96078AC4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36</c:v>
                </c:pt>
                <c:pt idx="1">
                  <c:v>59</c:v>
                </c:pt>
                <c:pt idx="2">
                  <c:v>9</c:v>
                </c:pt>
                <c:pt idx="3">
                  <c:v>64</c:v>
                </c:pt>
                <c:pt idx="4">
                  <c:v>67</c:v>
                </c:pt>
                <c:pt idx="5">
                  <c:v>24</c:v>
                </c:pt>
                <c:pt idx="6">
                  <c:v>10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913-BAD1-36BE9607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1">
                  <c:v>43432.22</c:v>
                </c:pt>
                <c:pt idx="2">
                  <c:v>41367.660000000003</c:v>
                </c:pt>
                <c:pt idx="3">
                  <c:v>45594.58</c:v>
                </c:pt>
                <c:pt idx="4">
                  <c:v>45973.599999999999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46EC-8803-7E6A942374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0-46EC-8803-7E6A9423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9.26'!$V$4:$Z$4</c:f>
              <c:numCache>
                <c:formatCode>#,##0</c:formatCode>
                <c:ptCount val="5"/>
                <c:pt idx="0">
                  <c:v>1192</c:v>
                </c:pt>
                <c:pt idx="1">
                  <c:v>1412</c:v>
                </c:pt>
                <c:pt idx="2">
                  <c:v>1505</c:v>
                </c:pt>
                <c:pt idx="3">
                  <c:v>1507</c:v>
                </c:pt>
                <c:pt idx="4">
                  <c:v>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AF0-A6BA-7E74C550B78B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9.26'!$V$7:$Z$7</c:f>
              <c:numCache>
                <c:formatCode>#,##0</c:formatCode>
                <c:ptCount val="5"/>
                <c:pt idx="0">
                  <c:v>797</c:v>
                </c:pt>
                <c:pt idx="1">
                  <c:v>977</c:v>
                </c:pt>
                <c:pt idx="2">
                  <c:v>1001</c:v>
                </c:pt>
                <c:pt idx="3">
                  <c:v>1005</c:v>
                </c:pt>
                <c:pt idx="4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AF0-A6BA-7E74C550B78B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9.26'!$V$11:$Z$11</c:f>
              <c:numCache>
                <c:formatCode>#,##0</c:formatCode>
                <c:ptCount val="5"/>
                <c:pt idx="0">
                  <c:v>939</c:v>
                </c:pt>
                <c:pt idx="1">
                  <c:v>1037</c:v>
                </c:pt>
                <c:pt idx="2">
                  <c:v>1126</c:v>
                </c:pt>
                <c:pt idx="3">
                  <c:v>1112</c:v>
                </c:pt>
                <c:pt idx="4">
                  <c:v>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AF0-A6BA-7E74C550B78B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9.26'!$V$12:$Z$12</c:f>
              <c:numCache>
                <c:formatCode>#,##0</c:formatCode>
                <c:ptCount val="5"/>
                <c:pt idx="0">
                  <c:v>253</c:v>
                </c:pt>
                <c:pt idx="1">
                  <c:v>372</c:v>
                </c:pt>
                <c:pt idx="2">
                  <c:v>379</c:v>
                </c:pt>
                <c:pt idx="3">
                  <c:v>387</c:v>
                </c:pt>
                <c:pt idx="4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AF0-A6BA-7E74C550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0.21632382216323823</c:v>
                </c:pt>
                <c:pt idx="1">
                  <c:v>1.3271400132714002E-2</c:v>
                </c:pt>
                <c:pt idx="2">
                  <c:v>1.9907100199071003E-2</c:v>
                </c:pt>
                <c:pt idx="3">
                  <c:v>1.3271400132714002E-2</c:v>
                </c:pt>
                <c:pt idx="4">
                  <c:v>5.9057730590577305E-2</c:v>
                </c:pt>
                <c:pt idx="5">
                  <c:v>2.3888520238885203E-2</c:v>
                </c:pt>
                <c:pt idx="6">
                  <c:v>6.6357000663570004E-2</c:v>
                </c:pt>
                <c:pt idx="7">
                  <c:v>4.9104180491041802E-2</c:v>
                </c:pt>
                <c:pt idx="8">
                  <c:v>4.8440610484406108E-2</c:v>
                </c:pt>
                <c:pt idx="9">
                  <c:v>0</c:v>
                </c:pt>
                <c:pt idx="10">
                  <c:v>1.3271400132714002E-2</c:v>
                </c:pt>
                <c:pt idx="11">
                  <c:v>1.7916390179163903E-2</c:v>
                </c:pt>
                <c:pt idx="12">
                  <c:v>4.8440610484406108E-2</c:v>
                </c:pt>
                <c:pt idx="13">
                  <c:v>4.5122760451227602E-2</c:v>
                </c:pt>
                <c:pt idx="14">
                  <c:v>0.10683477106834771</c:v>
                </c:pt>
                <c:pt idx="15">
                  <c:v>7.4319840743198404E-2</c:v>
                </c:pt>
                <c:pt idx="16">
                  <c:v>5.8394160583941604E-2</c:v>
                </c:pt>
                <c:pt idx="17">
                  <c:v>5.3085600530856005E-3</c:v>
                </c:pt>
                <c:pt idx="18">
                  <c:v>3.1851360318513607E-2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1B8-9573-11BF83AC5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1B8-9573-11BF83AC5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30</c:v>
                </c:pt>
                <c:pt idx="3">
                  <c:v>95</c:v>
                </c:pt>
                <c:pt idx="4">
                  <c:v>78</c:v>
                </c:pt>
                <c:pt idx="5">
                  <c:v>87</c:v>
                </c:pt>
                <c:pt idx="6">
                  <c:v>56</c:v>
                </c:pt>
                <c:pt idx="7">
                  <c:v>59</c:v>
                </c:pt>
                <c:pt idx="8">
                  <c:v>66</c:v>
                </c:pt>
                <c:pt idx="9">
                  <c:v>64</c:v>
                </c:pt>
                <c:pt idx="10">
                  <c:v>57</c:v>
                </c:pt>
                <c:pt idx="11">
                  <c:v>69</c:v>
                </c:pt>
                <c:pt idx="12">
                  <c:v>49</c:v>
                </c:pt>
                <c:pt idx="13">
                  <c:v>26</c:v>
                </c:pt>
                <c:pt idx="14">
                  <c:v>16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FA7-8B38-020E833645F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49</c:v>
                </c:pt>
                <c:pt idx="3">
                  <c:v>65</c:v>
                </c:pt>
                <c:pt idx="4">
                  <c:v>108</c:v>
                </c:pt>
                <c:pt idx="5">
                  <c:v>87</c:v>
                </c:pt>
                <c:pt idx="6">
                  <c:v>54</c:v>
                </c:pt>
                <c:pt idx="7">
                  <c:v>34</c:v>
                </c:pt>
                <c:pt idx="8">
                  <c:v>70</c:v>
                </c:pt>
                <c:pt idx="9">
                  <c:v>83</c:v>
                </c:pt>
                <c:pt idx="10">
                  <c:v>60</c:v>
                </c:pt>
                <c:pt idx="11">
                  <c:v>45</c:v>
                </c:pt>
                <c:pt idx="12">
                  <c:v>37</c:v>
                </c:pt>
                <c:pt idx="13">
                  <c:v>17</c:v>
                </c:pt>
                <c:pt idx="14">
                  <c:v>9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FA7-8B38-020E833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53</c:v>
                </c:pt>
                <c:pt idx="1">
                  <c:v>18</c:v>
                </c:pt>
                <c:pt idx="2">
                  <c:v>87</c:v>
                </c:pt>
                <c:pt idx="3">
                  <c:v>18</c:v>
                </c:pt>
                <c:pt idx="4">
                  <c:v>7</c:v>
                </c:pt>
                <c:pt idx="5">
                  <c:v>7</c:v>
                </c:pt>
                <c:pt idx="6">
                  <c:v>82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DEB-B7C4-61FE9A807C7D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40</c:v>
                </c:pt>
                <c:pt idx="1">
                  <c:v>61</c:v>
                </c:pt>
                <c:pt idx="2">
                  <c:v>16</c:v>
                </c:pt>
                <c:pt idx="3">
                  <c:v>69</c:v>
                </c:pt>
                <c:pt idx="4">
                  <c:v>57</c:v>
                </c:pt>
                <c:pt idx="5">
                  <c:v>30</c:v>
                </c:pt>
                <c:pt idx="6">
                  <c:v>12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DEB-B7C4-61FE9A80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9.3'!$V$4:$Z$4</c:f>
              <c:numCache>
                <c:formatCode>#,##0</c:formatCode>
                <c:ptCount val="5"/>
                <c:pt idx="0">
                  <c:v>11638</c:v>
                </c:pt>
                <c:pt idx="1">
                  <c:v>12392</c:v>
                </c:pt>
                <c:pt idx="2">
                  <c:v>12802</c:v>
                </c:pt>
                <c:pt idx="3">
                  <c:v>13157</c:v>
                </c:pt>
                <c:pt idx="4">
                  <c:v>13306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07E-96CB-2B0671CBC0E1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9.3'!$V$7:$Z$7</c:f>
              <c:numCache>
                <c:formatCode>#,##0</c:formatCode>
                <c:ptCount val="5"/>
                <c:pt idx="0">
                  <c:v>7823</c:v>
                </c:pt>
                <c:pt idx="1">
                  <c:v>8698</c:v>
                </c:pt>
                <c:pt idx="2">
                  <c:v>8636</c:v>
                </c:pt>
                <c:pt idx="3">
                  <c:v>8865</c:v>
                </c:pt>
                <c:pt idx="4">
                  <c:v>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7-407E-96CB-2B0671CBC0E1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9.3'!$V$11:$Z$11</c:f>
              <c:numCache>
                <c:formatCode>#,##0</c:formatCode>
                <c:ptCount val="5"/>
                <c:pt idx="0">
                  <c:v>9435</c:v>
                </c:pt>
                <c:pt idx="1">
                  <c:v>9628</c:v>
                </c:pt>
                <c:pt idx="2">
                  <c:v>10050</c:v>
                </c:pt>
                <c:pt idx="3">
                  <c:v>10463</c:v>
                </c:pt>
                <c:pt idx="4">
                  <c:v>10550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7-407E-96CB-2B0671CBC0E1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9.3'!$V$12:$Z$12</c:f>
              <c:numCache>
                <c:formatCode>#,##0</c:formatCode>
                <c:ptCount val="5"/>
                <c:pt idx="0">
                  <c:v>2202</c:v>
                </c:pt>
                <c:pt idx="1">
                  <c:v>2766</c:v>
                </c:pt>
                <c:pt idx="2">
                  <c:v>2752</c:v>
                </c:pt>
                <c:pt idx="3">
                  <c:v>2695</c:v>
                </c:pt>
                <c:pt idx="4">
                  <c:v>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07E-96CB-2B0671C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9.26'!$V$8:$Z$8</c:f>
              <c:numCache>
                <c:formatCode>#,##0</c:formatCode>
                <c:ptCount val="5"/>
                <c:pt idx="0">
                  <c:v>43432.22</c:v>
                </c:pt>
                <c:pt idx="1">
                  <c:v>41367.660000000003</c:v>
                </c:pt>
                <c:pt idx="2">
                  <c:v>45594.58</c:v>
                </c:pt>
                <c:pt idx="3">
                  <c:v>45973.599999999999</c:v>
                </c:pt>
                <c:pt idx="4">
                  <c:v>50772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AF-9E14-2A8F17457E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AF-9E14-2A8F1745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1">
                  <c:v>59753</c:v>
                </c:pt>
                <c:pt idx="2">
                  <c:v>60362</c:v>
                </c:pt>
                <c:pt idx="3">
                  <c:v>66312</c:v>
                </c:pt>
                <c:pt idx="4">
                  <c:v>73424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CEA-BB30-04565ECA5D7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1">
                  <c:v>44324</c:v>
                </c:pt>
                <c:pt idx="2">
                  <c:v>45587</c:v>
                </c:pt>
                <c:pt idx="3">
                  <c:v>47623</c:v>
                </c:pt>
                <c:pt idx="4">
                  <c:v>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CEA-BB30-04565ECA5D7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1">
                  <c:v>53215</c:v>
                </c:pt>
                <c:pt idx="2">
                  <c:v>53505</c:v>
                </c:pt>
                <c:pt idx="3">
                  <c:v>58932</c:v>
                </c:pt>
                <c:pt idx="4">
                  <c:v>65629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3-4CEA-BB30-04565ECA5D7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1">
                  <c:v>6542</c:v>
                </c:pt>
                <c:pt idx="2">
                  <c:v>6861</c:v>
                </c:pt>
                <c:pt idx="3">
                  <c:v>7380</c:v>
                </c:pt>
                <c:pt idx="4">
                  <c:v>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CEA-BB30-04565ECA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2.4528823011060987E-2</c:v>
                </c:pt>
                <c:pt idx="1">
                  <c:v>1.7676535188668078E-2</c:v>
                </c:pt>
                <c:pt idx="2">
                  <c:v>5.1188299817184646E-2</c:v>
                </c:pt>
                <c:pt idx="3">
                  <c:v>1.1534465297962726E-2</c:v>
                </c:pt>
                <c:pt idx="4">
                  <c:v>8.8067023529257035E-2</c:v>
                </c:pt>
                <c:pt idx="5">
                  <c:v>1.8097405074112557E-2</c:v>
                </c:pt>
                <c:pt idx="6">
                  <c:v>0.10888693067483855</c:v>
                </c:pt>
                <c:pt idx="7">
                  <c:v>9.1381373877132299E-2</c:v>
                </c:pt>
                <c:pt idx="8">
                  <c:v>3.7667854747280786E-2</c:v>
                </c:pt>
                <c:pt idx="9">
                  <c:v>1.0508594952191811E-2</c:v>
                </c:pt>
                <c:pt idx="10">
                  <c:v>3.1473176120894876E-2</c:v>
                </c:pt>
                <c:pt idx="11">
                  <c:v>2.3345126458248391E-2</c:v>
                </c:pt>
                <c:pt idx="12">
                  <c:v>3.9522312680020516E-2</c:v>
                </c:pt>
                <c:pt idx="13">
                  <c:v>6.1039285573369455E-2</c:v>
                </c:pt>
                <c:pt idx="14">
                  <c:v>4.9807320505569949E-2</c:v>
                </c:pt>
                <c:pt idx="15">
                  <c:v>6.8154617074165161E-2</c:v>
                </c:pt>
                <c:pt idx="16">
                  <c:v>0.19027264477266451</c:v>
                </c:pt>
                <c:pt idx="17">
                  <c:v>8.2332671340076026E-3</c:v>
                </c:pt>
                <c:pt idx="18">
                  <c:v>4.2363184406770747E-2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5-4F12-9D7D-CBFE97341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5-4F12-9D7D-CBFE9734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104</c:v>
                </c:pt>
                <c:pt idx="1">
                  <c:v>1284</c:v>
                </c:pt>
                <c:pt idx="2">
                  <c:v>2394</c:v>
                </c:pt>
                <c:pt idx="3">
                  <c:v>2711</c:v>
                </c:pt>
                <c:pt idx="4">
                  <c:v>3515</c:v>
                </c:pt>
                <c:pt idx="5">
                  <c:v>3399</c:v>
                </c:pt>
                <c:pt idx="6">
                  <c:v>3123</c:v>
                </c:pt>
                <c:pt idx="7">
                  <c:v>3157</c:v>
                </c:pt>
                <c:pt idx="8">
                  <c:v>3572</c:v>
                </c:pt>
                <c:pt idx="9">
                  <c:v>3709</c:v>
                </c:pt>
                <c:pt idx="10">
                  <c:v>3450</c:v>
                </c:pt>
                <c:pt idx="11">
                  <c:v>3190</c:v>
                </c:pt>
                <c:pt idx="12">
                  <c:v>1603</c:v>
                </c:pt>
                <c:pt idx="13">
                  <c:v>613</c:v>
                </c:pt>
                <c:pt idx="14">
                  <c:v>248</c:v>
                </c:pt>
                <c:pt idx="15">
                  <c:v>113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F49-B74E-5A23915CC869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151</c:v>
                </c:pt>
                <c:pt idx="1">
                  <c:v>1509</c:v>
                </c:pt>
                <c:pt idx="2">
                  <c:v>2577</c:v>
                </c:pt>
                <c:pt idx="3">
                  <c:v>2634</c:v>
                </c:pt>
                <c:pt idx="4">
                  <c:v>3079</c:v>
                </c:pt>
                <c:pt idx="5">
                  <c:v>3096</c:v>
                </c:pt>
                <c:pt idx="6">
                  <c:v>3286</c:v>
                </c:pt>
                <c:pt idx="7">
                  <c:v>3615</c:v>
                </c:pt>
                <c:pt idx="8">
                  <c:v>3825</c:v>
                </c:pt>
                <c:pt idx="9">
                  <c:v>4204</c:v>
                </c:pt>
                <c:pt idx="10">
                  <c:v>3857</c:v>
                </c:pt>
                <c:pt idx="11">
                  <c:v>3171</c:v>
                </c:pt>
                <c:pt idx="12">
                  <c:v>1358</c:v>
                </c:pt>
                <c:pt idx="13">
                  <c:v>430</c:v>
                </c:pt>
                <c:pt idx="14">
                  <c:v>161</c:v>
                </c:pt>
                <c:pt idx="15">
                  <c:v>91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0-4F49-B74E-5A23915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2057</c:v>
                </c:pt>
                <c:pt idx="1">
                  <c:v>2215</c:v>
                </c:pt>
                <c:pt idx="2">
                  <c:v>4841</c:v>
                </c:pt>
                <c:pt idx="3">
                  <c:v>2085</c:v>
                </c:pt>
                <c:pt idx="4">
                  <c:v>843</c:v>
                </c:pt>
                <c:pt idx="5">
                  <c:v>1501</c:v>
                </c:pt>
                <c:pt idx="6">
                  <c:v>2843</c:v>
                </c:pt>
                <c:pt idx="7">
                  <c:v>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E3-ABCE-0A3D4DAAAF39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1758</c:v>
                </c:pt>
                <c:pt idx="1">
                  <c:v>4373</c:v>
                </c:pt>
                <c:pt idx="2">
                  <c:v>859</c:v>
                </c:pt>
                <c:pt idx="3">
                  <c:v>5321</c:v>
                </c:pt>
                <c:pt idx="4">
                  <c:v>3966</c:v>
                </c:pt>
                <c:pt idx="5">
                  <c:v>2811</c:v>
                </c:pt>
                <c:pt idx="6">
                  <c:v>218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E3-ABCE-0A3D4DAAA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1">
                  <c:v>42244.73</c:v>
                </c:pt>
                <c:pt idx="2">
                  <c:v>42646.13</c:v>
                </c:pt>
                <c:pt idx="3">
                  <c:v>43360</c:v>
                </c:pt>
                <c:pt idx="4">
                  <c:v>43700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E-420C-A19E-BD6E2E4820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E-420C-A19E-BD6E2E4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9.27'!$V$4:$Z$4</c:f>
              <c:numCache>
                <c:formatCode>#,##0</c:formatCode>
                <c:ptCount val="5"/>
                <c:pt idx="0">
                  <c:v>59753</c:v>
                </c:pt>
                <c:pt idx="1">
                  <c:v>60362</c:v>
                </c:pt>
                <c:pt idx="2">
                  <c:v>66312</c:v>
                </c:pt>
                <c:pt idx="3">
                  <c:v>73424</c:v>
                </c:pt>
                <c:pt idx="4">
                  <c:v>76031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17D-BE04-726EE776272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9.27'!$V$7:$Z$7</c:f>
              <c:numCache>
                <c:formatCode>#,##0</c:formatCode>
                <c:ptCount val="5"/>
                <c:pt idx="0">
                  <c:v>44324</c:v>
                </c:pt>
                <c:pt idx="1">
                  <c:v>45587</c:v>
                </c:pt>
                <c:pt idx="2">
                  <c:v>47623</c:v>
                </c:pt>
                <c:pt idx="3">
                  <c:v>50742</c:v>
                </c:pt>
                <c:pt idx="4">
                  <c:v>52734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17D-BE04-726EE776272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9.27'!$V$11:$Z$11</c:f>
              <c:numCache>
                <c:formatCode>#,##0</c:formatCode>
                <c:ptCount val="5"/>
                <c:pt idx="0">
                  <c:v>53215</c:v>
                </c:pt>
                <c:pt idx="1">
                  <c:v>53505</c:v>
                </c:pt>
                <c:pt idx="2">
                  <c:v>58932</c:v>
                </c:pt>
                <c:pt idx="3">
                  <c:v>65629</c:v>
                </c:pt>
                <c:pt idx="4">
                  <c:v>68069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17D-BE04-726EE776272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9.27'!$V$12:$Z$12</c:f>
              <c:numCache>
                <c:formatCode>#,##0</c:formatCode>
                <c:ptCount val="5"/>
                <c:pt idx="0">
                  <c:v>6542</c:v>
                </c:pt>
                <c:pt idx="1">
                  <c:v>6861</c:v>
                </c:pt>
                <c:pt idx="2">
                  <c:v>7380</c:v>
                </c:pt>
                <c:pt idx="3">
                  <c:v>7795</c:v>
                </c:pt>
                <c:pt idx="4">
                  <c:v>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5-417D-BE04-726EE776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2.4528823011060987E-2</c:v>
                </c:pt>
                <c:pt idx="1">
                  <c:v>1.7676535188668078E-2</c:v>
                </c:pt>
                <c:pt idx="2">
                  <c:v>5.1188299817184646E-2</c:v>
                </c:pt>
                <c:pt idx="3">
                  <c:v>1.1534465297962726E-2</c:v>
                </c:pt>
                <c:pt idx="4">
                  <c:v>8.8067023529257035E-2</c:v>
                </c:pt>
                <c:pt idx="5">
                  <c:v>1.8097405074112557E-2</c:v>
                </c:pt>
                <c:pt idx="6">
                  <c:v>0.10888693067483855</c:v>
                </c:pt>
                <c:pt idx="7">
                  <c:v>9.1381373877132299E-2</c:v>
                </c:pt>
                <c:pt idx="8">
                  <c:v>3.7667854747280786E-2</c:v>
                </c:pt>
                <c:pt idx="9">
                  <c:v>1.0508594952191811E-2</c:v>
                </c:pt>
                <c:pt idx="10">
                  <c:v>3.1473176120894876E-2</c:v>
                </c:pt>
                <c:pt idx="11">
                  <c:v>2.3345126458248391E-2</c:v>
                </c:pt>
                <c:pt idx="12">
                  <c:v>3.9522312680020516E-2</c:v>
                </c:pt>
                <c:pt idx="13">
                  <c:v>6.1039285573369455E-2</c:v>
                </c:pt>
                <c:pt idx="14">
                  <c:v>4.9807320505569949E-2</c:v>
                </c:pt>
                <c:pt idx="15">
                  <c:v>6.8154617074165161E-2</c:v>
                </c:pt>
                <c:pt idx="16">
                  <c:v>0.19027264477266451</c:v>
                </c:pt>
                <c:pt idx="17">
                  <c:v>8.2332671340076026E-3</c:v>
                </c:pt>
                <c:pt idx="18">
                  <c:v>4.2363184406770747E-2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B-4812-A1E0-80002B99CB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B-4812-A1E0-80002B99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133</c:v>
                </c:pt>
                <c:pt idx="1">
                  <c:v>1420</c:v>
                </c:pt>
                <c:pt idx="2">
                  <c:v>2515</c:v>
                </c:pt>
                <c:pt idx="3">
                  <c:v>2844</c:v>
                </c:pt>
                <c:pt idx="4">
                  <c:v>3576</c:v>
                </c:pt>
                <c:pt idx="5">
                  <c:v>3551</c:v>
                </c:pt>
                <c:pt idx="6">
                  <c:v>3335</c:v>
                </c:pt>
                <c:pt idx="7">
                  <c:v>3380</c:v>
                </c:pt>
                <c:pt idx="8">
                  <c:v>3519</c:v>
                </c:pt>
                <c:pt idx="9">
                  <c:v>3771</c:v>
                </c:pt>
                <c:pt idx="10">
                  <c:v>3586</c:v>
                </c:pt>
                <c:pt idx="11">
                  <c:v>3287</c:v>
                </c:pt>
                <c:pt idx="12">
                  <c:v>1627</c:v>
                </c:pt>
                <c:pt idx="13">
                  <c:v>567</c:v>
                </c:pt>
                <c:pt idx="14">
                  <c:v>245</c:v>
                </c:pt>
                <c:pt idx="15">
                  <c:v>105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D7A-84AB-860313EFF9E2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144</c:v>
                </c:pt>
                <c:pt idx="1">
                  <c:v>1683</c:v>
                </c:pt>
                <c:pt idx="2">
                  <c:v>2596</c:v>
                </c:pt>
                <c:pt idx="3">
                  <c:v>2702</c:v>
                </c:pt>
                <c:pt idx="4">
                  <c:v>3187</c:v>
                </c:pt>
                <c:pt idx="5">
                  <c:v>3339</c:v>
                </c:pt>
                <c:pt idx="6">
                  <c:v>3461</c:v>
                </c:pt>
                <c:pt idx="7">
                  <c:v>3645</c:v>
                </c:pt>
                <c:pt idx="8">
                  <c:v>3981</c:v>
                </c:pt>
                <c:pt idx="9">
                  <c:v>4290</c:v>
                </c:pt>
                <c:pt idx="10">
                  <c:v>4024</c:v>
                </c:pt>
                <c:pt idx="11">
                  <c:v>3176</c:v>
                </c:pt>
                <c:pt idx="12">
                  <c:v>1464</c:v>
                </c:pt>
                <c:pt idx="13">
                  <c:v>426</c:v>
                </c:pt>
                <c:pt idx="14">
                  <c:v>158</c:v>
                </c:pt>
                <c:pt idx="15">
                  <c:v>93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D7A-84AB-860313EF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2122</c:v>
                </c:pt>
                <c:pt idx="1">
                  <c:v>2274</c:v>
                </c:pt>
                <c:pt idx="2">
                  <c:v>4976</c:v>
                </c:pt>
                <c:pt idx="3">
                  <c:v>2188</c:v>
                </c:pt>
                <c:pt idx="4">
                  <c:v>844</c:v>
                </c:pt>
                <c:pt idx="5">
                  <c:v>1570</c:v>
                </c:pt>
                <c:pt idx="6">
                  <c:v>3094</c:v>
                </c:pt>
                <c:pt idx="7">
                  <c:v>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0F5-A508-2DBCA0B25EEB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1821</c:v>
                </c:pt>
                <c:pt idx="1">
                  <c:v>4511</c:v>
                </c:pt>
                <c:pt idx="2">
                  <c:v>925</c:v>
                </c:pt>
                <c:pt idx="3">
                  <c:v>5585</c:v>
                </c:pt>
                <c:pt idx="4">
                  <c:v>4091</c:v>
                </c:pt>
                <c:pt idx="5">
                  <c:v>2867</c:v>
                </c:pt>
                <c:pt idx="6">
                  <c:v>268</c:v>
                </c:pt>
                <c:pt idx="7">
                  <c:v>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0F5-A508-2DBCA0B2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0.13523265428850637</c:v>
                </c:pt>
                <c:pt idx="1">
                  <c:v>8.7499060362324285E-2</c:v>
                </c:pt>
                <c:pt idx="2">
                  <c:v>5.2995564910170635E-2</c:v>
                </c:pt>
                <c:pt idx="3">
                  <c:v>2.7587762158911525E-2</c:v>
                </c:pt>
                <c:pt idx="4">
                  <c:v>5.938510110501391E-2</c:v>
                </c:pt>
                <c:pt idx="5">
                  <c:v>1.8867924528301886E-2</c:v>
                </c:pt>
                <c:pt idx="6">
                  <c:v>8.7649402390438252E-2</c:v>
                </c:pt>
                <c:pt idx="7">
                  <c:v>5.4198301135082311E-2</c:v>
                </c:pt>
                <c:pt idx="8">
                  <c:v>2.4731263624746296E-2</c:v>
                </c:pt>
                <c:pt idx="9">
                  <c:v>2.4054724498233479E-3</c:v>
                </c:pt>
                <c:pt idx="10">
                  <c:v>1.5334886867623845E-2</c:v>
                </c:pt>
                <c:pt idx="11">
                  <c:v>1.3981808614598211E-2</c:v>
                </c:pt>
                <c:pt idx="12">
                  <c:v>3.0369089679019769E-2</c:v>
                </c:pt>
                <c:pt idx="13">
                  <c:v>8.5920469067127719E-2</c:v>
                </c:pt>
                <c:pt idx="14">
                  <c:v>3.7510336014432835E-2</c:v>
                </c:pt>
                <c:pt idx="15">
                  <c:v>6.2241599639179135E-2</c:v>
                </c:pt>
                <c:pt idx="16">
                  <c:v>7.2164173494700445E-2</c:v>
                </c:pt>
                <c:pt idx="17">
                  <c:v>7.8929564759828603E-3</c:v>
                </c:pt>
                <c:pt idx="18">
                  <c:v>4.2772306998421411E-2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E-4CAE-83C6-A094B6B93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E-4CAE-83C6-A094B6B9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9.27'!$V$8:$Z$8</c:f>
              <c:numCache>
                <c:formatCode>#,##0</c:formatCode>
                <c:ptCount val="5"/>
                <c:pt idx="0">
                  <c:v>42244.73</c:v>
                </c:pt>
                <c:pt idx="1">
                  <c:v>42646.13</c:v>
                </c:pt>
                <c:pt idx="2">
                  <c:v>43360</c:v>
                </c:pt>
                <c:pt idx="3">
                  <c:v>43700</c:v>
                </c:pt>
                <c:pt idx="4">
                  <c:v>45901.06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1-4E66-AC48-1003711513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1-4E66-AC48-10037115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1">
                  <c:v>48445</c:v>
                </c:pt>
                <c:pt idx="2">
                  <c:v>48180</c:v>
                </c:pt>
                <c:pt idx="3">
                  <c:v>50879</c:v>
                </c:pt>
                <c:pt idx="4">
                  <c:v>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F71-BC41-3C0DE07DB69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1">
                  <c:v>33240</c:v>
                </c:pt>
                <c:pt idx="2">
                  <c:v>34104</c:v>
                </c:pt>
                <c:pt idx="3">
                  <c:v>35169</c:v>
                </c:pt>
                <c:pt idx="4">
                  <c:v>36997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F71-BC41-3C0DE07DB69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1">
                  <c:v>44580</c:v>
                </c:pt>
                <c:pt idx="2">
                  <c:v>44167</c:v>
                </c:pt>
                <c:pt idx="3">
                  <c:v>46690</c:v>
                </c:pt>
                <c:pt idx="4">
                  <c:v>50770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6-4F71-BC41-3C0DE07DB69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1">
                  <c:v>3864</c:v>
                </c:pt>
                <c:pt idx="2">
                  <c:v>4008</c:v>
                </c:pt>
                <c:pt idx="3">
                  <c:v>4189</c:v>
                </c:pt>
                <c:pt idx="4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6-4F71-BC41-3C0DE07D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1.9731004123675466E-2</c:v>
                </c:pt>
                <c:pt idx="1">
                  <c:v>5.5626120091173244E-2</c:v>
                </c:pt>
                <c:pt idx="2">
                  <c:v>8.0107180763140953E-2</c:v>
                </c:pt>
                <c:pt idx="3">
                  <c:v>1.840864405894942E-2</c:v>
                </c:pt>
                <c:pt idx="4">
                  <c:v>0.11365336766829642</c:v>
                </c:pt>
                <c:pt idx="5">
                  <c:v>2.0374784681502618E-2</c:v>
                </c:pt>
                <c:pt idx="6">
                  <c:v>8.5883806309049474E-2</c:v>
                </c:pt>
                <c:pt idx="7">
                  <c:v>7.7323264837401914E-2</c:v>
                </c:pt>
                <c:pt idx="8">
                  <c:v>6.3647277852208861E-2</c:v>
                </c:pt>
                <c:pt idx="9">
                  <c:v>3.3406991108868513E-3</c:v>
                </c:pt>
                <c:pt idx="10">
                  <c:v>2.0931567866650427E-2</c:v>
                </c:pt>
                <c:pt idx="11">
                  <c:v>2.4655055417326398E-2</c:v>
                </c:pt>
                <c:pt idx="12">
                  <c:v>6.0637168757503523E-2</c:v>
                </c:pt>
                <c:pt idx="13">
                  <c:v>8.1446940302402862E-2</c:v>
                </c:pt>
                <c:pt idx="14">
                  <c:v>3.8070050284481412E-2</c:v>
                </c:pt>
                <c:pt idx="15">
                  <c:v>6.6639987472378329E-2</c:v>
                </c:pt>
                <c:pt idx="16">
                  <c:v>8.8406730116750473E-2</c:v>
                </c:pt>
                <c:pt idx="17">
                  <c:v>8.9433299114366743E-3</c:v>
                </c:pt>
                <c:pt idx="18">
                  <c:v>5.198962991317662E-2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761-B8BB-0E0C2DC9CD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B-4761-B8BB-0E0C2DC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60</c:v>
                </c:pt>
                <c:pt idx="1">
                  <c:v>904</c:v>
                </c:pt>
                <c:pt idx="2">
                  <c:v>1874</c:v>
                </c:pt>
                <c:pt idx="3">
                  <c:v>2353</c:v>
                </c:pt>
                <c:pt idx="4">
                  <c:v>2995</c:v>
                </c:pt>
                <c:pt idx="5">
                  <c:v>3108</c:v>
                </c:pt>
                <c:pt idx="6">
                  <c:v>3128</c:v>
                </c:pt>
                <c:pt idx="7">
                  <c:v>2971</c:v>
                </c:pt>
                <c:pt idx="8">
                  <c:v>2959</c:v>
                </c:pt>
                <c:pt idx="9">
                  <c:v>3154</c:v>
                </c:pt>
                <c:pt idx="10">
                  <c:v>2679</c:v>
                </c:pt>
                <c:pt idx="11">
                  <c:v>2085</c:v>
                </c:pt>
                <c:pt idx="12">
                  <c:v>932</c:v>
                </c:pt>
                <c:pt idx="13">
                  <c:v>320</c:v>
                </c:pt>
                <c:pt idx="14">
                  <c:v>114</c:v>
                </c:pt>
                <c:pt idx="15">
                  <c:v>51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2E7-8B04-7AA133F80AF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81</c:v>
                </c:pt>
                <c:pt idx="1">
                  <c:v>1066</c:v>
                </c:pt>
                <c:pt idx="2">
                  <c:v>1958</c:v>
                </c:pt>
                <c:pt idx="3">
                  <c:v>2028</c:v>
                </c:pt>
                <c:pt idx="4">
                  <c:v>2585</c:v>
                </c:pt>
                <c:pt idx="5">
                  <c:v>2615</c:v>
                </c:pt>
                <c:pt idx="6">
                  <c:v>2708</c:v>
                </c:pt>
                <c:pt idx="7">
                  <c:v>2458</c:v>
                </c:pt>
                <c:pt idx="8">
                  <c:v>2727</c:v>
                </c:pt>
                <c:pt idx="9">
                  <c:v>2648</c:v>
                </c:pt>
                <c:pt idx="10">
                  <c:v>2232</c:v>
                </c:pt>
                <c:pt idx="11">
                  <c:v>1359</c:v>
                </c:pt>
                <c:pt idx="12">
                  <c:v>537</c:v>
                </c:pt>
                <c:pt idx="13">
                  <c:v>186</c:v>
                </c:pt>
                <c:pt idx="14">
                  <c:v>89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2E7-8B04-7AA133F8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1351</c:v>
                </c:pt>
                <c:pt idx="1">
                  <c:v>1677</c:v>
                </c:pt>
                <c:pt idx="2">
                  <c:v>5877</c:v>
                </c:pt>
                <c:pt idx="3">
                  <c:v>756</c:v>
                </c:pt>
                <c:pt idx="4">
                  <c:v>388</c:v>
                </c:pt>
                <c:pt idx="5">
                  <c:v>686</c:v>
                </c:pt>
                <c:pt idx="6">
                  <c:v>2712</c:v>
                </c:pt>
                <c:pt idx="7">
                  <c:v>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490-A5E8-516751B24D80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1134</c:v>
                </c:pt>
                <c:pt idx="1">
                  <c:v>2704</c:v>
                </c:pt>
                <c:pt idx="2">
                  <c:v>815</c:v>
                </c:pt>
                <c:pt idx="3">
                  <c:v>2915</c:v>
                </c:pt>
                <c:pt idx="4">
                  <c:v>2640</c:v>
                </c:pt>
                <c:pt idx="5">
                  <c:v>1971</c:v>
                </c:pt>
                <c:pt idx="6">
                  <c:v>477</c:v>
                </c:pt>
                <c:pt idx="7">
                  <c:v>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490-A5E8-516751B2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1">
                  <c:v>52631.74</c:v>
                </c:pt>
                <c:pt idx="2">
                  <c:v>54072.76</c:v>
                </c:pt>
                <c:pt idx="3">
                  <c:v>53485.120000000003</c:v>
                </c:pt>
                <c:pt idx="4">
                  <c:v>55207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3A6-9CC2-4F57D8ECA9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3A6-9CC2-4F57D8E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9.28'!$V$4:$Z$4</c:f>
              <c:numCache>
                <c:formatCode>#,##0</c:formatCode>
                <c:ptCount val="5"/>
                <c:pt idx="0">
                  <c:v>48445</c:v>
                </c:pt>
                <c:pt idx="1">
                  <c:v>48180</c:v>
                </c:pt>
                <c:pt idx="2">
                  <c:v>50879</c:v>
                </c:pt>
                <c:pt idx="3">
                  <c:v>55108</c:v>
                </c:pt>
                <c:pt idx="4">
                  <c:v>57473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5-4959-9899-2654BDA57ED7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9.28'!$V$7:$Z$7</c:f>
              <c:numCache>
                <c:formatCode>#,##0</c:formatCode>
                <c:ptCount val="5"/>
                <c:pt idx="0">
                  <c:v>33240</c:v>
                </c:pt>
                <c:pt idx="1">
                  <c:v>34104</c:v>
                </c:pt>
                <c:pt idx="2">
                  <c:v>35169</c:v>
                </c:pt>
                <c:pt idx="3">
                  <c:v>36997</c:v>
                </c:pt>
                <c:pt idx="4">
                  <c:v>38531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5-4959-9899-2654BDA57ED7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9.28'!$V$11:$Z$11</c:f>
              <c:numCache>
                <c:formatCode>#,##0</c:formatCode>
                <c:ptCount val="5"/>
                <c:pt idx="0">
                  <c:v>44580</c:v>
                </c:pt>
                <c:pt idx="1">
                  <c:v>44167</c:v>
                </c:pt>
                <c:pt idx="2">
                  <c:v>46690</c:v>
                </c:pt>
                <c:pt idx="3">
                  <c:v>50770</c:v>
                </c:pt>
                <c:pt idx="4">
                  <c:v>53022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5-4959-9899-2654BDA57ED7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9.28'!$V$12:$Z$12</c:f>
              <c:numCache>
                <c:formatCode>#,##0</c:formatCode>
                <c:ptCount val="5"/>
                <c:pt idx="0">
                  <c:v>3864</c:v>
                </c:pt>
                <c:pt idx="1">
                  <c:v>4008</c:v>
                </c:pt>
                <c:pt idx="2">
                  <c:v>4189</c:v>
                </c:pt>
                <c:pt idx="3">
                  <c:v>4330</c:v>
                </c:pt>
                <c:pt idx="4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5-4959-9899-2654BDA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1.9731004123675466E-2</c:v>
                </c:pt>
                <c:pt idx="1">
                  <c:v>5.5626120091173244E-2</c:v>
                </c:pt>
                <c:pt idx="2">
                  <c:v>8.0107180763140953E-2</c:v>
                </c:pt>
                <c:pt idx="3">
                  <c:v>1.840864405894942E-2</c:v>
                </c:pt>
                <c:pt idx="4">
                  <c:v>0.11365336766829642</c:v>
                </c:pt>
                <c:pt idx="5">
                  <c:v>2.0374784681502618E-2</c:v>
                </c:pt>
                <c:pt idx="6">
                  <c:v>8.5883806309049474E-2</c:v>
                </c:pt>
                <c:pt idx="7">
                  <c:v>7.7323264837401914E-2</c:v>
                </c:pt>
                <c:pt idx="8">
                  <c:v>6.3647277852208861E-2</c:v>
                </c:pt>
                <c:pt idx="9">
                  <c:v>3.3406991108868513E-3</c:v>
                </c:pt>
                <c:pt idx="10">
                  <c:v>2.0931567866650427E-2</c:v>
                </c:pt>
                <c:pt idx="11">
                  <c:v>2.4655055417326398E-2</c:v>
                </c:pt>
                <c:pt idx="12">
                  <c:v>6.0637168757503523E-2</c:v>
                </c:pt>
                <c:pt idx="13">
                  <c:v>8.1446940302402862E-2</c:v>
                </c:pt>
                <c:pt idx="14">
                  <c:v>3.8070050284481412E-2</c:v>
                </c:pt>
                <c:pt idx="15">
                  <c:v>6.6639987472378329E-2</c:v>
                </c:pt>
                <c:pt idx="16">
                  <c:v>8.8406730116750473E-2</c:v>
                </c:pt>
                <c:pt idx="17">
                  <c:v>8.9433299114366743E-3</c:v>
                </c:pt>
                <c:pt idx="18">
                  <c:v>5.198962991317662E-2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895-8BF2-CDBBAF821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895-8BF2-CDBBAF8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80</c:v>
                </c:pt>
                <c:pt idx="1">
                  <c:v>970</c:v>
                </c:pt>
                <c:pt idx="2">
                  <c:v>1897</c:v>
                </c:pt>
                <c:pt idx="3">
                  <c:v>2460</c:v>
                </c:pt>
                <c:pt idx="4">
                  <c:v>3191</c:v>
                </c:pt>
                <c:pt idx="5">
                  <c:v>3335</c:v>
                </c:pt>
                <c:pt idx="6">
                  <c:v>3334</c:v>
                </c:pt>
                <c:pt idx="7">
                  <c:v>3211</c:v>
                </c:pt>
                <c:pt idx="8">
                  <c:v>2907</c:v>
                </c:pt>
                <c:pt idx="9">
                  <c:v>3199</c:v>
                </c:pt>
                <c:pt idx="10">
                  <c:v>2711</c:v>
                </c:pt>
                <c:pt idx="11">
                  <c:v>2160</c:v>
                </c:pt>
                <c:pt idx="12">
                  <c:v>1019</c:v>
                </c:pt>
                <c:pt idx="13">
                  <c:v>301</c:v>
                </c:pt>
                <c:pt idx="14">
                  <c:v>120</c:v>
                </c:pt>
                <c:pt idx="15">
                  <c:v>44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4-4942-9D3F-63D80A60C21B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84</c:v>
                </c:pt>
                <c:pt idx="1">
                  <c:v>1105</c:v>
                </c:pt>
                <c:pt idx="2">
                  <c:v>2060</c:v>
                </c:pt>
                <c:pt idx="3">
                  <c:v>2236</c:v>
                </c:pt>
                <c:pt idx="4">
                  <c:v>2678</c:v>
                </c:pt>
                <c:pt idx="5">
                  <c:v>2707</c:v>
                </c:pt>
                <c:pt idx="6">
                  <c:v>2841</c:v>
                </c:pt>
                <c:pt idx="7">
                  <c:v>2760</c:v>
                </c:pt>
                <c:pt idx="8">
                  <c:v>2605</c:v>
                </c:pt>
                <c:pt idx="9">
                  <c:v>2775</c:v>
                </c:pt>
                <c:pt idx="10">
                  <c:v>2232</c:v>
                </c:pt>
                <c:pt idx="11">
                  <c:v>1461</c:v>
                </c:pt>
                <c:pt idx="12">
                  <c:v>594</c:v>
                </c:pt>
                <c:pt idx="13">
                  <c:v>167</c:v>
                </c:pt>
                <c:pt idx="14">
                  <c:v>77</c:v>
                </c:pt>
                <c:pt idx="15">
                  <c:v>31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4-4942-9D3F-63D80A60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1403</c:v>
                </c:pt>
                <c:pt idx="1">
                  <c:v>1765</c:v>
                </c:pt>
                <c:pt idx="2">
                  <c:v>5921</c:v>
                </c:pt>
                <c:pt idx="3">
                  <c:v>811</c:v>
                </c:pt>
                <c:pt idx="4">
                  <c:v>424</c:v>
                </c:pt>
                <c:pt idx="5">
                  <c:v>698</c:v>
                </c:pt>
                <c:pt idx="6">
                  <c:v>2833</c:v>
                </c:pt>
                <c:pt idx="7">
                  <c:v>3590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069-A1FE-2DECA41E2B98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1172</c:v>
                </c:pt>
                <c:pt idx="1">
                  <c:v>2784</c:v>
                </c:pt>
                <c:pt idx="2">
                  <c:v>880</c:v>
                </c:pt>
                <c:pt idx="3">
                  <c:v>3101</c:v>
                </c:pt>
                <c:pt idx="4">
                  <c:v>2708</c:v>
                </c:pt>
                <c:pt idx="5">
                  <c:v>1965</c:v>
                </c:pt>
                <c:pt idx="6">
                  <c:v>541</c:v>
                </c:pt>
                <c:pt idx="7">
                  <c:v>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069-A1FE-2DECA41E2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41</c:v>
                </c:pt>
                <c:pt idx="1">
                  <c:v>245</c:v>
                </c:pt>
                <c:pt idx="2">
                  <c:v>422</c:v>
                </c:pt>
                <c:pt idx="3">
                  <c:v>551</c:v>
                </c:pt>
                <c:pt idx="4">
                  <c:v>762</c:v>
                </c:pt>
                <c:pt idx="5">
                  <c:v>740</c:v>
                </c:pt>
                <c:pt idx="6">
                  <c:v>687</c:v>
                </c:pt>
                <c:pt idx="7">
                  <c:v>650</c:v>
                </c:pt>
                <c:pt idx="8">
                  <c:v>586</c:v>
                </c:pt>
                <c:pt idx="9">
                  <c:v>578</c:v>
                </c:pt>
                <c:pt idx="10">
                  <c:v>518</c:v>
                </c:pt>
                <c:pt idx="11">
                  <c:v>548</c:v>
                </c:pt>
                <c:pt idx="12">
                  <c:v>315</c:v>
                </c:pt>
                <c:pt idx="13">
                  <c:v>138</c:v>
                </c:pt>
                <c:pt idx="14">
                  <c:v>103</c:v>
                </c:pt>
                <c:pt idx="15">
                  <c:v>63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7BC-98D5-C8D8F12DBC1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49</c:v>
                </c:pt>
                <c:pt idx="1">
                  <c:v>257</c:v>
                </c:pt>
                <c:pt idx="2">
                  <c:v>362</c:v>
                </c:pt>
                <c:pt idx="3">
                  <c:v>551</c:v>
                </c:pt>
                <c:pt idx="4">
                  <c:v>630</c:v>
                </c:pt>
                <c:pt idx="5">
                  <c:v>679</c:v>
                </c:pt>
                <c:pt idx="6">
                  <c:v>659</c:v>
                </c:pt>
                <c:pt idx="7">
                  <c:v>616</c:v>
                </c:pt>
                <c:pt idx="8">
                  <c:v>603</c:v>
                </c:pt>
                <c:pt idx="9">
                  <c:v>545</c:v>
                </c:pt>
                <c:pt idx="10">
                  <c:v>517</c:v>
                </c:pt>
                <c:pt idx="11">
                  <c:v>444</c:v>
                </c:pt>
                <c:pt idx="12">
                  <c:v>199</c:v>
                </c:pt>
                <c:pt idx="13">
                  <c:v>91</c:v>
                </c:pt>
                <c:pt idx="14">
                  <c:v>68</c:v>
                </c:pt>
                <c:pt idx="15">
                  <c:v>43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7BC-98D5-C8D8F12D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9.28'!$V$8:$Z$8</c:f>
              <c:numCache>
                <c:formatCode>#,##0</c:formatCode>
                <c:ptCount val="5"/>
                <c:pt idx="0">
                  <c:v>52631.74</c:v>
                </c:pt>
                <c:pt idx="1">
                  <c:v>54072.76</c:v>
                </c:pt>
                <c:pt idx="2">
                  <c:v>53485.120000000003</c:v>
                </c:pt>
                <c:pt idx="3">
                  <c:v>55207</c:v>
                </c:pt>
                <c:pt idx="4">
                  <c:v>59019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B-4D2D-9774-F5B87CFBD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B-4D2D-9774-F5B87CFB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1">
                  <c:v>500145</c:v>
                </c:pt>
                <c:pt idx="2">
                  <c:v>502589</c:v>
                </c:pt>
                <c:pt idx="3">
                  <c:v>538674</c:v>
                </c:pt>
                <c:pt idx="4">
                  <c:v>597823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4-404A-AF0D-849CDB5CAFE2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1">
                  <c:v>346936</c:v>
                </c:pt>
                <c:pt idx="2">
                  <c:v>356213</c:v>
                </c:pt>
                <c:pt idx="3">
                  <c:v>363283</c:v>
                </c:pt>
                <c:pt idx="4">
                  <c:v>381544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4-404A-AF0D-849CDB5CAFE2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1">
                  <c:v>445263</c:v>
                </c:pt>
                <c:pt idx="2">
                  <c:v>445414</c:v>
                </c:pt>
                <c:pt idx="3">
                  <c:v>477881</c:v>
                </c:pt>
                <c:pt idx="4">
                  <c:v>535149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4-404A-AF0D-849CDB5CAFE2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1">
                  <c:v>54875</c:v>
                </c:pt>
                <c:pt idx="2">
                  <c:v>57178</c:v>
                </c:pt>
                <c:pt idx="3">
                  <c:v>60793</c:v>
                </c:pt>
                <c:pt idx="4">
                  <c:v>62674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4-404A-AF0D-849CDB5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5.2299831260229652E-3</c:v>
                </c:pt>
                <c:pt idx="1">
                  <c:v>5.7365190220058189E-3</c:v>
                </c:pt>
                <c:pt idx="2">
                  <c:v>4.4871165760706114E-2</c:v>
                </c:pt>
                <c:pt idx="3">
                  <c:v>5.304380585745447E-3</c:v>
                </c:pt>
                <c:pt idx="4">
                  <c:v>8.6030373158662868E-2</c:v>
                </c:pt>
                <c:pt idx="5">
                  <c:v>3.0537782829066298E-2</c:v>
                </c:pt>
                <c:pt idx="6">
                  <c:v>0.10114888672907611</c:v>
                </c:pt>
                <c:pt idx="7">
                  <c:v>0.11569754741650864</c:v>
                </c:pt>
                <c:pt idx="8">
                  <c:v>3.272221888049235E-2</c:v>
                </c:pt>
                <c:pt idx="9">
                  <c:v>2.2227428285597602E-2</c:v>
                </c:pt>
                <c:pt idx="10">
                  <c:v>3.4601150469653751E-2</c:v>
                </c:pt>
                <c:pt idx="11">
                  <c:v>2.6588385765074982E-2</c:v>
                </c:pt>
                <c:pt idx="12">
                  <c:v>7.2395060008674433E-2</c:v>
                </c:pt>
                <c:pt idx="13">
                  <c:v>9.8644699893310872E-2</c:v>
                </c:pt>
                <c:pt idx="14">
                  <c:v>3.1633166704129217E-2</c:v>
                </c:pt>
                <c:pt idx="15">
                  <c:v>6.4752699678033127E-2</c:v>
                </c:pt>
                <c:pt idx="16">
                  <c:v>0.12752199473835837</c:v>
                </c:pt>
                <c:pt idx="17">
                  <c:v>3.4180092506118004E-2</c:v>
                </c:pt>
                <c:pt idx="18">
                  <c:v>4.0146135605991055E-2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A-4624-8034-95F509C03F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A-4624-8034-95F509C0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671</c:v>
                </c:pt>
                <c:pt idx="1">
                  <c:v>8209</c:v>
                </c:pt>
                <c:pt idx="2">
                  <c:v>18720</c:v>
                </c:pt>
                <c:pt idx="3">
                  <c:v>27668</c:v>
                </c:pt>
                <c:pt idx="4">
                  <c:v>38248</c:v>
                </c:pt>
                <c:pt idx="5">
                  <c:v>36305</c:v>
                </c:pt>
                <c:pt idx="6">
                  <c:v>31988</c:v>
                </c:pt>
                <c:pt idx="7">
                  <c:v>28554</c:v>
                </c:pt>
                <c:pt idx="8">
                  <c:v>26333</c:v>
                </c:pt>
                <c:pt idx="9">
                  <c:v>24478</c:v>
                </c:pt>
                <c:pt idx="10">
                  <c:v>19992</c:v>
                </c:pt>
                <c:pt idx="11">
                  <c:v>15497</c:v>
                </c:pt>
                <c:pt idx="12">
                  <c:v>8679</c:v>
                </c:pt>
                <c:pt idx="13">
                  <c:v>3926</c:v>
                </c:pt>
                <c:pt idx="14">
                  <c:v>1610</c:v>
                </c:pt>
                <c:pt idx="15">
                  <c:v>568</c:v>
                </c:pt>
                <c:pt idx="16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A2B-A85D-C25AC3C5E39D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957</c:v>
                </c:pt>
                <c:pt idx="1">
                  <c:v>10694</c:v>
                </c:pt>
                <c:pt idx="2">
                  <c:v>20954</c:v>
                </c:pt>
                <c:pt idx="3">
                  <c:v>31668</c:v>
                </c:pt>
                <c:pt idx="4">
                  <c:v>39931</c:v>
                </c:pt>
                <c:pt idx="5">
                  <c:v>36262</c:v>
                </c:pt>
                <c:pt idx="6">
                  <c:v>32098</c:v>
                </c:pt>
                <c:pt idx="7">
                  <c:v>28925</c:v>
                </c:pt>
                <c:pt idx="8">
                  <c:v>27555</c:v>
                </c:pt>
                <c:pt idx="9">
                  <c:v>26592</c:v>
                </c:pt>
                <c:pt idx="10">
                  <c:v>21303</c:v>
                </c:pt>
                <c:pt idx="11">
                  <c:v>15739</c:v>
                </c:pt>
                <c:pt idx="12">
                  <c:v>7901</c:v>
                </c:pt>
                <c:pt idx="13">
                  <c:v>3101</c:v>
                </c:pt>
                <c:pt idx="14">
                  <c:v>1122</c:v>
                </c:pt>
                <c:pt idx="15">
                  <c:v>385</c:v>
                </c:pt>
                <c:pt idx="16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A2B-A85D-C25AC3C5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26439</c:v>
                </c:pt>
                <c:pt idx="1">
                  <c:v>25042</c:v>
                </c:pt>
                <c:pt idx="2">
                  <c:v>35113</c:v>
                </c:pt>
                <c:pt idx="3">
                  <c:v>13804</c:v>
                </c:pt>
                <c:pt idx="4">
                  <c:v>7879</c:v>
                </c:pt>
                <c:pt idx="5">
                  <c:v>11933</c:v>
                </c:pt>
                <c:pt idx="6">
                  <c:v>12739</c:v>
                </c:pt>
                <c:pt idx="7">
                  <c:v>20362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B46-AC43-7012927D4880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21330</c:v>
                </c:pt>
                <c:pt idx="1">
                  <c:v>37720</c:v>
                </c:pt>
                <c:pt idx="2">
                  <c:v>6936</c:v>
                </c:pt>
                <c:pt idx="3">
                  <c:v>31888</c:v>
                </c:pt>
                <c:pt idx="4">
                  <c:v>31498</c:v>
                </c:pt>
                <c:pt idx="5">
                  <c:v>21059</c:v>
                </c:pt>
                <c:pt idx="6">
                  <c:v>2053</c:v>
                </c:pt>
                <c:pt idx="7">
                  <c:v>10294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6-4B46-AC43-7012927D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1">
                  <c:v>41784.949999999997</c:v>
                </c:pt>
                <c:pt idx="2">
                  <c:v>41648.89</c:v>
                </c:pt>
                <c:pt idx="3">
                  <c:v>43746.84</c:v>
                </c:pt>
                <c:pt idx="4">
                  <c:v>44324.95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D-48A0-BF62-03AC4142A7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D-48A0-BF62-03AC4142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9.29'!$V$4:$Z$4</c:f>
              <c:numCache>
                <c:formatCode>#,##0</c:formatCode>
                <c:ptCount val="5"/>
                <c:pt idx="0">
                  <c:v>500145</c:v>
                </c:pt>
                <c:pt idx="1">
                  <c:v>502589</c:v>
                </c:pt>
                <c:pt idx="2">
                  <c:v>538674</c:v>
                </c:pt>
                <c:pt idx="3">
                  <c:v>597823</c:v>
                </c:pt>
                <c:pt idx="4">
                  <c:v>631744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8-4B54-BCA8-0D2ADF7382F5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9.29'!$V$7:$Z$7</c:f>
              <c:numCache>
                <c:formatCode>#,##0</c:formatCode>
                <c:ptCount val="5"/>
                <c:pt idx="0">
                  <c:v>346936</c:v>
                </c:pt>
                <c:pt idx="1">
                  <c:v>356213</c:v>
                </c:pt>
                <c:pt idx="2">
                  <c:v>363283</c:v>
                </c:pt>
                <c:pt idx="3">
                  <c:v>381544</c:v>
                </c:pt>
                <c:pt idx="4">
                  <c:v>401353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8-4B54-BCA8-0D2ADF7382F5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9.29'!$V$11:$Z$11</c:f>
              <c:numCache>
                <c:formatCode>#,##0</c:formatCode>
                <c:ptCount val="5"/>
                <c:pt idx="0">
                  <c:v>445263</c:v>
                </c:pt>
                <c:pt idx="1">
                  <c:v>445414</c:v>
                </c:pt>
                <c:pt idx="2">
                  <c:v>477881</c:v>
                </c:pt>
                <c:pt idx="3">
                  <c:v>535149</c:v>
                </c:pt>
                <c:pt idx="4">
                  <c:v>566037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8-4B54-BCA8-0D2ADF7382F5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9.29'!$V$12:$Z$12</c:f>
              <c:numCache>
                <c:formatCode>#,##0</c:formatCode>
                <c:ptCount val="5"/>
                <c:pt idx="0">
                  <c:v>54875</c:v>
                </c:pt>
                <c:pt idx="1">
                  <c:v>57178</c:v>
                </c:pt>
                <c:pt idx="2">
                  <c:v>60793</c:v>
                </c:pt>
                <c:pt idx="3">
                  <c:v>62674</c:v>
                </c:pt>
                <c:pt idx="4">
                  <c:v>65710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8-4B54-BCA8-0D2ADF73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5.2299831260229652E-3</c:v>
                </c:pt>
                <c:pt idx="1">
                  <c:v>5.7365190220058189E-3</c:v>
                </c:pt>
                <c:pt idx="2">
                  <c:v>4.4871165760706114E-2</c:v>
                </c:pt>
                <c:pt idx="3">
                  <c:v>5.304380585745447E-3</c:v>
                </c:pt>
                <c:pt idx="4">
                  <c:v>8.6030373158662868E-2</c:v>
                </c:pt>
                <c:pt idx="5">
                  <c:v>3.0537782829066298E-2</c:v>
                </c:pt>
                <c:pt idx="6">
                  <c:v>0.10114888672907611</c:v>
                </c:pt>
                <c:pt idx="7">
                  <c:v>0.11569754741650864</c:v>
                </c:pt>
                <c:pt idx="8">
                  <c:v>3.272221888049235E-2</c:v>
                </c:pt>
                <c:pt idx="9">
                  <c:v>2.2227428285597602E-2</c:v>
                </c:pt>
                <c:pt idx="10">
                  <c:v>3.4601150469653751E-2</c:v>
                </c:pt>
                <c:pt idx="11">
                  <c:v>2.6588385765074982E-2</c:v>
                </c:pt>
                <c:pt idx="12">
                  <c:v>7.2395060008674433E-2</c:v>
                </c:pt>
                <c:pt idx="13">
                  <c:v>9.8644699893310872E-2</c:v>
                </c:pt>
                <c:pt idx="14">
                  <c:v>3.1633166704129217E-2</c:v>
                </c:pt>
                <c:pt idx="15">
                  <c:v>6.4752699678033127E-2</c:v>
                </c:pt>
                <c:pt idx="16">
                  <c:v>0.12752199473835837</c:v>
                </c:pt>
                <c:pt idx="17">
                  <c:v>3.4180092506118004E-2</c:v>
                </c:pt>
                <c:pt idx="18">
                  <c:v>4.0146135605991055E-2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473-BD23-C7432B362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473-BD23-C7432B36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684</c:v>
                </c:pt>
                <c:pt idx="1">
                  <c:v>9206</c:v>
                </c:pt>
                <c:pt idx="2">
                  <c:v>19565</c:v>
                </c:pt>
                <c:pt idx="3">
                  <c:v>31354</c:v>
                </c:pt>
                <c:pt idx="4">
                  <c:v>42216</c:v>
                </c:pt>
                <c:pt idx="5">
                  <c:v>38338</c:v>
                </c:pt>
                <c:pt idx="6">
                  <c:v>33220</c:v>
                </c:pt>
                <c:pt idx="7">
                  <c:v>29868</c:v>
                </c:pt>
                <c:pt idx="8">
                  <c:v>26313</c:v>
                </c:pt>
                <c:pt idx="9">
                  <c:v>25415</c:v>
                </c:pt>
                <c:pt idx="10">
                  <c:v>20093</c:v>
                </c:pt>
                <c:pt idx="11">
                  <c:v>16139</c:v>
                </c:pt>
                <c:pt idx="12">
                  <c:v>9110</c:v>
                </c:pt>
                <c:pt idx="13">
                  <c:v>4005</c:v>
                </c:pt>
                <c:pt idx="14">
                  <c:v>1775</c:v>
                </c:pt>
                <c:pt idx="15">
                  <c:v>626</c:v>
                </c:pt>
                <c:pt idx="16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6-4A6E-8151-9AF0C9E1862A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1265</c:v>
                </c:pt>
                <c:pt idx="1">
                  <c:v>11447</c:v>
                </c:pt>
                <c:pt idx="2">
                  <c:v>22373</c:v>
                </c:pt>
                <c:pt idx="3">
                  <c:v>34751</c:v>
                </c:pt>
                <c:pt idx="4">
                  <c:v>44921</c:v>
                </c:pt>
                <c:pt idx="5">
                  <c:v>38973</c:v>
                </c:pt>
                <c:pt idx="6">
                  <c:v>33085</c:v>
                </c:pt>
                <c:pt idx="7">
                  <c:v>30231</c:v>
                </c:pt>
                <c:pt idx="8">
                  <c:v>27664</c:v>
                </c:pt>
                <c:pt idx="9">
                  <c:v>27292</c:v>
                </c:pt>
                <c:pt idx="10">
                  <c:v>21382</c:v>
                </c:pt>
                <c:pt idx="11">
                  <c:v>16060</c:v>
                </c:pt>
                <c:pt idx="12">
                  <c:v>8171</c:v>
                </c:pt>
                <c:pt idx="13">
                  <c:v>3260</c:v>
                </c:pt>
                <c:pt idx="14">
                  <c:v>1214</c:v>
                </c:pt>
                <c:pt idx="15">
                  <c:v>393</c:v>
                </c:pt>
                <c:pt idx="16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6-4A6E-8151-9AF0C9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27340</c:v>
                </c:pt>
                <c:pt idx="1">
                  <c:v>26446</c:v>
                </c:pt>
                <c:pt idx="2">
                  <c:v>35500</c:v>
                </c:pt>
                <c:pt idx="3">
                  <c:v>14859</c:v>
                </c:pt>
                <c:pt idx="4">
                  <c:v>8217</c:v>
                </c:pt>
                <c:pt idx="5">
                  <c:v>12257</c:v>
                </c:pt>
                <c:pt idx="6">
                  <c:v>13184</c:v>
                </c:pt>
                <c:pt idx="7">
                  <c:v>22240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11A-B390-CFCAD364FFDE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21999</c:v>
                </c:pt>
                <c:pt idx="1">
                  <c:v>39195</c:v>
                </c:pt>
                <c:pt idx="2">
                  <c:v>7479</c:v>
                </c:pt>
                <c:pt idx="3">
                  <c:v>34601</c:v>
                </c:pt>
                <c:pt idx="4">
                  <c:v>31791</c:v>
                </c:pt>
                <c:pt idx="5">
                  <c:v>21580</c:v>
                </c:pt>
                <c:pt idx="6">
                  <c:v>2259</c:v>
                </c:pt>
                <c:pt idx="7">
                  <c:v>11328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B-411A-B390-CFCAD364F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284</c:v>
                </c:pt>
                <c:pt idx="1">
                  <c:v>222</c:v>
                </c:pt>
                <c:pt idx="2">
                  <c:v>919</c:v>
                </c:pt>
                <c:pt idx="3">
                  <c:v>85</c:v>
                </c:pt>
                <c:pt idx="4">
                  <c:v>80</c:v>
                </c:pt>
                <c:pt idx="5">
                  <c:v>141</c:v>
                </c:pt>
                <c:pt idx="6">
                  <c:v>934</c:v>
                </c:pt>
                <c:pt idx="7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AA2-AAF7-E707FC8FAC4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237</c:v>
                </c:pt>
                <c:pt idx="1">
                  <c:v>532</c:v>
                </c:pt>
                <c:pt idx="2">
                  <c:v>152</c:v>
                </c:pt>
                <c:pt idx="3">
                  <c:v>531</c:v>
                </c:pt>
                <c:pt idx="4">
                  <c:v>600</c:v>
                </c:pt>
                <c:pt idx="5">
                  <c:v>370</c:v>
                </c:pt>
                <c:pt idx="6">
                  <c:v>196</c:v>
                </c:pt>
                <c:pt idx="7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AA2-AAF7-E707FC8F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9.29'!$V$8:$Z$8</c:f>
              <c:numCache>
                <c:formatCode>#,##0</c:formatCode>
                <c:ptCount val="5"/>
                <c:pt idx="0">
                  <c:v>41784.949999999997</c:v>
                </c:pt>
                <c:pt idx="1">
                  <c:v>41648.89</c:v>
                </c:pt>
                <c:pt idx="2">
                  <c:v>43746.84</c:v>
                </c:pt>
                <c:pt idx="3">
                  <c:v>44324.95</c:v>
                </c:pt>
                <c:pt idx="4">
                  <c:v>46548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4475-AD37-699235E2D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4475-AD37-699235E2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1">
                  <c:v>9145</c:v>
                </c:pt>
                <c:pt idx="2">
                  <c:v>9288</c:v>
                </c:pt>
                <c:pt idx="3">
                  <c:v>9733</c:v>
                </c:pt>
                <c:pt idx="4">
                  <c:v>10316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38C-834E-253DFA65E0A4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1">
                  <c:v>6151</c:v>
                </c:pt>
                <c:pt idx="2">
                  <c:v>6458</c:v>
                </c:pt>
                <c:pt idx="3">
                  <c:v>6405</c:v>
                </c:pt>
                <c:pt idx="4">
                  <c:v>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38C-834E-253DFA65E0A4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1">
                  <c:v>7630</c:v>
                </c:pt>
                <c:pt idx="2">
                  <c:v>7583</c:v>
                </c:pt>
                <c:pt idx="3">
                  <c:v>8081</c:v>
                </c:pt>
                <c:pt idx="4">
                  <c:v>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0-438C-834E-253DFA65E0A4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1">
                  <c:v>1517</c:v>
                </c:pt>
                <c:pt idx="2">
                  <c:v>1706</c:v>
                </c:pt>
                <c:pt idx="3">
                  <c:v>1652</c:v>
                </c:pt>
                <c:pt idx="4">
                  <c:v>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0-438C-834E-253DFA65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0.19319386869758026</c:v>
                </c:pt>
                <c:pt idx="1">
                  <c:v>5.6878434396992195E-3</c:v>
                </c:pt>
                <c:pt idx="2">
                  <c:v>3.8658054564735374E-2</c:v>
                </c:pt>
                <c:pt idx="3">
                  <c:v>7.8087342138243518E-3</c:v>
                </c:pt>
                <c:pt idx="4">
                  <c:v>6.0348982936469682E-2</c:v>
                </c:pt>
                <c:pt idx="5">
                  <c:v>4.6756001156849511E-2</c:v>
                </c:pt>
                <c:pt idx="6">
                  <c:v>8.3003952569169967E-2</c:v>
                </c:pt>
                <c:pt idx="7">
                  <c:v>6.4205147980333555E-2</c:v>
                </c:pt>
                <c:pt idx="8">
                  <c:v>3.6344355538417042E-2</c:v>
                </c:pt>
                <c:pt idx="9">
                  <c:v>2.5065072785115201E-3</c:v>
                </c:pt>
                <c:pt idx="10">
                  <c:v>2.8246408946302901E-2</c:v>
                </c:pt>
                <c:pt idx="11">
                  <c:v>1.667791381471127E-2</c:v>
                </c:pt>
                <c:pt idx="12">
                  <c:v>3.3355827629422539E-2</c:v>
                </c:pt>
                <c:pt idx="13">
                  <c:v>7.1531861563674928E-2</c:v>
                </c:pt>
                <c:pt idx="14">
                  <c:v>3.6826376168900027E-2</c:v>
                </c:pt>
                <c:pt idx="15">
                  <c:v>6.3819531475947169E-2</c:v>
                </c:pt>
                <c:pt idx="16">
                  <c:v>7.7894533886050318E-2</c:v>
                </c:pt>
                <c:pt idx="17">
                  <c:v>5.5914393136026223E-3</c:v>
                </c:pt>
                <c:pt idx="18">
                  <c:v>4.7527234165622288E-2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4-4749-B5AF-9D3C76EC1B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4-4749-B5AF-9D3C76EC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33</c:v>
                </c:pt>
                <c:pt idx="1">
                  <c:v>252</c:v>
                </c:pt>
                <c:pt idx="2">
                  <c:v>438</c:v>
                </c:pt>
                <c:pt idx="3">
                  <c:v>529</c:v>
                </c:pt>
                <c:pt idx="4">
                  <c:v>637</c:v>
                </c:pt>
                <c:pt idx="5">
                  <c:v>498</c:v>
                </c:pt>
                <c:pt idx="6">
                  <c:v>453</c:v>
                </c:pt>
                <c:pt idx="7">
                  <c:v>385</c:v>
                </c:pt>
                <c:pt idx="8">
                  <c:v>428</c:v>
                </c:pt>
                <c:pt idx="9">
                  <c:v>439</c:v>
                </c:pt>
                <c:pt idx="10">
                  <c:v>364</c:v>
                </c:pt>
                <c:pt idx="11">
                  <c:v>429</c:v>
                </c:pt>
                <c:pt idx="12">
                  <c:v>239</c:v>
                </c:pt>
                <c:pt idx="13">
                  <c:v>129</c:v>
                </c:pt>
                <c:pt idx="14">
                  <c:v>50</c:v>
                </c:pt>
                <c:pt idx="15">
                  <c:v>26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9DB-8B2D-6D05A5FA68C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25</c:v>
                </c:pt>
                <c:pt idx="1">
                  <c:v>178</c:v>
                </c:pt>
                <c:pt idx="2">
                  <c:v>376</c:v>
                </c:pt>
                <c:pt idx="3">
                  <c:v>507</c:v>
                </c:pt>
                <c:pt idx="4">
                  <c:v>531</c:v>
                </c:pt>
                <c:pt idx="5">
                  <c:v>469</c:v>
                </c:pt>
                <c:pt idx="6">
                  <c:v>468</c:v>
                </c:pt>
                <c:pt idx="7">
                  <c:v>483</c:v>
                </c:pt>
                <c:pt idx="8">
                  <c:v>410</c:v>
                </c:pt>
                <c:pt idx="9">
                  <c:v>464</c:v>
                </c:pt>
                <c:pt idx="10">
                  <c:v>374</c:v>
                </c:pt>
                <c:pt idx="11">
                  <c:v>333</c:v>
                </c:pt>
                <c:pt idx="12">
                  <c:v>162</c:v>
                </c:pt>
                <c:pt idx="13">
                  <c:v>77</c:v>
                </c:pt>
                <c:pt idx="14">
                  <c:v>53</c:v>
                </c:pt>
                <c:pt idx="15">
                  <c:v>27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9DB-8B2D-6D05A5FA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433</c:v>
                </c:pt>
                <c:pt idx="1">
                  <c:v>181</c:v>
                </c:pt>
                <c:pt idx="2">
                  <c:v>571</c:v>
                </c:pt>
                <c:pt idx="3">
                  <c:v>92</c:v>
                </c:pt>
                <c:pt idx="4">
                  <c:v>74</c:v>
                </c:pt>
                <c:pt idx="5">
                  <c:v>128</c:v>
                </c:pt>
                <c:pt idx="6">
                  <c:v>456</c:v>
                </c:pt>
                <c:pt idx="7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9-45A0-9D54-C4F903E2DA1D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226</c:v>
                </c:pt>
                <c:pt idx="1">
                  <c:v>463</c:v>
                </c:pt>
                <c:pt idx="2">
                  <c:v>88</c:v>
                </c:pt>
                <c:pt idx="3">
                  <c:v>463</c:v>
                </c:pt>
                <c:pt idx="4">
                  <c:v>494</c:v>
                </c:pt>
                <c:pt idx="5">
                  <c:v>289</c:v>
                </c:pt>
                <c:pt idx="6">
                  <c:v>35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9-45A0-9D54-C4F903E2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1">
                  <c:v>41139.69</c:v>
                </c:pt>
                <c:pt idx="2">
                  <c:v>40625.01</c:v>
                </c:pt>
                <c:pt idx="3">
                  <c:v>41907</c:v>
                </c:pt>
                <c:pt idx="4">
                  <c:v>43328.72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B-4D22-A770-7B94265EFB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B-4D22-A770-7B94265E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9.30'!$V$4:$Z$4</c:f>
              <c:numCache>
                <c:formatCode>#,##0</c:formatCode>
                <c:ptCount val="5"/>
                <c:pt idx="0">
                  <c:v>9145</c:v>
                </c:pt>
                <c:pt idx="1">
                  <c:v>9288</c:v>
                </c:pt>
                <c:pt idx="2">
                  <c:v>9733</c:v>
                </c:pt>
                <c:pt idx="3">
                  <c:v>10316</c:v>
                </c:pt>
                <c:pt idx="4">
                  <c:v>10374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D1F-B89B-4404655FF51C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9.30'!$V$7:$Z$7</c:f>
              <c:numCache>
                <c:formatCode>#,##0</c:formatCode>
                <c:ptCount val="5"/>
                <c:pt idx="0">
                  <c:v>6151</c:v>
                </c:pt>
                <c:pt idx="1">
                  <c:v>6458</c:v>
                </c:pt>
                <c:pt idx="2">
                  <c:v>6405</c:v>
                </c:pt>
                <c:pt idx="3">
                  <c:v>6601</c:v>
                </c:pt>
                <c:pt idx="4">
                  <c:v>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D1F-B89B-4404655FF51C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9.30'!$V$11:$Z$11</c:f>
              <c:numCache>
                <c:formatCode>#,##0</c:formatCode>
                <c:ptCount val="5"/>
                <c:pt idx="0">
                  <c:v>7630</c:v>
                </c:pt>
                <c:pt idx="1">
                  <c:v>7583</c:v>
                </c:pt>
                <c:pt idx="2">
                  <c:v>8081</c:v>
                </c:pt>
                <c:pt idx="3">
                  <c:v>8597</c:v>
                </c:pt>
                <c:pt idx="4">
                  <c:v>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5-4D1F-B89B-4404655FF51C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9.30'!$V$12:$Z$12</c:f>
              <c:numCache>
                <c:formatCode>#,##0</c:formatCode>
                <c:ptCount val="5"/>
                <c:pt idx="0">
                  <c:v>1517</c:v>
                </c:pt>
                <c:pt idx="1">
                  <c:v>1706</c:v>
                </c:pt>
                <c:pt idx="2">
                  <c:v>1652</c:v>
                </c:pt>
                <c:pt idx="3">
                  <c:v>1719</c:v>
                </c:pt>
                <c:pt idx="4">
                  <c:v>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5-4D1F-B89B-4404655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0.19319386869758026</c:v>
                </c:pt>
                <c:pt idx="1">
                  <c:v>5.6878434396992195E-3</c:v>
                </c:pt>
                <c:pt idx="2">
                  <c:v>3.8658054564735374E-2</c:v>
                </c:pt>
                <c:pt idx="3">
                  <c:v>7.8087342138243518E-3</c:v>
                </c:pt>
                <c:pt idx="4">
                  <c:v>6.0348982936469682E-2</c:v>
                </c:pt>
                <c:pt idx="5">
                  <c:v>4.6756001156849511E-2</c:v>
                </c:pt>
                <c:pt idx="6">
                  <c:v>8.3003952569169967E-2</c:v>
                </c:pt>
                <c:pt idx="7">
                  <c:v>6.4205147980333555E-2</c:v>
                </c:pt>
                <c:pt idx="8">
                  <c:v>3.6344355538417042E-2</c:v>
                </c:pt>
                <c:pt idx="9">
                  <c:v>2.5065072785115201E-3</c:v>
                </c:pt>
                <c:pt idx="10">
                  <c:v>2.8246408946302901E-2</c:v>
                </c:pt>
                <c:pt idx="11">
                  <c:v>1.667791381471127E-2</c:v>
                </c:pt>
                <c:pt idx="12">
                  <c:v>3.3355827629422539E-2</c:v>
                </c:pt>
                <c:pt idx="13">
                  <c:v>7.1531861563674928E-2</c:v>
                </c:pt>
                <c:pt idx="14">
                  <c:v>3.6826376168900027E-2</c:v>
                </c:pt>
                <c:pt idx="15">
                  <c:v>6.3819531475947169E-2</c:v>
                </c:pt>
                <c:pt idx="16">
                  <c:v>7.7894533886050318E-2</c:v>
                </c:pt>
                <c:pt idx="17">
                  <c:v>5.5914393136026223E-3</c:v>
                </c:pt>
                <c:pt idx="18">
                  <c:v>4.7527234165622288E-2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2-41A0-9486-C95945C251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2-41A0-9486-C95945C25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46</c:v>
                </c:pt>
                <c:pt idx="1">
                  <c:v>246</c:v>
                </c:pt>
                <c:pt idx="2">
                  <c:v>375</c:v>
                </c:pt>
                <c:pt idx="3">
                  <c:v>528</c:v>
                </c:pt>
                <c:pt idx="4">
                  <c:v>695</c:v>
                </c:pt>
                <c:pt idx="5">
                  <c:v>525</c:v>
                </c:pt>
                <c:pt idx="6">
                  <c:v>403</c:v>
                </c:pt>
                <c:pt idx="7">
                  <c:v>409</c:v>
                </c:pt>
                <c:pt idx="8">
                  <c:v>396</c:v>
                </c:pt>
                <c:pt idx="9">
                  <c:v>444</c:v>
                </c:pt>
                <c:pt idx="10">
                  <c:v>370</c:v>
                </c:pt>
                <c:pt idx="11">
                  <c:v>400</c:v>
                </c:pt>
                <c:pt idx="12">
                  <c:v>239</c:v>
                </c:pt>
                <c:pt idx="13">
                  <c:v>139</c:v>
                </c:pt>
                <c:pt idx="14">
                  <c:v>59</c:v>
                </c:pt>
                <c:pt idx="15">
                  <c:v>31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37C-8362-33075D62FB3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37</c:v>
                </c:pt>
                <c:pt idx="1">
                  <c:v>204</c:v>
                </c:pt>
                <c:pt idx="2">
                  <c:v>332</c:v>
                </c:pt>
                <c:pt idx="3">
                  <c:v>493</c:v>
                </c:pt>
                <c:pt idx="4">
                  <c:v>656</c:v>
                </c:pt>
                <c:pt idx="5">
                  <c:v>526</c:v>
                </c:pt>
                <c:pt idx="6">
                  <c:v>418</c:v>
                </c:pt>
                <c:pt idx="7">
                  <c:v>470</c:v>
                </c:pt>
                <c:pt idx="8">
                  <c:v>392</c:v>
                </c:pt>
                <c:pt idx="9">
                  <c:v>487</c:v>
                </c:pt>
                <c:pt idx="10">
                  <c:v>350</c:v>
                </c:pt>
                <c:pt idx="11">
                  <c:v>314</c:v>
                </c:pt>
                <c:pt idx="12">
                  <c:v>198</c:v>
                </c:pt>
                <c:pt idx="13">
                  <c:v>76</c:v>
                </c:pt>
                <c:pt idx="14">
                  <c:v>48</c:v>
                </c:pt>
                <c:pt idx="15">
                  <c:v>29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37C-8362-33075D62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400</c:v>
                </c:pt>
                <c:pt idx="1">
                  <c:v>174</c:v>
                </c:pt>
                <c:pt idx="2">
                  <c:v>612</c:v>
                </c:pt>
                <c:pt idx="3">
                  <c:v>95</c:v>
                </c:pt>
                <c:pt idx="4">
                  <c:v>74</c:v>
                </c:pt>
                <c:pt idx="5">
                  <c:v>140</c:v>
                </c:pt>
                <c:pt idx="6">
                  <c:v>572</c:v>
                </c:pt>
                <c:pt idx="7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0-4433-9342-ED270836FC7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229</c:v>
                </c:pt>
                <c:pt idx="1">
                  <c:v>470</c:v>
                </c:pt>
                <c:pt idx="2">
                  <c:v>113</c:v>
                </c:pt>
                <c:pt idx="3">
                  <c:v>459</c:v>
                </c:pt>
                <c:pt idx="4">
                  <c:v>510</c:v>
                </c:pt>
                <c:pt idx="5">
                  <c:v>308</c:v>
                </c:pt>
                <c:pt idx="6">
                  <c:v>90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0-4433-9342-ED27083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28</c:v>
                </c:pt>
                <c:pt idx="4">
                  <c:v>39</c:v>
                </c:pt>
                <c:pt idx="5">
                  <c:v>46</c:v>
                </c:pt>
                <c:pt idx="6">
                  <c:v>31</c:v>
                </c:pt>
                <c:pt idx="7">
                  <c:v>24</c:v>
                </c:pt>
                <c:pt idx="8">
                  <c:v>33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  <c:pt idx="12">
                  <c:v>15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DCB-9850-A3A1992240E8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17</c:v>
                </c:pt>
                <c:pt idx="4">
                  <c:v>38</c:v>
                </c:pt>
                <c:pt idx="5">
                  <c:v>31</c:v>
                </c:pt>
                <c:pt idx="6">
                  <c:v>23</c:v>
                </c:pt>
                <c:pt idx="7">
                  <c:v>30</c:v>
                </c:pt>
                <c:pt idx="8">
                  <c:v>37</c:v>
                </c:pt>
                <c:pt idx="9">
                  <c:v>22</c:v>
                </c:pt>
                <c:pt idx="10">
                  <c:v>19</c:v>
                </c:pt>
                <c:pt idx="11">
                  <c:v>16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4-4DCB-9850-A3A19922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9.3'!$V$8:$Z$8</c:f>
              <c:numCache>
                <c:formatCode>#,##0</c:formatCode>
                <c:ptCount val="5"/>
                <c:pt idx="0">
                  <c:v>50986.12</c:v>
                </c:pt>
                <c:pt idx="1">
                  <c:v>48507.1</c:v>
                </c:pt>
                <c:pt idx="2">
                  <c:v>48131</c:v>
                </c:pt>
                <c:pt idx="3">
                  <c:v>49998</c:v>
                </c:pt>
                <c:pt idx="4">
                  <c:v>54327.87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D-4D9F-AC21-28BF9F0276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D-4D9F-AC21-28BF9F02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9.30'!$V$8:$Z$8</c:f>
              <c:numCache>
                <c:formatCode>#,##0</c:formatCode>
                <c:ptCount val="5"/>
                <c:pt idx="0">
                  <c:v>41139.69</c:v>
                </c:pt>
                <c:pt idx="1">
                  <c:v>40625.01</c:v>
                </c:pt>
                <c:pt idx="2">
                  <c:v>41907</c:v>
                </c:pt>
                <c:pt idx="3">
                  <c:v>43328.72</c:v>
                </c:pt>
                <c:pt idx="4">
                  <c:v>47378.07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5-4780-A0BE-BB07940879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5-4780-A0BE-BB07940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1">
                  <c:v>34147</c:v>
                </c:pt>
                <c:pt idx="2">
                  <c:v>34355</c:v>
                </c:pt>
                <c:pt idx="3">
                  <c:v>37012</c:v>
                </c:pt>
                <c:pt idx="4">
                  <c:v>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1-449D-9D4D-82CC34FB808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1">
                  <c:v>24379</c:v>
                </c:pt>
                <c:pt idx="2">
                  <c:v>25019</c:v>
                </c:pt>
                <c:pt idx="3">
                  <c:v>25956</c:v>
                </c:pt>
                <c:pt idx="4">
                  <c:v>27650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1-449D-9D4D-82CC34FB808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1">
                  <c:v>28637</c:v>
                </c:pt>
                <c:pt idx="2">
                  <c:v>28642</c:v>
                </c:pt>
                <c:pt idx="3">
                  <c:v>31116</c:v>
                </c:pt>
                <c:pt idx="4">
                  <c:v>35119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49D-9D4D-82CC34FB808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1">
                  <c:v>5508</c:v>
                </c:pt>
                <c:pt idx="2">
                  <c:v>5710</c:v>
                </c:pt>
                <c:pt idx="3">
                  <c:v>5896</c:v>
                </c:pt>
                <c:pt idx="4">
                  <c:v>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1-449D-9D4D-82CC34FB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5.5024650108647398E-2</c:v>
                </c:pt>
                <c:pt idx="1">
                  <c:v>1.7734059206990817E-2</c:v>
                </c:pt>
                <c:pt idx="2">
                  <c:v>7.154372765718825E-2</c:v>
                </c:pt>
                <c:pt idx="3">
                  <c:v>5.8879880371036711E-3</c:v>
                </c:pt>
                <c:pt idx="4">
                  <c:v>9.5960185985653867E-2</c:v>
                </c:pt>
                <c:pt idx="5">
                  <c:v>3.5164372999369142E-2</c:v>
                </c:pt>
                <c:pt idx="6">
                  <c:v>0.11107736162059861</c:v>
                </c:pt>
                <c:pt idx="7">
                  <c:v>6.9394144723007548E-2</c:v>
                </c:pt>
                <c:pt idx="8">
                  <c:v>3.3972756372812447E-2</c:v>
                </c:pt>
                <c:pt idx="9">
                  <c:v>5.023481857052735E-3</c:v>
                </c:pt>
                <c:pt idx="10">
                  <c:v>2.6332390943713639E-2</c:v>
                </c:pt>
                <c:pt idx="11">
                  <c:v>2.3715507371667562E-2</c:v>
                </c:pt>
                <c:pt idx="12">
                  <c:v>4.6262763148671698E-2</c:v>
                </c:pt>
                <c:pt idx="13">
                  <c:v>7.5422322951470833E-2</c:v>
                </c:pt>
                <c:pt idx="14">
                  <c:v>3.5561578541554707E-2</c:v>
                </c:pt>
                <c:pt idx="15">
                  <c:v>6.4277202738381736E-2</c:v>
                </c:pt>
                <c:pt idx="16">
                  <c:v>0.12042337437790603</c:v>
                </c:pt>
                <c:pt idx="17">
                  <c:v>1.3528353466202481E-2</c:v>
                </c:pt>
                <c:pt idx="18">
                  <c:v>4.9019836912077383E-2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ADC-93BC-37A236980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8-4ADC-93BC-37A23698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48</c:v>
                </c:pt>
                <c:pt idx="1">
                  <c:v>828</c:v>
                </c:pt>
                <c:pt idx="2">
                  <c:v>1438</c:v>
                </c:pt>
                <c:pt idx="3">
                  <c:v>1635</c:v>
                </c:pt>
                <c:pt idx="4">
                  <c:v>2091</c:v>
                </c:pt>
                <c:pt idx="5">
                  <c:v>1989</c:v>
                </c:pt>
                <c:pt idx="6">
                  <c:v>1865</c:v>
                </c:pt>
                <c:pt idx="7">
                  <c:v>1816</c:v>
                </c:pt>
                <c:pt idx="8">
                  <c:v>1841</c:v>
                </c:pt>
                <c:pt idx="9">
                  <c:v>2129</c:v>
                </c:pt>
                <c:pt idx="10">
                  <c:v>1930</c:v>
                </c:pt>
                <c:pt idx="11">
                  <c:v>1747</c:v>
                </c:pt>
                <c:pt idx="12">
                  <c:v>981</c:v>
                </c:pt>
                <c:pt idx="13">
                  <c:v>374</c:v>
                </c:pt>
                <c:pt idx="14">
                  <c:v>193</c:v>
                </c:pt>
                <c:pt idx="15">
                  <c:v>60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1-4204-997A-79A27415D850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72</c:v>
                </c:pt>
                <c:pt idx="1">
                  <c:v>791</c:v>
                </c:pt>
                <c:pt idx="2">
                  <c:v>1380</c:v>
                </c:pt>
                <c:pt idx="3">
                  <c:v>1540</c:v>
                </c:pt>
                <c:pt idx="4">
                  <c:v>1630</c:v>
                </c:pt>
                <c:pt idx="5">
                  <c:v>1808</c:v>
                </c:pt>
                <c:pt idx="6">
                  <c:v>1907</c:v>
                </c:pt>
                <c:pt idx="7">
                  <c:v>1873</c:v>
                </c:pt>
                <c:pt idx="8">
                  <c:v>2019</c:v>
                </c:pt>
                <c:pt idx="9">
                  <c:v>2207</c:v>
                </c:pt>
                <c:pt idx="10">
                  <c:v>2148</c:v>
                </c:pt>
                <c:pt idx="11">
                  <c:v>1676</c:v>
                </c:pt>
                <c:pt idx="12">
                  <c:v>719</c:v>
                </c:pt>
                <c:pt idx="13">
                  <c:v>302</c:v>
                </c:pt>
                <c:pt idx="14">
                  <c:v>116</c:v>
                </c:pt>
                <c:pt idx="15">
                  <c:v>48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1-4204-997A-79A27415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1101</c:v>
                </c:pt>
                <c:pt idx="1">
                  <c:v>915</c:v>
                </c:pt>
                <c:pt idx="2">
                  <c:v>2731</c:v>
                </c:pt>
                <c:pt idx="3">
                  <c:v>681</c:v>
                </c:pt>
                <c:pt idx="4">
                  <c:v>358</c:v>
                </c:pt>
                <c:pt idx="5">
                  <c:v>701</c:v>
                </c:pt>
                <c:pt idx="6">
                  <c:v>1897</c:v>
                </c:pt>
                <c:pt idx="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1-4A99-BA1E-DE2310B57467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893</c:v>
                </c:pt>
                <c:pt idx="1">
                  <c:v>1886</c:v>
                </c:pt>
                <c:pt idx="2">
                  <c:v>513</c:v>
                </c:pt>
                <c:pt idx="3">
                  <c:v>2372</c:v>
                </c:pt>
                <c:pt idx="4">
                  <c:v>1995</c:v>
                </c:pt>
                <c:pt idx="5">
                  <c:v>1544</c:v>
                </c:pt>
                <c:pt idx="6">
                  <c:v>199</c:v>
                </c:pt>
                <c:pt idx="7">
                  <c:v>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1-4A99-BA1E-DE2310B5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1">
                  <c:v>38832.639999999999</c:v>
                </c:pt>
                <c:pt idx="2">
                  <c:v>39615.46</c:v>
                </c:pt>
                <c:pt idx="3">
                  <c:v>40689.57</c:v>
                </c:pt>
                <c:pt idx="4">
                  <c:v>40311.199999999997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15C-8482-2094E1691E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15C-8482-2094E169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9.31'!$V$4:$Z$4</c:f>
              <c:numCache>
                <c:formatCode>#,##0</c:formatCode>
                <c:ptCount val="5"/>
                <c:pt idx="0">
                  <c:v>34147</c:v>
                </c:pt>
                <c:pt idx="1">
                  <c:v>34355</c:v>
                </c:pt>
                <c:pt idx="2">
                  <c:v>37012</c:v>
                </c:pt>
                <c:pt idx="3">
                  <c:v>41335</c:v>
                </c:pt>
                <c:pt idx="4">
                  <c:v>42798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4ED-AD1B-DC211D1E17D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9.31'!$V$7:$Z$7</c:f>
              <c:numCache>
                <c:formatCode>#,##0</c:formatCode>
                <c:ptCount val="5"/>
                <c:pt idx="0">
                  <c:v>24379</c:v>
                </c:pt>
                <c:pt idx="1">
                  <c:v>25019</c:v>
                </c:pt>
                <c:pt idx="2">
                  <c:v>25956</c:v>
                </c:pt>
                <c:pt idx="3">
                  <c:v>27650</c:v>
                </c:pt>
                <c:pt idx="4">
                  <c:v>28948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4ED-AD1B-DC211D1E17D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9.31'!$V$11:$Z$11</c:f>
              <c:numCache>
                <c:formatCode>#,##0</c:formatCode>
                <c:ptCount val="5"/>
                <c:pt idx="0">
                  <c:v>28637</c:v>
                </c:pt>
                <c:pt idx="1">
                  <c:v>28642</c:v>
                </c:pt>
                <c:pt idx="2">
                  <c:v>31116</c:v>
                </c:pt>
                <c:pt idx="3">
                  <c:v>35119</c:v>
                </c:pt>
                <c:pt idx="4">
                  <c:v>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4ED-AD1B-DC211D1E17D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9.31'!$V$12:$Z$12</c:f>
              <c:numCache>
                <c:formatCode>#,##0</c:formatCode>
                <c:ptCount val="5"/>
                <c:pt idx="0">
                  <c:v>5508</c:v>
                </c:pt>
                <c:pt idx="1">
                  <c:v>5710</c:v>
                </c:pt>
                <c:pt idx="2">
                  <c:v>5896</c:v>
                </c:pt>
                <c:pt idx="3">
                  <c:v>6222</c:v>
                </c:pt>
                <c:pt idx="4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7-44ED-AD1B-DC211D1E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5.5024650108647398E-2</c:v>
                </c:pt>
                <c:pt idx="1">
                  <c:v>1.7734059206990817E-2</c:v>
                </c:pt>
                <c:pt idx="2">
                  <c:v>7.154372765718825E-2</c:v>
                </c:pt>
                <c:pt idx="3">
                  <c:v>5.8879880371036711E-3</c:v>
                </c:pt>
                <c:pt idx="4">
                  <c:v>9.5960185985653867E-2</c:v>
                </c:pt>
                <c:pt idx="5">
                  <c:v>3.5164372999369142E-2</c:v>
                </c:pt>
                <c:pt idx="6">
                  <c:v>0.11107736162059861</c:v>
                </c:pt>
                <c:pt idx="7">
                  <c:v>6.9394144723007548E-2</c:v>
                </c:pt>
                <c:pt idx="8">
                  <c:v>3.3972756372812447E-2</c:v>
                </c:pt>
                <c:pt idx="9">
                  <c:v>5.023481857052735E-3</c:v>
                </c:pt>
                <c:pt idx="10">
                  <c:v>2.6332390943713639E-2</c:v>
                </c:pt>
                <c:pt idx="11">
                  <c:v>2.3715507371667562E-2</c:v>
                </c:pt>
                <c:pt idx="12">
                  <c:v>4.6262763148671698E-2</c:v>
                </c:pt>
                <c:pt idx="13">
                  <c:v>7.5422322951470833E-2</c:v>
                </c:pt>
                <c:pt idx="14">
                  <c:v>3.5561578541554707E-2</c:v>
                </c:pt>
                <c:pt idx="15">
                  <c:v>6.4277202738381736E-2</c:v>
                </c:pt>
                <c:pt idx="16">
                  <c:v>0.12042337437790603</c:v>
                </c:pt>
                <c:pt idx="17">
                  <c:v>1.3528353466202481E-2</c:v>
                </c:pt>
                <c:pt idx="18">
                  <c:v>4.9019836912077383E-2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BC1-8505-3C60C81D82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BC1-8505-3C60C81D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54</c:v>
                </c:pt>
                <c:pt idx="1">
                  <c:v>849</c:v>
                </c:pt>
                <c:pt idx="2">
                  <c:v>1527</c:v>
                </c:pt>
                <c:pt idx="3">
                  <c:v>1733</c:v>
                </c:pt>
                <c:pt idx="4">
                  <c:v>2115</c:v>
                </c:pt>
                <c:pt idx="5">
                  <c:v>2147</c:v>
                </c:pt>
                <c:pt idx="6">
                  <c:v>1975</c:v>
                </c:pt>
                <c:pt idx="7">
                  <c:v>1870</c:v>
                </c:pt>
                <c:pt idx="8">
                  <c:v>1860</c:v>
                </c:pt>
                <c:pt idx="9">
                  <c:v>2219</c:v>
                </c:pt>
                <c:pt idx="10">
                  <c:v>1933</c:v>
                </c:pt>
                <c:pt idx="11">
                  <c:v>1834</c:v>
                </c:pt>
                <c:pt idx="12">
                  <c:v>1003</c:v>
                </c:pt>
                <c:pt idx="13">
                  <c:v>363</c:v>
                </c:pt>
                <c:pt idx="14">
                  <c:v>209</c:v>
                </c:pt>
                <c:pt idx="15">
                  <c:v>59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0-4A0F-9346-6F4DBB155DD1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79</c:v>
                </c:pt>
                <c:pt idx="1">
                  <c:v>806</c:v>
                </c:pt>
                <c:pt idx="2">
                  <c:v>1426</c:v>
                </c:pt>
                <c:pt idx="3">
                  <c:v>1621</c:v>
                </c:pt>
                <c:pt idx="4">
                  <c:v>1875</c:v>
                </c:pt>
                <c:pt idx="5">
                  <c:v>1922</c:v>
                </c:pt>
                <c:pt idx="6">
                  <c:v>1872</c:v>
                </c:pt>
                <c:pt idx="7">
                  <c:v>2113</c:v>
                </c:pt>
                <c:pt idx="8">
                  <c:v>1964</c:v>
                </c:pt>
                <c:pt idx="9">
                  <c:v>2198</c:v>
                </c:pt>
                <c:pt idx="10">
                  <c:v>2065</c:v>
                </c:pt>
                <c:pt idx="11">
                  <c:v>1722</c:v>
                </c:pt>
                <c:pt idx="12">
                  <c:v>752</c:v>
                </c:pt>
                <c:pt idx="13">
                  <c:v>303</c:v>
                </c:pt>
                <c:pt idx="14">
                  <c:v>131</c:v>
                </c:pt>
                <c:pt idx="15">
                  <c:v>56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0-4A0F-9346-6F4DBB15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1121</c:v>
                </c:pt>
                <c:pt idx="1">
                  <c:v>954</c:v>
                </c:pt>
                <c:pt idx="2">
                  <c:v>2783</c:v>
                </c:pt>
                <c:pt idx="3">
                  <c:v>724</c:v>
                </c:pt>
                <c:pt idx="4">
                  <c:v>383</c:v>
                </c:pt>
                <c:pt idx="5">
                  <c:v>740</c:v>
                </c:pt>
                <c:pt idx="6">
                  <c:v>2097</c:v>
                </c:pt>
                <c:pt idx="7">
                  <c:v>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020-826C-4C9280606AD3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918</c:v>
                </c:pt>
                <c:pt idx="1">
                  <c:v>1907</c:v>
                </c:pt>
                <c:pt idx="2">
                  <c:v>545</c:v>
                </c:pt>
                <c:pt idx="3">
                  <c:v>2514</c:v>
                </c:pt>
                <c:pt idx="4">
                  <c:v>2116</c:v>
                </c:pt>
                <c:pt idx="5">
                  <c:v>1630</c:v>
                </c:pt>
                <c:pt idx="6">
                  <c:v>267</c:v>
                </c:pt>
                <c:pt idx="7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F-4020-826C-4C928060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1">
                  <c:v>2276</c:v>
                </c:pt>
                <c:pt idx="2">
                  <c:v>2530</c:v>
                </c:pt>
                <c:pt idx="3">
                  <c:v>2585</c:v>
                </c:pt>
                <c:pt idx="4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AEC-A4C3-F76AE5F61CE4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1">
                  <c:v>1547</c:v>
                </c:pt>
                <c:pt idx="2">
                  <c:v>1748</c:v>
                </c:pt>
                <c:pt idx="3">
                  <c:v>1781</c:v>
                </c:pt>
                <c:pt idx="4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AEC-A4C3-F76AE5F61CE4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1">
                  <c:v>1776</c:v>
                </c:pt>
                <c:pt idx="2">
                  <c:v>1915</c:v>
                </c:pt>
                <c:pt idx="3">
                  <c:v>1944</c:v>
                </c:pt>
                <c:pt idx="4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9-4AEC-A4C3-F76AE5F61CE4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1">
                  <c:v>500</c:v>
                </c:pt>
                <c:pt idx="2">
                  <c:v>618</c:v>
                </c:pt>
                <c:pt idx="3">
                  <c:v>641</c:v>
                </c:pt>
                <c:pt idx="4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9-4AEC-A4C3-F76AE5F6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9.31'!$V$8:$Z$8</c:f>
              <c:numCache>
                <c:formatCode>#,##0</c:formatCode>
                <c:ptCount val="5"/>
                <c:pt idx="0">
                  <c:v>38832.639999999999</c:v>
                </c:pt>
                <c:pt idx="1">
                  <c:v>39615.46</c:v>
                </c:pt>
                <c:pt idx="2">
                  <c:v>40689.57</c:v>
                </c:pt>
                <c:pt idx="3">
                  <c:v>40311.199999999997</c:v>
                </c:pt>
                <c:pt idx="4">
                  <c:v>43933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6-4EE3-9EEE-8C184ABE8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6-4EE3-9EEE-8C184AB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1">
                  <c:v>8322</c:v>
                </c:pt>
                <c:pt idx="2">
                  <c:v>8234</c:v>
                </c:pt>
                <c:pt idx="3">
                  <c:v>8731</c:v>
                </c:pt>
                <c:pt idx="4">
                  <c:v>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3-4901-812E-017821A056F9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1">
                  <c:v>5780</c:v>
                </c:pt>
                <c:pt idx="2">
                  <c:v>5838</c:v>
                </c:pt>
                <c:pt idx="3">
                  <c:v>5910</c:v>
                </c:pt>
                <c:pt idx="4">
                  <c:v>6044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3-4901-812E-017821A056F9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1">
                  <c:v>6849</c:v>
                </c:pt>
                <c:pt idx="2">
                  <c:v>6766</c:v>
                </c:pt>
                <c:pt idx="3">
                  <c:v>7249</c:v>
                </c:pt>
                <c:pt idx="4">
                  <c:v>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3-4901-812E-017821A056F9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1">
                  <c:v>1476</c:v>
                </c:pt>
                <c:pt idx="2">
                  <c:v>1472</c:v>
                </c:pt>
                <c:pt idx="3">
                  <c:v>1482</c:v>
                </c:pt>
                <c:pt idx="4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73-4901-812E-017821A0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0.11837515472037809</c:v>
                </c:pt>
                <c:pt idx="1">
                  <c:v>2.4980308315517046E-2</c:v>
                </c:pt>
                <c:pt idx="2">
                  <c:v>0.10475976144930797</c:v>
                </c:pt>
                <c:pt idx="3">
                  <c:v>5.1760999212332624E-3</c:v>
                </c:pt>
                <c:pt idx="4">
                  <c:v>6.3013390345448408E-2</c:v>
                </c:pt>
                <c:pt idx="5">
                  <c:v>2.3292449645549679E-2</c:v>
                </c:pt>
                <c:pt idx="6">
                  <c:v>8.8781366040283555E-2</c:v>
                </c:pt>
                <c:pt idx="7">
                  <c:v>6.3801057724766519E-2</c:v>
                </c:pt>
                <c:pt idx="8">
                  <c:v>2.6555643074153257E-2</c:v>
                </c:pt>
                <c:pt idx="9">
                  <c:v>3.4882412512658939E-3</c:v>
                </c:pt>
                <c:pt idx="10">
                  <c:v>2.0029256216946102E-2</c:v>
                </c:pt>
                <c:pt idx="11">
                  <c:v>1.4290536739057049E-2</c:v>
                </c:pt>
                <c:pt idx="12">
                  <c:v>4.107122763587262E-2</c:v>
                </c:pt>
                <c:pt idx="13">
                  <c:v>4.2421514571846515E-2</c:v>
                </c:pt>
                <c:pt idx="14">
                  <c:v>4.7260042759086303E-2</c:v>
                </c:pt>
                <c:pt idx="15">
                  <c:v>6.4926296838078087E-2</c:v>
                </c:pt>
                <c:pt idx="16">
                  <c:v>0.12332620681894903</c:v>
                </c:pt>
                <c:pt idx="17">
                  <c:v>6.0762912118825247E-3</c:v>
                </c:pt>
                <c:pt idx="18">
                  <c:v>3.848317767525599E-2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B-411C-8C24-0D58DDE4FD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B-411C-8C24-0D58DDE4F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13</c:v>
                </c:pt>
                <c:pt idx="1">
                  <c:v>172</c:v>
                </c:pt>
                <c:pt idx="2">
                  <c:v>238</c:v>
                </c:pt>
                <c:pt idx="3">
                  <c:v>333</c:v>
                </c:pt>
                <c:pt idx="4">
                  <c:v>431</c:v>
                </c:pt>
                <c:pt idx="5">
                  <c:v>405</c:v>
                </c:pt>
                <c:pt idx="6">
                  <c:v>333</c:v>
                </c:pt>
                <c:pt idx="7">
                  <c:v>339</c:v>
                </c:pt>
                <c:pt idx="8">
                  <c:v>360</c:v>
                </c:pt>
                <c:pt idx="9">
                  <c:v>473</c:v>
                </c:pt>
                <c:pt idx="10">
                  <c:v>560</c:v>
                </c:pt>
                <c:pt idx="11">
                  <c:v>498</c:v>
                </c:pt>
                <c:pt idx="12">
                  <c:v>268</c:v>
                </c:pt>
                <c:pt idx="13">
                  <c:v>134</c:v>
                </c:pt>
                <c:pt idx="14">
                  <c:v>95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E94-A3BD-F1A96C0552B8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20</c:v>
                </c:pt>
                <c:pt idx="1">
                  <c:v>139</c:v>
                </c:pt>
                <c:pt idx="2">
                  <c:v>271</c:v>
                </c:pt>
                <c:pt idx="3">
                  <c:v>330</c:v>
                </c:pt>
                <c:pt idx="4">
                  <c:v>314</c:v>
                </c:pt>
                <c:pt idx="5">
                  <c:v>327</c:v>
                </c:pt>
                <c:pt idx="6">
                  <c:v>292</c:v>
                </c:pt>
                <c:pt idx="7">
                  <c:v>316</c:v>
                </c:pt>
                <c:pt idx="8">
                  <c:v>378</c:v>
                </c:pt>
                <c:pt idx="9">
                  <c:v>446</c:v>
                </c:pt>
                <c:pt idx="10">
                  <c:v>528</c:v>
                </c:pt>
                <c:pt idx="11">
                  <c:v>379</c:v>
                </c:pt>
                <c:pt idx="12">
                  <c:v>186</c:v>
                </c:pt>
                <c:pt idx="13">
                  <c:v>123</c:v>
                </c:pt>
                <c:pt idx="14">
                  <c:v>50</c:v>
                </c:pt>
                <c:pt idx="15">
                  <c:v>33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E94-A3BD-F1A96C05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213</c:v>
                </c:pt>
                <c:pt idx="1">
                  <c:v>200</c:v>
                </c:pt>
                <c:pt idx="2">
                  <c:v>691</c:v>
                </c:pt>
                <c:pt idx="3">
                  <c:v>132</c:v>
                </c:pt>
                <c:pt idx="4">
                  <c:v>44</c:v>
                </c:pt>
                <c:pt idx="5">
                  <c:v>107</c:v>
                </c:pt>
                <c:pt idx="6">
                  <c:v>510</c:v>
                </c:pt>
                <c:pt idx="7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3-43D9-8286-99D85B1C42A4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176</c:v>
                </c:pt>
                <c:pt idx="1">
                  <c:v>397</c:v>
                </c:pt>
                <c:pt idx="2">
                  <c:v>114</c:v>
                </c:pt>
                <c:pt idx="3">
                  <c:v>511</c:v>
                </c:pt>
                <c:pt idx="4">
                  <c:v>448</c:v>
                </c:pt>
                <c:pt idx="5">
                  <c:v>281</c:v>
                </c:pt>
                <c:pt idx="6">
                  <c:v>41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3-43D9-8286-99D85B1C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1">
                  <c:v>39996</c:v>
                </c:pt>
                <c:pt idx="2">
                  <c:v>40963.269999999997</c:v>
                </c:pt>
                <c:pt idx="3">
                  <c:v>40948.71</c:v>
                </c:pt>
                <c:pt idx="4">
                  <c:v>43030.85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E-4700-B039-3A326738BF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E-4700-B039-3A326738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9.32'!$V$4:$Z$4</c:f>
              <c:numCache>
                <c:formatCode>#,##0</c:formatCode>
                <c:ptCount val="5"/>
                <c:pt idx="0">
                  <c:v>8322</c:v>
                </c:pt>
                <c:pt idx="1">
                  <c:v>8234</c:v>
                </c:pt>
                <c:pt idx="2">
                  <c:v>8731</c:v>
                </c:pt>
                <c:pt idx="3">
                  <c:v>8907</c:v>
                </c:pt>
                <c:pt idx="4">
                  <c:v>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BE3-B0E9-773EFF8C9964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9.32'!$V$7:$Z$7</c:f>
              <c:numCache>
                <c:formatCode>#,##0</c:formatCode>
                <c:ptCount val="5"/>
                <c:pt idx="0">
                  <c:v>5780</c:v>
                </c:pt>
                <c:pt idx="1">
                  <c:v>5838</c:v>
                </c:pt>
                <c:pt idx="2">
                  <c:v>5910</c:v>
                </c:pt>
                <c:pt idx="3">
                  <c:v>6044</c:v>
                </c:pt>
                <c:pt idx="4">
                  <c:v>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2-4BE3-B0E9-773EFF8C9964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9.32'!$V$11:$Z$11</c:f>
              <c:numCache>
                <c:formatCode>#,##0</c:formatCode>
                <c:ptCount val="5"/>
                <c:pt idx="0">
                  <c:v>6849</c:v>
                </c:pt>
                <c:pt idx="1">
                  <c:v>6766</c:v>
                </c:pt>
                <c:pt idx="2">
                  <c:v>7249</c:v>
                </c:pt>
                <c:pt idx="3">
                  <c:v>7437</c:v>
                </c:pt>
                <c:pt idx="4">
                  <c:v>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2-4BE3-B0E9-773EFF8C9964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9.32'!$V$12:$Z$12</c:f>
              <c:numCache>
                <c:formatCode>#,##0</c:formatCode>
                <c:ptCount val="5"/>
                <c:pt idx="0">
                  <c:v>1476</c:v>
                </c:pt>
                <c:pt idx="1">
                  <c:v>1472</c:v>
                </c:pt>
                <c:pt idx="2">
                  <c:v>1482</c:v>
                </c:pt>
                <c:pt idx="3">
                  <c:v>1470</c:v>
                </c:pt>
                <c:pt idx="4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2-4BE3-B0E9-773EFF8C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0.11837515472037809</c:v>
                </c:pt>
                <c:pt idx="1">
                  <c:v>2.4980308315517046E-2</c:v>
                </c:pt>
                <c:pt idx="2">
                  <c:v>0.10475976144930797</c:v>
                </c:pt>
                <c:pt idx="3">
                  <c:v>5.1760999212332624E-3</c:v>
                </c:pt>
                <c:pt idx="4">
                  <c:v>6.3013390345448408E-2</c:v>
                </c:pt>
                <c:pt idx="5">
                  <c:v>2.3292449645549679E-2</c:v>
                </c:pt>
                <c:pt idx="6">
                  <c:v>8.8781366040283555E-2</c:v>
                </c:pt>
                <c:pt idx="7">
                  <c:v>6.3801057724766519E-2</c:v>
                </c:pt>
                <c:pt idx="8">
                  <c:v>2.6555643074153257E-2</c:v>
                </c:pt>
                <c:pt idx="9">
                  <c:v>3.4882412512658939E-3</c:v>
                </c:pt>
                <c:pt idx="10">
                  <c:v>2.0029256216946102E-2</c:v>
                </c:pt>
                <c:pt idx="11">
                  <c:v>1.4290536739057049E-2</c:v>
                </c:pt>
                <c:pt idx="12">
                  <c:v>4.107122763587262E-2</c:v>
                </c:pt>
                <c:pt idx="13">
                  <c:v>4.2421514571846515E-2</c:v>
                </c:pt>
                <c:pt idx="14">
                  <c:v>4.7260042759086303E-2</c:v>
                </c:pt>
                <c:pt idx="15">
                  <c:v>6.4926296838078087E-2</c:v>
                </c:pt>
                <c:pt idx="16">
                  <c:v>0.12332620681894903</c:v>
                </c:pt>
                <c:pt idx="17">
                  <c:v>6.0762912118825247E-3</c:v>
                </c:pt>
                <c:pt idx="18">
                  <c:v>3.848317767525599E-2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1D0-9508-E4C2F51A3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1D0-9508-E4C2F51A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15</c:v>
                </c:pt>
                <c:pt idx="1">
                  <c:v>156</c:v>
                </c:pt>
                <c:pt idx="2">
                  <c:v>264</c:v>
                </c:pt>
                <c:pt idx="3">
                  <c:v>330</c:v>
                </c:pt>
                <c:pt idx="4">
                  <c:v>445</c:v>
                </c:pt>
                <c:pt idx="5">
                  <c:v>412</c:v>
                </c:pt>
                <c:pt idx="6">
                  <c:v>347</c:v>
                </c:pt>
                <c:pt idx="7">
                  <c:v>364</c:v>
                </c:pt>
                <c:pt idx="8">
                  <c:v>367</c:v>
                </c:pt>
                <c:pt idx="9">
                  <c:v>493</c:v>
                </c:pt>
                <c:pt idx="10">
                  <c:v>500</c:v>
                </c:pt>
                <c:pt idx="11">
                  <c:v>506</c:v>
                </c:pt>
                <c:pt idx="12">
                  <c:v>253</c:v>
                </c:pt>
                <c:pt idx="13">
                  <c:v>147</c:v>
                </c:pt>
                <c:pt idx="14">
                  <c:v>97</c:v>
                </c:pt>
                <c:pt idx="15">
                  <c:v>33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85-A5FE-773A4024A6FF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22</c:v>
                </c:pt>
                <c:pt idx="1">
                  <c:v>152</c:v>
                </c:pt>
                <c:pt idx="2">
                  <c:v>251</c:v>
                </c:pt>
                <c:pt idx="3">
                  <c:v>308</c:v>
                </c:pt>
                <c:pt idx="4">
                  <c:v>336</c:v>
                </c:pt>
                <c:pt idx="5">
                  <c:v>333</c:v>
                </c:pt>
                <c:pt idx="6">
                  <c:v>287</c:v>
                </c:pt>
                <c:pt idx="7">
                  <c:v>327</c:v>
                </c:pt>
                <c:pt idx="8">
                  <c:v>353</c:v>
                </c:pt>
                <c:pt idx="9">
                  <c:v>454</c:v>
                </c:pt>
                <c:pt idx="10">
                  <c:v>489</c:v>
                </c:pt>
                <c:pt idx="11">
                  <c:v>406</c:v>
                </c:pt>
                <c:pt idx="12">
                  <c:v>185</c:v>
                </c:pt>
                <c:pt idx="13">
                  <c:v>104</c:v>
                </c:pt>
                <c:pt idx="14">
                  <c:v>59</c:v>
                </c:pt>
                <c:pt idx="15">
                  <c:v>26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985-A5FE-773A402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203</c:v>
                </c:pt>
                <c:pt idx="1">
                  <c:v>199</c:v>
                </c:pt>
                <c:pt idx="2">
                  <c:v>681</c:v>
                </c:pt>
                <c:pt idx="3">
                  <c:v>134</c:v>
                </c:pt>
                <c:pt idx="4">
                  <c:v>46</c:v>
                </c:pt>
                <c:pt idx="5">
                  <c:v>100</c:v>
                </c:pt>
                <c:pt idx="6">
                  <c:v>571</c:v>
                </c:pt>
                <c:pt idx="7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19E-BF4D-3BFA6DA127B8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159</c:v>
                </c:pt>
                <c:pt idx="1">
                  <c:v>403</c:v>
                </c:pt>
                <c:pt idx="2">
                  <c:v>98</c:v>
                </c:pt>
                <c:pt idx="3">
                  <c:v>532</c:v>
                </c:pt>
                <c:pt idx="4">
                  <c:v>457</c:v>
                </c:pt>
                <c:pt idx="5">
                  <c:v>286</c:v>
                </c:pt>
                <c:pt idx="6">
                  <c:v>52</c:v>
                </c:pt>
                <c:pt idx="7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19E-BF4D-3BFA6DA1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0.23980134799574318</c:v>
                </c:pt>
                <c:pt idx="1">
                  <c:v>7.4494501596310747E-3</c:v>
                </c:pt>
                <c:pt idx="2">
                  <c:v>2.5540971975877971E-2</c:v>
                </c:pt>
                <c:pt idx="3">
                  <c:v>9.223128769067045E-3</c:v>
                </c:pt>
                <c:pt idx="4">
                  <c:v>5.3210358283079108E-2</c:v>
                </c:pt>
                <c:pt idx="5">
                  <c:v>8.8683930471798508E-3</c:v>
                </c:pt>
                <c:pt idx="6">
                  <c:v>5.0372472507981554E-2</c:v>
                </c:pt>
                <c:pt idx="7">
                  <c:v>5.9595601277048597E-2</c:v>
                </c:pt>
                <c:pt idx="8">
                  <c:v>4.4341965235899256E-2</c:v>
                </c:pt>
                <c:pt idx="9">
                  <c:v>3.9020929407591345E-3</c:v>
                </c:pt>
                <c:pt idx="10">
                  <c:v>1.9865200425682867E-2</c:v>
                </c:pt>
                <c:pt idx="11">
                  <c:v>2.2703086200780417E-2</c:v>
                </c:pt>
                <c:pt idx="12">
                  <c:v>5.0727208229868745E-2</c:v>
                </c:pt>
                <c:pt idx="13">
                  <c:v>3.8666193685704148E-2</c:v>
                </c:pt>
                <c:pt idx="14">
                  <c:v>8.8683930471798511E-2</c:v>
                </c:pt>
                <c:pt idx="15">
                  <c:v>6.8818730046115648E-2</c:v>
                </c:pt>
                <c:pt idx="16">
                  <c:v>8.6555516140475353E-2</c:v>
                </c:pt>
                <c:pt idx="17">
                  <c:v>1.7027314650585313E-2</c:v>
                </c:pt>
                <c:pt idx="18">
                  <c:v>2.0219936147570061E-2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21D-ABA6-49E26BFBC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21D-ABA6-49E26BFB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9.32'!$V$8:$Z$8</c:f>
              <c:numCache>
                <c:formatCode>#,##0</c:formatCode>
                <c:ptCount val="5"/>
                <c:pt idx="0">
                  <c:v>39996</c:v>
                </c:pt>
                <c:pt idx="1">
                  <c:v>40963.269999999997</c:v>
                </c:pt>
                <c:pt idx="2">
                  <c:v>40948.71</c:v>
                </c:pt>
                <c:pt idx="3">
                  <c:v>43030.85</c:v>
                </c:pt>
                <c:pt idx="4">
                  <c:v>47390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32E-8773-F226447478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32E-8773-F2264474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1">
                  <c:v>505</c:v>
                </c:pt>
                <c:pt idx="2">
                  <c:v>537</c:v>
                </c:pt>
                <c:pt idx="3">
                  <c:v>523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E8E-B8CC-98CE20BF8807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1">
                  <c:v>355</c:v>
                </c:pt>
                <c:pt idx="2">
                  <c:v>386</c:v>
                </c:pt>
                <c:pt idx="3">
                  <c:v>374</c:v>
                </c:pt>
                <c:pt idx="4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E8E-B8CC-98CE20BF8807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1">
                  <c:v>491</c:v>
                </c:pt>
                <c:pt idx="2">
                  <c:v>522</c:v>
                </c:pt>
                <c:pt idx="3">
                  <c:v>508</c:v>
                </c:pt>
                <c:pt idx="4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E8E-B8CC-98CE20BF8807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3A-4E8E-B8CC-98CE20BF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4.5871559633027525E-2</c:v>
                </c:pt>
                <c:pt idx="1">
                  <c:v>5.9633027522935783E-2</c:v>
                </c:pt>
                <c:pt idx="2">
                  <c:v>0</c:v>
                </c:pt>
                <c:pt idx="3">
                  <c:v>0</c:v>
                </c:pt>
                <c:pt idx="4">
                  <c:v>3.82262996941896E-2</c:v>
                </c:pt>
                <c:pt idx="5">
                  <c:v>1.0703363914373088E-2</c:v>
                </c:pt>
                <c:pt idx="6">
                  <c:v>3.9755351681957186E-2</c:v>
                </c:pt>
                <c:pt idx="7">
                  <c:v>1.2232415902140673E-2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0.12996941896024464</c:v>
                </c:pt>
                <c:pt idx="13">
                  <c:v>0.11620795107033639</c:v>
                </c:pt>
                <c:pt idx="14">
                  <c:v>0.14831804281345565</c:v>
                </c:pt>
                <c:pt idx="15">
                  <c:v>8.7155963302752298E-2</c:v>
                </c:pt>
                <c:pt idx="16">
                  <c:v>7.1865443425076447E-2</c:v>
                </c:pt>
                <c:pt idx="17">
                  <c:v>7.492354740061162E-2</c:v>
                </c:pt>
                <c:pt idx="18">
                  <c:v>0.12844036697247707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0AB-9FD8-2C77C8B0C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0AB-9FD8-2C77C8B0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20</c:v>
                </c:pt>
                <c:pt idx="3">
                  <c:v>34</c:v>
                </c:pt>
                <c:pt idx="4">
                  <c:v>60</c:v>
                </c:pt>
                <c:pt idx="5">
                  <c:v>49</c:v>
                </c:pt>
                <c:pt idx="6">
                  <c:v>28</c:v>
                </c:pt>
                <c:pt idx="7">
                  <c:v>20</c:v>
                </c:pt>
                <c:pt idx="8">
                  <c:v>33</c:v>
                </c:pt>
                <c:pt idx="9">
                  <c:v>33</c:v>
                </c:pt>
                <c:pt idx="10">
                  <c:v>20</c:v>
                </c:pt>
                <c:pt idx="11">
                  <c:v>11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0-4D05-B47C-C7FAB115A376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26</c:v>
                </c:pt>
                <c:pt idx="4">
                  <c:v>28</c:v>
                </c:pt>
                <c:pt idx="5">
                  <c:v>48</c:v>
                </c:pt>
                <c:pt idx="6">
                  <c:v>20</c:v>
                </c:pt>
                <c:pt idx="7">
                  <c:v>24</c:v>
                </c:pt>
                <c:pt idx="8">
                  <c:v>33</c:v>
                </c:pt>
                <c:pt idx="9">
                  <c:v>29</c:v>
                </c:pt>
                <c:pt idx="10">
                  <c:v>12</c:v>
                </c:pt>
                <c:pt idx="11">
                  <c:v>13</c:v>
                </c:pt>
                <c:pt idx="12">
                  <c:v>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0-4D05-B47C-C7FAB115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5</c:v>
                </c:pt>
                <c:pt idx="1">
                  <c:v>36</c:v>
                </c:pt>
                <c:pt idx="2">
                  <c:v>23</c:v>
                </c:pt>
                <c:pt idx="3">
                  <c:v>28</c:v>
                </c:pt>
                <c:pt idx="4">
                  <c:v>4</c:v>
                </c:pt>
                <c:pt idx="5">
                  <c:v>3</c:v>
                </c:pt>
                <c:pt idx="6">
                  <c:v>33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075-A78D-5B59DCC5B9A0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8</c:v>
                </c:pt>
                <c:pt idx="1">
                  <c:v>38</c:v>
                </c:pt>
                <c:pt idx="2">
                  <c:v>4</c:v>
                </c:pt>
                <c:pt idx="3">
                  <c:v>69</c:v>
                </c:pt>
                <c:pt idx="4">
                  <c:v>25</c:v>
                </c:pt>
                <c:pt idx="5">
                  <c:v>9</c:v>
                </c:pt>
                <c:pt idx="6">
                  <c:v>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075-A78D-5B59DCC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1">
                  <c:v>32498.54</c:v>
                </c:pt>
                <c:pt idx="2">
                  <c:v>27803.91</c:v>
                </c:pt>
                <c:pt idx="3">
                  <c:v>35992</c:v>
                </c:pt>
                <c:pt idx="4">
                  <c:v>28996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A96-B513-53DCE7FCA0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A96-B513-53DCE7FC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9.33'!$V$4:$Z$4</c:f>
              <c:numCache>
                <c:formatCode>#,##0</c:formatCode>
                <c:ptCount val="5"/>
                <c:pt idx="0">
                  <c:v>505</c:v>
                </c:pt>
                <c:pt idx="1">
                  <c:v>537</c:v>
                </c:pt>
                <c:pt idx="2">
                  <c:v>523</c:v>
                </c:pt>
                <c:pt idx="3">
                  <c:v>596</c:v>
                </c:pt>
                <c:pt idx="4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2-4ACC-96B3-97702EF234F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9.33'!$V$7:$Z$7</c:f>
              <c:numCache>
                <c:formatCode>#,##0</c:formatCode>
                <c:ptCount val="5"/>
                <c:pt idx="0">
                  <c:v>355</c:v>
                </c:pt>
                <c:pt idx="1">
                  <c:v>386</c:v>
                </c:pt>
                <c:pt idx="2">
                  <c:v>374</c:v>
                </c:pt>
                <c:pt idx="3">
                  <c:v>408</c:v>
                </c:pt>
                <c:pt idx="4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ACC-96B3-97702EF234F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9.33'!$V$11:$Z$11</c:f>
              <c:numCache>
                <c:formatCode>#,##0</c:formatCode>
                <c:ptCount val="5"/>
                <c:pt idx="0">
                  <c:v>491</c:v>
                </c:pt>
                <c:pt idx="1">
                  <c:v>522</c:v>
                </c:pt>
                <c:pt idx="2">
                  <c:v>508</c:v>
                </c:pt>
                <c:pt idx="3">
                  <c:v>586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ACC-96B3-97702EF234F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9.33'!$V$12:$Z$12</c:f>
              <c:numCache>
                <c:formatCode>#,##0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15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2-4ACC-96B3-97702EF2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4.5871559633027525E-2</c:v>
                </c:pt>
                <c:pt idx="1">
                  <c:v>5.9633027522935783E-2</c:v>
                </c:pt>
                <c:pt idx="2">
                  <c:v>0</c:v>
                </c:pt>
                <c:pt idx="3">
                  <c:v>0</c:v>
                </c:pt>
                <c:pt idx="4">
                  <c:v>3.82262996941896E-2</c:v>
                </c:pt>
                <c:pt idx="5">
                  <c:v>1.0703363914373088E-2</c:v>
                </c:pt>
                <c:pt idx="6">
                  <c:v>3.9755351681957186E-2</c:v>
                </c:pt>
                <c:pt idx="7">
                  <c:v>1.2232415902140673E-2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0.12996941896024464</c:v>
                </c:pt>
                <c:pt idx="13">
                  <c:v>0.11620795107033639</c:v>
                </c:pt>
                <c:pt idx="14">
                  <c:v>0.14831804281345565</c:v>
                </c:pt>
                <c:pt idx="15">
                  <c:v>8.7155963302752298E-2</c:v>
                </c:pt>
                <c:pt idx="16">
                  <c:v>7.1865443425076447E-2</c:v>
                </c:pt>
                <c:pt idx="17">
                  <c:v>7.492354740061162E-2</c:v>
                </c:pt>
                <c:pt idx="18">
                  <c:v>0.12844036697247707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D85-A880-6BACFA57D5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D85-A880-6BACFA57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41</c:v>
                </c:pt>
                <c:pt idx="4">
                  <c:v>51</c:v>
                </c:pt>
                <c:pt idx="5">
                  <c:v>50</c:v>
                </c:pt>
                <c:pt idx="6">
                  <c:v>44</c:v>
                </c:pt>
                <c:pt idx="7">
                  <c:v>14</c:v>
                </c:pt>
                <c:pt idx="8">
                  <c:v>41</c:v>
                </c:pt>
                <c:pt idx="9">
                  <c:v>40</c:v>
                </c:pt>
                <c:pt idx="10">
                  <c:v>14</c:v>
                </c:pt>
                <c:pt idx="11">
                  <c:v>10</c:v>
                </c:pt>
                <c:pt idx="12">
                  <c:v>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BB3-BCAF-1969DD8599D4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26</c:v>
                </c:pt>
                <c:pt idx="4">
                  <c:v>36</c:v>
                </c:pt>
                <c:pt idx="5">
                  <c:v>44</c:v>
                </c:pt>
                <c:pt idx="6">
                  <c:v>32</c:v>
                </c:pt>
                <c:pt idx="7">
                  <c:v>28</c:v>
                </c:pt>
                <c:pt idx="8">
                  <c:v>37</c:v>
                </c:pt>
                <c:pt idx="9">
                  <c:v>28</c:v>
                </c:pt>
                <c:pt idx="10">
                  <c:v>25</c:v>
                </c:pt>
                <c:pt idx="11">
                  <c:v>17</c:v>
                </c:pt>
                <c:pt idx="12">
                  <c:v>12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BB3-BCAF-1969DD8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9</c:v>
                </c:pt>
                <c:pt idx="1">
                  <c:v>39</c:v>
                </c:pt>
                <c:pt idx="2">
                  <c:v>15</c:v>
                </c:pt>
                <c:pt idx="3">
                  <c:v>25</c:v>
                </c:pt>
                <c:pt idx="4">
                  <c:v>6</c:v>
                </c:pt>
                <c:pt idx="5">
                  <c:v>0</c:v>
                </c:pt>
                <c:pt idx="6">
                  <c:v>41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E-4206-9508-C832149A00B1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8</c:v>
                </c:pt>
                <c:pt idx="1">
                  <c:v>45</c:v>
                </c:pt>
                <c:pt idx="2">
                  <c:v>7</c:v>
                </c:pt>
                <c:pt idx="3">
                  <c:v>63</c:v>
                </c:pt>
                <c:pt idx="4">
                  <c:v>31</c:v>
                </c:pt>
                <c:pt idx="5">
                  <c:v>8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E-4206-9508-C832149A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13</c:v>
                </c:pt>
                <c:pt idx="1">
                  <c:v>59</c:v>
                </c:pt>
                <c:pt idx="2">
                  <c:v>96</c:v>
                </c:pt>
                <c:pt idx="3">
                  <c:v>98</c:v>
                </c:pt>
                <c:pt idx="4">
                  <c:v>171</c:v>
                </c:pt>
                <c:pt idx="5">
                  <c:v>125</c:v>
                </c:pt>
                <c:pt idx="6">
                  <c:v>108</c:v>
                </c:pt>
                <c:pt idx="7">
                  <c:v>95</c:v>
                </c:pt>
                <c:pt idx="8">
                  <c:v>91</c:v>
                </c:pt>
                <c:pt idx="9">
                  <c:v>151</c:v>
                </c:pt>
                <c:pt idx="10">
                  <c:v>141</c:v>
                </c:pt>
                <c:pt idx="11">
                  <c:v>84</c:v>
                </c:pt>
                <c:pt idx="12">
                  <c:v>64</c:v>
                </c:pt>
                <c:pt idx="13">
                  <c:v>24</c:v>
                </c:pt>
                <c:pt idx="14">
                  <c:v>22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2DB-BAE3-E855C6E64448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15</c:v>
                </c:pt>
                <c:pt idx="1">
                  <c:v>56</c:v>
                </c:pt>
                <c:pt idx="2">
                  <c:v>97</c:v>
                </c:pt>
                <c:pt idx="3">
                  <c:v>117</c:v>
                </c:pt>
                <c:pt idx="4">
                  <c:v>140</c:v>
                </c:pt>
                <c:pt idx="5">
                  <c:v>121</c:v>
                </c:pt>
                <c:pt idx="6">
                  <c:v>139</c:v>
                </c:pt>
                <c:pt idx="7">
                  <c:v>109</c:v>
                </c:pt>
                <c:pt idx="8">
                  <c:v>113</c:v>
                </c:pt>
                <c:pt idx="9">
                  <c:v>141</c:v>
                </c:pt>
                <c:pt idx="10">
                  <c:v>137</c:v>
                </c:pt>
                <c:pt idx="11">
                  <c:v>78</c:v>
                </c:pt>
                <c:pt idx="12">
                  <c:v>49</c:v>
                </c:pt>
                <c:pt idx="13">
                  <c:v>25</c:v>
                </c:pt>
                <c:pt idx="14">
                  <c:v>20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2DB-BAE3-E855C6E6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9.33'!$V$8:$Z$8</c:f>
              <c:numCache>
                <c:formatCode>#,##0</c:formatCode>
                <c:ptCount val="5"/>
                <c:pt idx="0">
                  <c:v>32498.54</c:v>
                </c:pt>
                <c:pt idx="1">
                  <c:v>27803.91</c:v>
                </c:pt>
                <c:pt idx="2">
                  <c:v>35992</c:v>
                </c:pt>
                <c:pt idx="3">
                  <c:v>28996</c:v>
                </c:pt>
                <c:pt idx="4">
                  <c:v>25975.83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9DC-8370-9E3F8D4E7E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9DC-8370-9E3F8D4E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1">
                  <c:v>163923</c:v>
                </c:pt>
                <c:pt idx="2">
                  <c:v>164927</c:v>
                </c:pt>
                <c:pt idx="3">
                  <c:v>179382</c:v>
                </c:pt>
                <c:pt idx="4">
                  <c:v>204557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0-48EB-A241-72A8253E2699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1">
                  <c:v>116076</c:v>
                </c:pt>
                <c:pt idx="2">
                  <c:v>119521</c:v>
                </c:pt>
                <c:pt idx="3">
                  <c:v>124158</c:v>
                </c:pt>
                <c:pt idx="4">
                  <c:v>133134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0-48EB-A241-72A8253E2699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1">
                  <c:v>152342</c:v>
                </c:pt>
                <c:pt idx="2">
                  <c:v>152748</c:v>
                </c:pt>
                <c:pt idx="3">
                  <c:v>166090</c:v>
                </c:pt>
                <c:pt idx="4">
                  <c:v>189848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8EB-A241-72A8253E2699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1">
                  <c:v>11588</c:v>
                </c:pt>
                <c:pt idx="2">
                  <c:v>12183</c:v>
                </c:pt>
                <c:pt idx="3">
                  <c:v>13292</c:v>
                </c:pt>
                <c:pt idx="4">
                  <c:v>14707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0-48EB-A241-72A8253E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6.442003523042728E-3</c:v>
                </c:pt>
                <c:pt idx="1">
                  <c:v>5.893257338903799E-3</c:v>
                </c:pt>
                <c:pt idx="2">
                  <c:v>8.1454223501092882E-2</c:v>
                </c:pt>
                <c:pt idx="3">
                  <c:v>8.8352746958839431E-3</c:v>
                </c:pt>
                <c:pt idx="4">
                  <c:v>6.5443746599157054E-2</c:v>
                </c:pt>
                <c:pt idx="5">
                  <c:v>3.9108541072960183E-2</c:v>
                </c:pt>
                <c:pt idx="6">
                  <c:v>9.1921902811978345E-2</c:v>
                </c:pt>
                <c:pt idx="7">
                  <c:v>6.7006981527082232E-2</c:v>
                </c:pt>
                <c:pt idx="8">
                  <c:v>5.5806103533187615E-2</c:v>
                </c:pt>
                <c:pt idx="9">
                  <c:v>7.8945669516457782E-3</c:v>
                </c:pt>
                <c:pt idx="10">
                  <c:v>3.3920814542235014E-2</c:v>
                </c:pt>
                <c:pt idx="11">
                  <c:v>1.7476874267954145E-2</c:v>
                </c:pt>
                <c:pt idx="12">
                  <c:v>5.2785693864187626E-2</c:v>
                </c:pt>
                <c:pt idx="13">
                  <c:v>0.12948565420690036</c:v>
                </c:pt>
                <c:pt idx="14">
                  <c:v>6.1468795248503627E-2</c:v>
                </c:pt>
                <c:pt idx="15">
                  <c:v>6.1948371745566222E-2</c:v>
                </c:pt>
                <c:pt idx="16">
                  <c:v>0.14572208541995221</c:v>
                </c:pt>
                <c:pt idx="17">
                  <c:v>1.4723920722315986E-2</c:v>
                </c:pt>
                <c:pt idx="18">
                  <c:v>3.9740290881590722E-2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0-47FF-86A9-65C44772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7FF-86A9-65C44772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185</c:v>
                </c:pt>
                <c:pt idx="1">
                  <c:v>2868</c:v>
                </c:pt>
                <c:pt idx="2">
                  <c:v>7380</c:v>
                </c:pt>
                <c:pt idx="3">
                  <c:v>10956</c:v>
                </c:pt>
                <c:pt idx="4">
                  <c:v>13943</c:v>
                </c:pt>
                <c:pt idx="5">
                  <c:v>14191</c:v>
                </c:pt>
                <c:pt idx="6">
                  <c:v>13639</c:v>
                </c:pt>
                <c:pt idx="7">
                  <c:v>10885</c:v>
                </c:pt>
                <c:pt idx="8">
                  <c:v>9340</c:v>
                </c:pt>
                <c:pt idx="9">
                  <c:v>8268</c:v>
                </c:pt>
                <c:pt idx="10">
                  <c:v>6752</c:v>
                </c:pt>
                <c:pt idx="11">
                  <c:v>4733</c:v>
                </c:pt>
                <c:pt idx="12">
                  <c:v>2145</c:v>
                </c:pt>
                <c:pt idx="13">
                  <c:v>696</c:v>
                </c:pt>
                <c:pt idx="14">
                  <c:v>241</c:v>
                </c:pt>
                <c:pt idx="15">
                  <c:v>80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4-428D-8F29-E9CB4F13AFD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290</c:v>
                </c:pt>
                <c:pt idx="1">
                  <c:v>3468</c:v>
                </c:pt>
                <c:pt idx="2">
                  <c:v>7550</c:v>
                </c:pt>
                <c:pt idx="3">
                  <c:v>10388</c:v>
                </c:pt>
                <c:pt idx="4">
                  <c:v>12622</c:v>
                </c:pt>
                <c:pt idx="5">
                  <c:v>12877</c:v>
                </c:pt>
                <c:pt idx="6">
                  <c:v>12027</c:v>
                </c:pt>
                <c:pt idx="7">
                  <c:v>9900</c:v>
                </c:pt>
                <c:pt idx="8">
                  <c:v>8583</c:v>
                </c:pt>
                <c:pt idx="9">
                  <c:v>7790</c:v>
                </c:pt>
                <c:pt idx="10">
                  <c:v>6196</c:v>
                </c:pt>
                <c:pt idx="11">
                  <c:v>4013</c:v>
                </c:pt>
                <c:pt idx="12">
                  <c:v>1592</c:v>
                </c:pt>
                <c:pt idx="13">
                  <c:v>461</c:v>
                </c:pt>
                <c:pt idx="14">
                  <c:v>148</c:v>
                </c:pt>
                <c:pt idx="15">
                  <c:v>60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4-428D-8F29-E9CB4F13A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6571</c:v>
                </c:pt>
                <c:pt idx="1">
                  <c:v>7046</c:v>
                </c:pt>
                <c:pt idx="2">
                  <c:v>13311</c:v>
                </c:pt>
                <c:pt idx="3">
                  <c:v>5351</c:v>
                </c:pt>
                <c:pt idx="4">
                  <c:v>3476</c:v>
                </c:pt>
                <c:pt idx="5">
                  <c:v>3451</c:v>
                </c:pt>
                <c:pt idx="6">
                  <c:v>9350</c:v>
                </c:pt>
                <c:pt idx="7">
                  <c:v>10755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012-AFF9-1A34370431E3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5246</c:v>
                </c:pt>
                <c:pt idx="1">
                  <c:v>10992</c:v>
                </c:pt>
                <c:pt idx="2">
                  <c:v>2389</c:v>
                </c:pt>
                <c:pt idx="3">
                  <c:v>12634</c:v>
                </c:pt>
                <c:pt idx="4">
                  <c:v>11905</c:v>
                </c:pt>
                <c:pt idx="5">
                  <c:v>6534</c:v>
                </c:pt>
                <c:pt idx="6">
                  <c:v>1379</c:v>
                </c:pt>
                <c:pt idx="7">
                  <c:v>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012-AFF9-1A34370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1">
                  <c:v>48094.06</c:v>
                </c:pt>
                <c:pt idx="2">
                  <c:v>48189.47</c:v>
                </c:pt>
                <c:pt idx="3">
                  <c:v>48981.64</c:v>
                </c:pt>
                <c:pt idx="4">
                  <c:v>49504.47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5-4491-8C09-5D22663008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5-4491-8C09-5D226630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9.34'!$V$4:$Z$4</c:f>
              <c:numCache>
                <c:formatCode>#,##0</c:formatCode>
                <c:ptCount val="5"/>
                <c:pt idx="0">
                  <c:v>163923</c:v>
                </c:pt>
                <c:pt idx="1">
                  <c:v>164927</c:v>
                </c:pt>
                <c:pt idx="2">
                  <c:v>179382</c:v>
                </c:pt>
                <c:pt idx="3">
                  <c:v>204557</c:v>
                </c:pt>
                <c:pt idx="4">
                  <c:v>216863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56E-9C89-1433E8023BE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9.34'!$V$7:$Z$7</c:f>
              <c:numCache>
                <c:formatCode>#,##0</c:formatCode>
                <c:ptCount val="5"/>
                <c:pt idx="0">
                  <c:v>116076</c:v>
                </c:pt>
                <c:pt idx="1">
                  <c:v>119521</c:v>
                </c:pt>
                <c:pt idx="2">
                  <c:v>124158</c:v>
                </c:pt>
                <c:pt idx="3">
                  <c:v>133134</c:v>
                </c:pt>
                <c:pt idx="4">
                  <c:v>140987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56E-9C89-1433E8023BE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9.34'!$V$11:$Z$11</c:f>
              <c:numCache>
                <c:formatCode>#,##0</c:formatCode>
                <c:ptCount val="5"/>
                <c:pt idx="0">
                  <c:v>152342</c:v>
                </c:pt>
                <c:pt idx="1">
                  <c:v>152748</c:v>
                </c:pt>
                <c:pt idx="2">
                  <c:v>166090</c:v>
                </c:pt>
                <c:pt idx="3">
                  <c:v>189848</c:v>
                </c:pt>
                <c:pt idx="4">
                  <c:v>201633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56E-9C89-1433E8023BE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9.34'!$V$12:$Z$12</c:f>
              <c:numCache>
                <c:formatCode>#,##0</c:formatCode>
                <c:ptCount val="5"/>
                <c:pt idx="0">
                  <c:v>11588</c:v>
                </c:pt>
                <c:pt idx="1">
                  <c:v>12183</c:v>
                </c:pt>
                <c:pt idx="2">
                  <c:v>13292</c:v>
                </c:pt>
                <c:pt idx="3">
                  <c:v>14707</c:v>
                </c:pt>
                <c:pt idx="4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D-456E-9C89-1433E802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6.442003523042728E-3</c:v>
                </c:pt>
                <c:pt idx="1">
                  <c:v>5.893257338903799E-3</c:v>
                </c:pt>
                <c:pt idx="2">
                  <c:v>8.1454223501092882E-2</c:v>
                </c:pt>
                <c:pt idx="3">
                  <c:v>8.8352746958839431E-3</c:v>
                </c:pt>
                <c:pt idx="4">
                  <c:v>6.5443746599157054E-2</c:v>
                </c:pt>
                <c:pt idx="5">
                  <c:v>3.9108541072960183E-2</c:v>
                </c:pt>
                <c:pt idx="6">
                  <c:v>9.1921902811978345E-2</c:v>
                </c:pt>
                <c:pt idx="7">
                  <c:v>6.7006981527082232E-2</c:v>
                </c:pt>
                <c:pt idx="8">
                  <c:v>5.5806103533187615E-2</c:v>
                </c:pt>
                <c:pt idx="9">
                  <c:v>7.8945669516457782E-3</c:v>
                </c:pt>
                <c:pt idx="10">
                  <c:v>3.3920814542235014E-2</c:v>
                </c:pt>
                <c:pt idx="11">
                  <c:v>1.7476874267954145E-2</c:v>
                </c:pt>
                <c:pt idx="12">
                  <c:v>5.2785693864187626E-2</c:v>
                </c:pt>
                <c:pt idx="13">
                  <c:v>0.12948565420690036</c:v>
                </c:pt>
                <c:pt idx="14">
                  <c:v>6.1468795248503627E-2</c:v>
                </c:pt>
                <c:pt idx="15">
                  <c:v>6.1948371745566222E-2</c:v>
                </c:pt>
                <c:pt idx="16">
                  <c:v>0.14572208541995221</c:v>
                </c:pt>
                <c:pt idx="17">
                  <c:v>1.4723920722315986E-2</c:v>
                </c:pt>
                <c:pt idx="18">
                  <c:v>3.9740290881590722E-2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45AA-B053-20B33C42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45AA-B053-20B33C42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197</c:v>
                </c:pt>
                <c:pt idx="1">
                  <c:v>3178</c:v>
                </c:pt>
                <c:pt idx="2">
                  <c:v>7648</c:v>
                </c:pt>
                <c:pt idx="3">
                  <c:v>11079</c:v>
                </c:pt>
                <c:pt idx="4">
                  <c:v>14772</c:v>
                </c:pt>
                <c:pt idx="5">
                  <c:v>15098</c:v>
                </c:pt>
                <c:pt idx="6">
                  <c:v>14325</c:v>
                </c:pt>
                <c:pt idx="7">
                  <c:v>11675</c:v>
                </c:pt>
                <c:pt idx="8">
                  <c:v>9647</c:v>
                </c:pt>
                <c:pt idx="9">
                  <c:v>8577</c:v>
                </c:pt>
                <c:pt idx="10">
                  <c:v>6984</c:v>
                </c:pt>
                <c:pt idx="11">
                  <c:v>4884</c:v>
                </c:pt>
                <c:pt idx="12">
                  <c:v>2325</c:v>
                </c:pt>
                <c:pt idx="13">
                  <c:v>771</c:v>
                </c:pt>
                <c:pt idx="14">
                  <c:v>244</c:v>
                </c:pt>
                <c:pt idx="15">
                  <c:v>97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67C-A2B9-40435B14779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220</c:v>
                </c:pt>
                <c:pt idx="1">
                  <c:v>3897</c:v>
                </c:pt>
                <c:pt idx="2">
                  <c:v>7982</c:v>
                </c:pt>
                <c:pt idx="3">
                  <c:v>10861</c:v>
                </c:pt>
                <c:pt idx="4">
                  <c:v>13674</c:v>
                </c:pt>
                <c:pt idx="5">
                  <c:v>14307</c:v>
                </c:pt>
                <c:pt idx="6">
                  <c:v>13070</c:v>
                </c:pt>
                <c:pt idx="7">
                  <c:v>10711</c:v>
                </c:pt>
                <c:pt idx="8">
                  <c:v>8887</c:v>
                </c:pt>
                <c:pt idx="9">
                  <c:v>8258</c:v>
                </c:pt>
                <c:pt idx="10">
                  <c:v>6432</c:v>
                </c:pt>
                <c:pt idx="11">
                  <c:v>4311</c:v>
                </c:pt>
                <c:pt idx="12">
                  <c:v>1741</c:v>
                </c:pt>
                <c:pt idx="13">
                  <c:v>512</c:v>
                </c:pt>
                <c:pt idx="14">
                  <c:v>147</c:v>
                </c:pt>
                <c:pt idx="15">
                  <c:v>62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67C-A2B9-40435B14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6801</c:v>
                </c:pt>
                <c:pt idx="1">
                  <c:v>7748</c:v>
                </c:pt>
                <c:pt idx="2">
                  <c:v>13543</c:v>
                </c:pt>
                <c:pt idx="3">
                  <c:v>5765</c:v>
                </c:pt>
                <c:pt idx="4">
                  <c:v>3764</c:v>
                </c:pt>
                <c:pt idx="5">
                  <c:v>3655</c:v>
                </c:pt>
                <c:pt idx="6">
                  <c:v>9671</c:v>
                </c:pt>
                <c:pt idx="7">
                  <c:v>11288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B-4004-8426-61F795689688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5617</c:v>
                </c:pt>
                <c:pt idx="1">
                  <c:v>11707</c:v>
                </c:pt>
                <c:pt idx="2">
                  <c:v>2605</c:v>
                </c:pt>
                <c:pt idx="3">
                  <c:v>13550</c:v>
                </c:pt>
                <c:pt idx="4">
                  <c:v>12498</c:v>
                </c:pt>
                <c:pt idx="5">
                  <c:v>6797</c:v>
                </c:pt>
                <c:pt idx="6">
                  <c:v>1564</c:v>
                </c:pt>
                <c:pt idx="7">
                  <c:v>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B-4004-8426-61F79568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63</c:v>
                </c:pt>
                <c:pt idx="1">
                  <c:v>55</c:v>
                </c:pt>
                <c:pt idx="2">
                  <c:v>151</c:v>
                </c:pt>
                <c:pt idx="3">
                  <c:v>31</c:v>
                </c:pt>
                <c:pt idx="4">
                  <c:v>17</c:v>
                </c:pt>
                <c:pt idx="5">
                  <c:v>13</c:v>
                </c:pt>
                <c:pt idx="6">
                  <c:v>89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357-BF36-89C24D359A4E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67</c:v>
                </c:pt>
                <c:pt idx="1">
                  <c:v>125</c:v>
                </c:pt>
                <c:pt idx="2">
                  <c:v>26</c:v>
                </c:pt>
                <c:pt idx="3">
                  <c:v>100</c:v>
                </c:pt>
                <c:pt idx="4">
                  <c:v>112</c:v>
                </c:pt>
                <c:pt idx="5">
                  <c:v>61</c:v>
                </c:pt>
                <c:pt idx="6">
                  <c:v>10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357-BF36-89C24D35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9.34'!$V$8:$Z$8</c:f>
              <c:numCache>
                <c:formatCode>#,##0</c:formatCode>
                <c:ptCount val="5"/>
                <c:pt idx="0">
                  <c:v>48094.06</c:v>
                </c:pt>
                <c:pt idx="1">
                  <c:v>48189.47</c:v>
                </c:pt>
                <c:pt idx="2">
                  <c:v>48981.64</c:v>
                </c:pt>
                <c:pt idx="3">
                  <c:v>49504.47</c:v>
                </c:pt>
                <c:pt idx="4">
                  <c:v>52366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5-4E18-9150-D40C66937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5-4E18-9150-D40C669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1">
                  <c:v>16720</c:v>
                </c:pt>
                <c:pt idx="2">
                  <c:v>17355</c:v>
                </c:pt>
                <c:pt idx="3">
                  <c:v>17940</c:v>
                </c:pt>
                <c:pt idx="4">
                  <c:v>18531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FF4-A55B-041FCDC20302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1">
                  <c:v>11354</c:v>
                </c:pt>
                <c:pt idx="2">
                  <c:v>12143</c:v>
                </c:pt>
                <c:pt idx="3">
                  <c:v>12063</c:v>
                </c:pt>
                <c:pt idx="4">
                  <c:v>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FF4-A55B-041FCDC20302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1">
                  <c:v>15275</c:v>
                </c:pt>
                <c:pt idx="2">
                  <c:v>15539</c:v>
                </c:pt>
                <c:pt idx="3">
                  <c:v>16131</c:v>
                </c:pt>
                <c:pt idx="4">
                  <c:v>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FF4-A55B-041FCDC20302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1">
                  <c:v>1449</c:v>
                </c:pt>
                <c:pt idx="2">
                  <c:v>1820</c:v>
                </c:pt>
                <c:pt idx="3">
                  <c:v>1809</c:v>
                </c:pt>
                <c:pt idx="4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FF4-A55B-041FCDC2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8.0258494892641238E-2</c:v>
                </c:pt>
                <c:pt idx="1">
                  <c:v>0.18912862205545133</c:v>
                </c:pt>
                <c:pt idx="2">
                  <c:v>3.7471336251824056E-2</c:v>
                </c:pt>
                <c:pt idx="3">
                  <c:v>1.0214717531790703E-2</c:v>
                </c:pt>
                <c:pt idx="4">
                  <c:v>7.0721284135918286E-2</c:v>
                </c:pt>
                <c:pt idx="5">
                  <c:v>1.6208046695851575E-2</c:v>
                </c:pt>
                <c:pt idx="6">
                  <c:v>6.5926620804669586E-2</c:v>
                </c:pt>
                <c:pt idx="7">
                  <c:v>8.666875130289764E-2</c:v>
                </c:pt>
                <c:pt idx="8">
                  <c:v>3.5386700020846359E-2</c:v>
                </c:pt>
                <c:pt idx="9">
                  <c:v>2.605795288722118E-3</c:v>
                </c:pt>
                <c:pt idx="10">
                  <c:v>1.3081092349385032E-2</c:v>
                </c:pt>
                <c:pt idx="11">
                  <c:v>2.6005836981446737E-2</c:v>
                </c:pt>
                <c:pt idx="12">
                  <c:v>3.6012090890139674E-2</c:v>
                </c:pt>
                <c:pt idx="13">
                  <c:v>0.11574942672503648</c:v>
                </c:pt>
                <c:pt idx="14">
                  <c:v>3.335417969564311E-2</c:v>
                </c:pt>
                <c:pt idx="15">
                  <c:v>4.6852199291223681E-2</c:v>
                </c:pt>
                <c:pt idx="16">
                  <c:v>4.1536376902230561E-2</c:v>
                </c:pt>
                <c:pt idx="17">
                  <c:v>9.5372107567229525E-3</c:v>
                </c:pt>
                <c:pt idx="18">
                  <c:v>5.2011673962893475E-2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35-981E-6F63DA47E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35-981E-6F63DA47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47</c:v>
                </c:pt>
                <c:pt idx="1">
                  <c:v>357</c:v>
                </c:pt>
                <c:pt idx="2">
                  <c:v>599</c:v>
                </c:pt>
                <c:pt idx="3">
                  <c:v>723</c:v>
                </c:pt>
                <c:pt idx="4">
                  <c:v>1121</c:v>
                </c:pt>
                <c:pt idx="5">
                  <c:v>1173</c:v>
                </c:pt>
                <c:pt idx="6">
                  <c:v>1177</c:v>
                </c:pt>
                <c:pt idx="7">
                  <c:v>955</c:v>
                </c:pt>
                <c:pt idx="8">
                  <c:v>972</c:v>
                </c:pt>
                <c:pt idx="9">
                  <c:v>824</c:v>
                </c:pt>
                <c:pt idx="10">
                  <c:v>737</c:v>
                </c:pt>
                <c:pt idx="11">
                  <c:v>555</c:v>
                </c:pt>
                <c:pt idx="12">
                  <c:v>294</c:v>
                </c:pt>
                <c:pt idx="13">
                  <c:v>108</c:v>
                </c:pt>
                <c:pt idx="14">
                  <c:v>33</c:v>
                </c:pt>
                <c:pt idx="15">
                  <c:v>18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175-8AA2-28348795F20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33</c:v>
                </c:pt>
                <c:pt idx="1">
                  <c:v>368</c:v>
                </c:pt>
                <c:pt idx="2">
                  <c:v>558</c:v>
                </c:pt>
                <c:pt idx="3">
                  <c:v>740</c:v>
                </c:pt>
                <c:pt idx="4">
                  <c:v>1141</c:v>
                </c:pt>
                <c:pt idx="5">
                  <c:v>1166</c:v>
                </c:pt>
                <c:pt idx="6">
                  <c:v>1114</c:v>
                </c:pt>
                <c:pt idx="7">
                  <c:v>936</c:v>
                </c:pt>
                <c:pt idx="8">
                  <c:v>858</c:v>
                </c:pt>
                <c:pt idx="9">
                  <c:v>734</c:v>
                </c:pt>
                <c:pt idx="10">
                  <c:v>558</c:v>
                </c:pt>
                <c:pt idx="11">
                  <c:v>343</c:v>
                </c:pt>
                <c:pt idx="12">
                  <c:v>129</c:v>
                </c:pt>
                <c:pt idx="13">
                  <c:v>55</c:v>
                </c:pt>
                <c:pt idx="14">
                  <c:v>35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175-8AA2-28348795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374</c:v>
                </c:pt>
                <c:pt idx="1">
                  <c:v>377</c:v>
                </c:pt>
                <c:pt idx="2">
                  <c:v>1605</c:v>
                </c:pt>
                <c:pt idx="3">
                  <c:v>119</c:v>
                </c:pt>
                <c:pt idx="4">
                  <c:v>79</c:v>
                </c:pt>
                <c:pt idx="5">
                  <c:v>110</c:v>
                </c:pt>
                <c:pt idx="6">
                  <c:v>1820</c:v>
                </c:pt>
                <c:pt idx="7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AB-A059-12269AC175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337</c:v>
                </c:pt>
                <c:pt idx="1">
                  <c:v>657</c:v>
                </c:pt>
                <c:pt idx="2">
                  <c:v>307</c:v>
                </c:pt>
                <c:pt idx="3">
                  <c:v>550</c:v>
                </c:pt>
                <c:pt idx="4">
                  <c:v>863</c:v>
                </c:pt>
                <c:pt idx="5">
                  <c:v>416</c:v>
                </c:pt>
                <c:pt idx="6">
                  <c:v>577</c:v>
                </c:pt>
                <c:pt idx="7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AB-A059-12269AC1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1">
                  <c:v>67513.78</c:v>
                </c:pt>
                <c:pt idx="2">
                  <c:v>60028.46</c:v>
                </c:pt>
                <c:pt idx="3">
                  <c:v>63767.27</c:v>
                </c:pt>
                <c:pt idx="4">
                  <c:v>66682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9E8-977B-AF413C3E1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4-49E8-977B-AF413C3E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9.35'!$V$4:$Z$4</c:f>
              <c:numCache>
                <c:formatCode>#,##0</c:formatCode>
                <c:ptCount val="5"/>
                <c:pt idx="0">
                  <c:v>16720</c:v>
                </c:pt>
                <c:pt idx="1">
                  <c:v>17355</c:v>
                </c:pt>
                <c:pt idx="2">
                  <c:v>17940</c:v>
                </c:pt>
                <c:pt idx="3">
                  <c:v>18531</c:v>
                </c:pt>
                <c:pt idx="4">
                  <c:v>19183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C82-BAF4-5290A2A69C9A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9.35'!$V$7:$Z$7</c:f>
              <c:numCache>
                <c:formatCode>#,##0</c:formatCode>
                <c:ptCount val="5"/>
                <c:pt idx="0">
                  <c:v>11354</c:v>
                </c:pt>
                <c:pt idx="1">
                  <c:v>12143</c:v>
                </c:pt>
                <c:pt idx="2">
                  <c:v>12063</c:v>
                </c:pt>
                <c:pt idx="3">
                  <c:v>12179</c:v>
                </c:pt>
                <c:pt idx="4">
                  <c:v>12517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C82-BAF4-5290A2A69C9A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9.35'!$V$11:$Z$11</c:f>
              <c:numCache>
                <c:formatCode>#,##0</c:formatCode>
                <c:ptCount val="5"/>
                <c:pt idx="0">
                  <c:v>15275</c:v>
                </c:pt>
                <c:pt idx="1">
                  <c:v>15539</c:v>
                </c:pt>
                <c:pt idx="2">
                  <c:v>16131</c:v>
                </c:pt>
                <c:pt idx="3">
                  <c:v>16739</c:v>
                </c:pt>
                <c:pt idx="4">
                  <c:v>17360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8-4C82-BAF4-5290A2A69C9A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9.35'!$V$12:$Z$12</c:f>
              <c:numCache>
                <c:formatCode>#,##0</c:formatCode>
                <c:ptCount val="5"/>
                <c:pt idx="0">
                  <c:v>1449</c:v>
                </c:pt>
                <c:pt idx="1">
                  <c:v>1820</c:v>
                </c:pt>
                <c:pt idx="2">
                  <c:v>1809</c:v>
                </c:pt>
                <c:pt idx="3">
                  <c:v>1793</c:v>
                </c:pt>
                <c:pt idx="4">
                  <c:v>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8-4C82-BAF4-5290A2A6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8.0258494892641238E-2</c:v>
                </c:pt>
                <c:pt idx="1">
                  <c:v>0.18912862205545133</c:v>
                </c:pt>
                <c:pt idx="2">
                  <c:v>3.7471336251824056E-2</c:v>
                </c:pt>
                <c:pt idx="3">
                  <c:v>1.0214717531790703E-2</c:v>
                </c:pt>
                <c:pt idx="4">
                  <c:v>7.0721284135918286E-2</c:v>
                </c:pt>
                <c:pt idx="5">
                  <c:v>1.6208046695851575E-2</c:v>
                </c:pt>
                <c:pt idx="6">
                  <c:v>6.5926620804669586E-2</c:v>
                </c:pt>
                <c:pt idx="7">
                  <c:v>8.666875130289764E-2</c:v>
                </c:pt>
                <c:pt idx="8">
                  <c:v>3.5386700020846359E-2</c:v>
                </c:pt>
                <c:pt idx="9">
                  <c:v>2.605795288722118E-3</c:v>
                </c:pt>
                <c:pt idx="10">
                  <c:v>1.3081092349385032E-2</c:v>
                </c:pt>
                <c:pt idx="11">
                  <c:v>2.6005836981446737E-2</c:v>
                </c:pt>
                <c:pt idx="12">
                  <c:v>3.6012090890139674E-2</c:v>
                </c:pt>
                <c:pt idx="13">
                  <c:v>0.11574942672503648</c:v>
                </c:pt>
                <c:pt idx="14">
                  <c:v>3.335417969564311E-2</c:v>
                </c:pt>
                <c:pt idx="15">
                  <c:v>4.6852199291223681E-2</c:v>
                </c:pt>
                <c:pt idx="16">
                  <c:v>4.1536376902230561E-2</c:v>
                </c:pt>
                <c:pt idx="17">
                  <c:v>9.5372107567229525E-3</c:v>
                </c:pt>
                <c:pt idx="18">
                  <c:v>5.2011673962893475E-2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F-46E4-8FAA-C3F5C86E59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F-46E4-8FAA-C3F5C86E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78</c:v>
                </c:pt>
                <c:pt idx="1">
                  <c:v>416</c:v>
                </c:pt>
                <c:pt idx="2">
                  <c:v>619</c:v>
                </c:pt>
                <c:pt idx="3">
                  <c:v>804</c:v>
                </c:pt>
                <c:pt idx="4">
                  <c:v>1161</c:v>
                </c:pt>
                <c:pt idx="5">
                  <c:v>1259</c:v>
                </c:pt>
                <c:pt idx="6">
                  <c:v>1178</c:v>
                </c:pt>
                <c:pt idx="7">
                  <c:v>1020</c:v>
                </c:pt>
                <c:pt idx="8">
                  <c:v>923</c:v>
                </c:pt>
                <c:pt idx="9">
                  <c:v>871</c:v>
                </c:pt>
                <c:pt idx="10">
                  <c:v>727</c:v>
                </c:pt>
                <c:pt idx="11">
                  <c:v>610</c:v>
                </c:pt>
                <c:pt idx="12">
                  <c:v>290</c:v>
                </c:pt>
                <c:pt idx="13">
                  <c:v>114</c:v>
                </c:pt>
                <c:pt idx="14">
                  <c:v>42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E-4E9A-9D83-CE59FA376F8B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45</c:v>
                </c:pt>
                <c:pt idx="1">
                  <c:v>401</c:v>
                </c:pt>
                <c:pt idx="2">
                  <c:v>555</c:v>
                </c:pt>
                <c:pt idx="3">
                  <c:v>822</c:v>
                </c:pt>
                <c:pt idx="4">
                  <c:v>1282</c:v>
                </c:pt>
                <c:pt idx="5">
                  <c:v>1229</c:v>
                </c:pt>
                <c:pt idx="6">
                  <c:v>1087</c:v>
                </c:pt>
                <c:pt idx="7">
                  <c:v>897</c:v>
                </c:pt>
                <c:pt idx="8">
                  <c:v>788</c:v>
                </c:pt>
                <c:pt idx="9">
                  <c:v>783</c:v>
                </c:pt>
                <c:pt idx="10">
                  <c:v>531</c:v>
                </c:pt>
                <c:pt idx="11">
                  <c:v>350</c:v>
                </c:pt>
                <c:pt idx="12">
                  <c:v>138</c:v>
                </c:pt>
                <c:pt idx="13">
                  <c:v>68</c:v>
                </c:pt>
                <c:pt idx="14">
                  <c:v>30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E-4E9A-9D83-CE59FA37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399</c:v>
                </c:pt>
                <c:pt idx="1">
                  <c:v>376</c:v>
                </c:pt>
                <c:pt idx="2">
                  <c:v>1592</c:v>
                </c:pt>
                <c:pt idx="3">
                  <c:v>127</c:v>
                </c:pt>
                <c:pt idx="4">
                  <c:v>81</c:v>
                </c:pt>
                <c:pt idx="5">
                  <c:v>121</c:v>
                </c:pt>
                <c:pt idx="6">
                  <c:v>1912</c:v>
                </c:pt>
                <c:pt idx="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EB-A810-449456352123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361</c:v>
                </c:pt>
                <c:pt idx="1">
                  <c:v>654</c:v>
                </c:pt>
                <c:pt idx="2">
                  <c:v>313</c:v>
                </c:pt>
                <c:pt idx="3">
                  <c:v>584</c:v>
                </c:pt>
                <c:pt idx="4">
                  <c:v>875</c:v>
                </c:pt>
                <c:pt idx="5">
                  <c:v>398</c:v>
                </c:pt>
                <c:pt idx="6">
                  <c:v>622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5EB-A810-44945635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1">
                  <c:v>40138</c:v>
                </c:pt>
                <c:pt idx="2">
                  <c:v>41937.81</c:v>
                </c:pt>
                <c:pt idx="3">
                  <c:v>44064</c:v>
                </c:pt>
                <c:pt idx="4">
                  <c:v>39534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D9-AD8B-6E5D8F899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5D9-AD8B-6E5D8F89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9.35'!$V$8:$Z$8</c:f>
              <c:numCache>
                <c:formatCode>#,##0</c:formatCode>
                <c:ptCount val="5"/>
                <c:pt idx="0">
                  <c:v>67513.78</c:v>
                </c:pt>
                <c:pt idx="1">
                  <c:v>60028.46</c:v>
                </c:pt>
                <c:pt idx="2">
                  <c:v>63767.27</c:v>
                </c:pt>
                <c:pt idx="3">
                  <c:v>66682</c:v>
                </c:pt>
                <c:pt idx="4">
                  <c:v>71567.070000000007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22-AE3A-712EDBB6F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22-AE3A-712EDBB6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1">
                  <c:v>613</c:v>
                </c:pt>
                <c:pt idx="2">
                  <c:v>495</c:v>
                </c:pt>
                <c:pt idx="3">
                  <c:v>503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2-46DD-A743-EE1E83B65AB3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1">
                  <c:v>427</c:v>
                </c:pt>
                <c:pt idx="2">
                  <c:v>378</c:v>
                </c:pt>
                <c:pt idx="3">
                  <c:v>383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6DD-A743-EE1E83B65AB3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1">
                  <c:v>605</c:v>
                </c:pt>
                <c:pt idx="2">
                  <c:v>490</c:v>
                </c:pt>
                <c:pt idx="3">
                  <c:v>500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6DD-A743-EE1E83B65AB3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2-46DD-A743-EE1E83B6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3.1598513011152414E-2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4.0892193308550186E-2</c:v>
                </c:pt>
                <c:pt idx="5">
                  <c:v>0</c:v>
                </c:pt>
                <c:pt idx="6">
                  <c:v>7.9925650557620811E-2</c:v>
                </c:pt>
                <c:pt idx="7">
                  <c:v>0.10408921933085502</c:v>
                </c:pt>
                <c:pt idx="8">
                  <c:v>0</c:v>
                </c:pt>
                <c:pt idx="9">
                  <c:v>0</c:v>
                </c:pt>
                <c:pt idx="10">
                  <c:v>5.5762081784386614E-3</c:v>
                </c:pt>
                <c:pt idx="11">
                  <c:v>9.2936802973977699E-3</c:v>
                </c:pt>
                <c:pt idx="12">
                  <c:v>7.4349442379182153E-3</c:v>
                </c:pt>
                <c:pt idx="13">
                  <c:v>9.2936802973977689E-2</c:v>
                </c:pt>
                <c:pt idx="14">
                  <c:v>0.35687732342007433</c:v>
                </c:pt>
                <c:pt idx="15">
                  <c:v>0.13197026022304834</c:v>
                </c:pt>
                <c:pt idx="16">
                  <c:v>6.3197026022304828E-2</c:v>
                </c:pt>
                <c:pt idx="17">
                  <c:v>0</c:v>
                </c:pt>
                <c:pt idx="18">
                  <c:v>7.8066914498141265E-2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5-46A4-8F50-8604651DC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5-46A4-8F50-8604651D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11</c:v>
                </c:pt>
                <c:pt idx="3">
                  <c:v>21</c:v>
                </c:pt>
                <c:pt idx="4">
                  <c:v>25</c:v>
                </c:pt>
                <c:pt idx="5">
                  <c:v>34</c:v>
                </c:pt>
                <c:pt idx="6">
                  <c:v>35</c:v>
                </c:pt>
                <c:pt idx="7">
                  <c:v>18</c:v>
                </c:pt>
                <c:pt idx="8">
                  <c:v>29</c:v>
                </c:pt>
                <c:pt idx="9">
                  <c:v>48</c:v>
                </c:pt>
                <c:pt idx="10">
                  <c:v>18</c:v>
                </c:pt>
                <c:pt idx="11">
                  <c:v>14</c:v>
                </c:pt>
                <c:pt idx="12">
                  <c:v>5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8-4E4C-B196-4FC6A06CEF87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33</c:v>
                </c:pt>
                <c:pt idx="4">
                  <c:v>39</c:v>
                </c:pt>
                <c:pt idx="5">
                  <c:v>22</c:v>
                </c:pt>
                <c:pt idx="6">
                  <c:v>30</c:v>
                </c:pt>
                <c:pt idx="7">
                  <c:v>24</c:v>
                </c:pt>
                <c:pt idx="8">
                  <c:v>32</c:v>
                </c:pt>
                <c:pt idx="9">
                  <c:v>24</c:v>
                </c:pt>
                <c:pt idx="10">
                  <c:v>26</c:v>
                </c:pt>
                <c:pt idx="11">
                  <c:v>11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8-4E4C-B196-4FC6A06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29</c:v>
                </c:pt>
                <c:pt idx="2">
                  <c:v>21</c:v>
                </c:pt>
                <c:pt idx="3">
                  <c:v>29</c:v>
                </c:pt>
                <c:pt idx="4">
                  <c:v>3</c:v>
                </c:pt>
                <c:pt idx="5">
                  <c:v>4</c:v>
                </c:pt>
                <c:pt idx="6">
                  <c:v>9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508-B7F6-56AD99FC70F9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9</c:v>
                </c:pt>
                <c:pt idx="1">
                  <c:v>25</c:v>
                </c:pt>
                <c:pt idx="2">
                  <c:v>0</c:v>
                </c:pt>
                <c:pt idx="3">
                  <c:v>58</c:v>
                </c:pt>
                <c:pt idx="4">
                  <c:v>19</c:v>
                </c:pt>
                <c:pt idx="5">
                  <c:v>10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508-B7F6-56AD99FC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1">
                  <c:v>21377.57</c:v>
                </c:pt>
                <c:pt idx="2">
                  <c:v>25038.080000000002</c:v>
                </c:pt>
                <c:pt idx="3">
                  <c:v>23930.639999999999</c:v>
                </c:pt>
                <c:pt idx="4">
                  <c:v>22943.5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A26-8F2A-857772EEBA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A26-8F2A-857772EE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9.36'!$V$4:$Z$4</c:f>
              <c:numCache>
                <c:formatCode>#,##0</c:formatCode>
                <c:ptCount val="5"/>
                <c:pt idx="0">
                  <c:v>613</c:v>
                </c:pt>
                <c:pt idx="1">
                  <c:v>495</c:v>
                </c:pt>
                <c:pt idx="2">
                  <c:v>503</c:v>
                </c:pt>
                <c:pt idx="3">
                  <c:v>533</c:v>
                </c:pt>
                <c:pt idx="4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6E7-BEAE-435AFAD1BE06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9.36'!$V$7:$Z$7</c:f>
              <c:numCache>
                <c:formatCode>#,##0</c:formatCode>
                <c:ptCount val="5"/>
                <c:pt idx="0">
                  <c:v>427</c:v>
                </c:pt>
                <c:pt idx="1">
                  <c:v>378</c:v>
                </c:pt>
                <c:pt idx="2">
                  <c:v>383</c:v>
                </c:pt>
                <c:pt idx="3">
                  <c:v>381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E7-BEAE-435AFAD1BE06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9.36'!$V$11:$Z$11</c:f>
              <c:numCache>
                <c:formatCode>#,##0</c:formatCode>
                <c:ptCount val="5"/>
                <c:pt idx="0">
                  <c:v>605</c:v>
                </c:pt>
                <c:pt idx="1">
                  <c:v>490</c:v>
                </c:pt>
                <c:pt idx="2">
                  <c:v>500</c:v>
                </c:pt>
                <c:pt idx="3">
                  <c:v>533</c:v>
                </c:pt>
                <c:pt idx="4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6E7-BEAE-435AFAD1BE06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9.36'!$V$12:$Z$12</c:f>
              <c:numCache>
                <c:formatCode>#,##0</c:formatCode>
                <c:ptCount val="5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9-46E7-BEAE-435AFAD1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3.1598513011152414E-2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4.0892193308550186E-2</c:v>
                </c:pt>
                <c:pt idx="5">
                  <c:v>0</c:v>
                </c:pt>
                <c:pt idx="6">
                  <c:v>7.9925650557620811E-2</c:v>
                </c:pt>
                <c:pt idx="7">
                  <c:v>0.10408921933085502</c:v>
                </c:pt>
                <c:pt idx="8">
                  <c:v>0</c:v>
                </c:pt>
                <c:pt idx="9">
                  <c:v>0</c:v>
                </c:pt>
                <c:pt idx="10">
                  <c:v>5.5762081784386614E-3</c:v>
                </c:pt>
                <c:pt idx="11">
                  <c:v>9.2936802973977699E-3</c:v>
                </c:pt>
                <c:pt idx="12">
                  <c:v>7.4349442379182153E-3</c:v>
                </c:pt>
                <c:pt idx="13">
                  <c:v>9.2936802973977689E-2</c:v>
                </c:pt>
                <c:pt idx="14">
                  <c:v>0.35687732342007433</c:v>
                </c:pt>
                <c:pt idx="15">
                  <c:v>0.13197026022304834</c:v>
                </c:pt>
                <c:pt idx="16">
                  <c:v>6.3197026022304828E-2</c:v>
                </c:pt>
                <c:pt idx="17">
                  <c:v>0</c:v>
                </c:pt>
                <c:pt idx="18">
                  <c:v>7.8066914498141265E-2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1-474B-810D-07DC347E48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1-474B-810D-07DC347E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27</c:v>
                </c:pt>
                <c:pt idx="5">
                  <c:v>33</c:v>
                </c:pt>
                <c:pt idx="6">
                  <c:v>37</c:v>
                </c:pt>
                <c:pt idx="7">
                  <c:v>24</c:v>
                </c:pt>
                <c:pt idx="8">
                  <c:v>35</c:v>
                </c:pt>
                <c:pt idx="9">
                  <c:v>53</c:v>
                </c:pt>
                <c:pt idx="10">
                  <c:v>19</c:v>
                </c:pt>
                <c:pt idx="11">
                  <c:v>10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6-40A1-80A1-BCB062500464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9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34</c:v>
                </c:pt>
                <c:pt idx="7">
                  <c:v>24</c:v>
                </c:pt>
                <c:pt idx="8">
                  <c:v>22</c:v>
                </c:pt>
                <c:pt idx="9">
                  <c:v>28</c:v>
                </c:pt>
                <c:pt idx="10">
                  <c:v>21</c:v>
                </c:pt>
                <c:pt idx="11">
                  <c:v>9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6-40A1-80A1-BCB06250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11</c:v>
                </c:pt>
                <c:pt idx="1">
                  <c:v>30</c:v>
                </c:pt>
                <c:pt idx="2">
                  <c:v>16</c:v>
                </c:pt>
                <c:pt idx="3">
                  <c:v>29</c:v>
                </c:pt>
                <c:pt idx="4">
                  <c:v>8</c:v>
                </c:pt>
                <c:pt idx="5">
                  <c:v>7</c:v>
                </c:pt>
                <c:pt idx="6">
                  <c:v>14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A-41CA-BD01-A5EDF91E5A1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8</c:v>
                </c:pt>
                <c:pt idx="1">
                  <c:v>28</c:v>
                </c:pt>
                <c:pt idx="2">
                  <c:v>0</c:v>
                </c:pt>
                <c:pt idx="3">
                  <c:v>58</c:v>
                </c:pt>
                <c:pt idx="4">
                  <c:v>25</c:v>
                </c:pt>
                <c:pt idx="5">
                  <c:v>14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1CA-BD01-A5EDF91E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9.4'!$V$4:$Z$4</c:f>
              <c:numCache>
                <c:formatCode>#,##0</c:formatCode>
                <c:ptCount val="5"/>
                <c:pt idx="0">
                  <c:v>2276</c:v>
                </c:pt>
                <c:pt idx="1">
                  <c:v>2530</c:v>
                </c:pt>
                <c:pt idx="2">
                  <c:v>2585</c:v>
                </c:pt>
                <c:pt idx="3">
                  <c:v>2733</c:v>
                </c:pt>
                <c:pt idx="4">
                  <c:v>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1-4956-BA4F-9A444A7F84B2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9.4'!$V$7:$Z$7</c:f>
              <c:numCache>
                <c:formatCode>#,##0</c:formatCode>
                <c:ptCount val="5"/>
                <c:pt idx="0">
                  <c:v>1547</c:v>
                </c:pt>
                <c:pt idx="1">
                  <c:v>1748</c:v>
                </c:pt>
                <c:pt idx="2">
                  <c:v>1781</c:v>
                </c:pt>
                <c:pt idx="3">
                  <c:v>1813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956-BA4F-9A444A7F84B2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9.4'!$V$11:$Z$11</c:f>
              <c:numCache>
                <c:formatCode>#,##0</c:formatCode>
                <c:ptCount val="5"/>
                <c:pt idx="0">
                  <c:v>1776</c:v>
                </c:pt>
                <c:pt idx="1">
                  <c:v>1915</c:v>
                </c:pt>
                <c:pt idx="2">
                  <c:v>1944</c:v>
                </c:pt>
                <c:pt idx="3">
                  <c:v>2075</c:v>
                </c:pt>
                <c:pt idx="4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1-4956-BA4F-9A444A7F84B2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9.4'!$V$12:$Z$12</c:f>
              <c:numCache>
                <c:formatCode>#,##0</c:formatCode>
                <c:ptCount val="5"/>
                <c:pt idx="0">
                  <c:v>500</c:v>
                </c:pt>
                <c:pt idx="1">
                  <c:v>618</c:v>
                </c:pt>
                <c:pt idx="2">
                  <c:v>641</c:v>
                </c:pt>
                <c:pt idx="3">
                  <c:v>662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1-4956-BA4F-9A444A7F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9.36'!$V$8:$Z$8</c:f>
              <c:numCache>
                <c:formatCode>#,##0</c:formatCode>
                <c:ptCount val="5"/>
                <c:pt idx="0">
                  <c:v>21377.57</c:v>
                </c:pt>
                <c:pt idx="1">
                  <c:v>25038.080000000002</c:v>
                </c:pt>
                <c:pt idx="2">
                  <c:v>23930.639999999999</c:v>
                </c:pt>
                <c:pt idx="3">
                  <c:v>22943.5</c:v>
                </c:pt>
                <c:pt idx="4">
                  <c:v>28785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34A-91C5-EB70FD9E81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D-434A-91C5-EB70FD9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1">
                  <c:v>28951</c:v>
                </c:pt>
                <c:pt idx="2">
                  <c:v>29589</c:v>
                </c:pt>
                <c:pt idx="3">
                  <c:v>31802</c:v>
                </c:pt>
                <c:pt idx="4">
                  <c:v>34105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BC2-A077-88EAD6513440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1">
                  <c:v>20399</c:v>
                </c:pt>
                <c:pt idx="2">
                  <c:v>21174</c:v>
                </c:pt>
                <c:pt idx="3">
                  <c:v>21992</c:v>
                </c:pt>
                <c:pt idx="4">
                  <c:v>22929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BC2-A077-88EAD6513440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1">
                  <c:v>25743</c:v>
                </c:pt>
                <c:pt idx="2">
                  <c:v>26255</c:v>
                </c:pt>
                <c:pt idx="3">
                  <c:v>28295</c:v>
                </c:pt>
                <c:pt idx="4">
                  <c:v>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BC2-A077-88EAD6513440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1">
                  <c:v>3210</c:v>
                </c:pt>
                <c:pt idx="2">
                  <c:v>3336</c:v>
                </c:pt>
                <c:pt idx="3">
                  <c:v>3507</c:v>
                </c:pt>
                <c:pt idx="4">
                  <c:v>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8-4BC2-A077-88EAD651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3.1793745303196716E-2</c:v>
                </c:pt>
                <c:pt idx="1">
                  <c:v>7.1391409908087178E-2</c:v>
                </c:pt>
                <c:pt idx="2">
                  <c:v>3.6476096884212959E-2</c:v>
                </c:pt>
                <c:pt idx="3">
                  <c:v>1.2312850453783455E-2</c:v>
                </c:pt>
                <c:pt idx="4">
                  <c:v>9.6624082316896925E-2</c:v>
                </c:pt>
                <c:pt idx="5">
                  <c:v>2.0203479969940458E-2</c:v>
                </c:pt>
                <c:pt idx="6">
                  <c:v>8.445574888721892E-2</c:v>
                </c:pt>
                <c:pt idx="7">
                  <c:v>8.2923868431701256E-2</c:v>
                </c:pt>
                <c:pt idx="8">
                  <c:v>3.6909647956529276E-2</c:v>
                </c:pt>
                <c:pt idx="9">
                  <c:v>5.2893230822590905E-3</c:v>
                </c:pt>
                <c:pt idx="10">
                  <c:v>2.4047632811145154E-2</c:v>
                </c:pt>
                <c:pt idx="11">
                  <c:v>2.9192438869298804E-2</c:v>
                </c:pt>
                <c:pt idx="12">
                  <c:v>5.0263020983871899E-2</c:v>
                </c:pt>
                <c:pt idx="13">
                  <c:v>7.1189086074339561E-2</c:v>
                </c:pt>
                <c:pt idx="14">
                  <c:v>4.7517197525868547E-2</c:v>
                </c:pt>
                <c:pt idx="15">
                  <c:v>9.1363662639458929E-2</c:v>
                </c:pt>
                <c:pt idx="16">
                  <c:v>0.11454419330597145</c:v>
                </c:pt>
                <c:pt idx="17">
                  <c:v>1.2746401526099774E-2</c:v>
                </c:pt>
                <c:pt idx="18">
                  <c:v>4.8066362217469218E-2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E-4429-86DA-00A91D36A5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E-4429-86DA-00A91D36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64</c:v>
                </c:pt>
                <c:pt idx="1">
                  <c:v>672</c:v>
                </c:pt>
                <c:pt idx="2">
                  <c:v>1220</c:v>
                </c:pt>
                <c:pt idx="3">
                  <c:v>1262</c:v>
                </c:pt>
                <c:pt idx="4">
                  <c:v>1604</c:v>
                </c:pt>
                <c:pt idx="5">
                  <c:v>1603</c:v>
                </c:pt>
                <c:pt idx="6">
                  <c:v>1691</c:v>
                </c:pt>
                <c:pt idx="7">
                  <c:v>1634</c:v>
                </c:pt>
                <c:pt idx="8">
                  <c:v>1668</c:v>
                </c:pt>
                <c:pt idx="9">
                  <c:v>1643</c:v>
                </c:pt>
                <c:pt idx="10">
                  <c:v>1698</c:v>
                </c:pt>
                <c:pt idx="11">
                  <c:v>1419</c:v>
                </c:pt>
                <c:pt idx="12">
                  <c:v>791</c:v>
                </c:pt>
                <c:pt idx="13">
                  <c:v>269</c:v>
                </c:pt>
                <c:pt idx="14">
                  <c:v>109</c:v>
                </c:pt>
                <c:pt idx="15">
                  <c:v>46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BC-BB84-63070C2E3BB4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86</c:v>
                </c:pt>
                <c:pt idx="1">
                  <c:v>720</c:v>
                </c:pt>
                <c:pt idx="2">
                  <c:v>1169</c:v>
                </c:pt>
                <c:pt idx="3">
                  <c:v>1262</c:v>
                </c:pt>
                <c:pt idx="4">
                  <c:v>1455</c:v>
                </c:pt>
                <c:pt idx="5">
                  <c:v>1501</c:v>
                </c:pt>
                <c:pt idx="6">
                  <c:v>1556</c:v>
                </c:pt>
                <c:pt idx="7">
                  <c:v>1651</c:v>
                </c:pt>
                <c:pt idx="8">
                  <c:v>1624</c:v>
                </c:pt>
                <c:pt idx="9">
                  <c:v>1835</c:v>
                </c:pt>
                <c:pt idx="10">
                  <c:v>1553</c:v>
                </c:pt>
                <c:pt idx="11">
                  <c:v>1249</c:v>
                </c:pt>
                <c:pt idx="12">
                  <c:v>610</c:v>
                </c:pt>
                <c:pt idx="13">
                  <c:v>200</c:v>
                </c:pt>
                <c:pt idx="14">
                  <c:v>78</c:v>
                </c:pt>
                <c:pt idx="15">
                  <c:v>39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4BC-BB84-63070C2E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925</c:v>
                </c:pt>
                <c:pt idx="1">
                  <c:v>999</c:v>
                </c:pt>
                <c:pt idx="2">
                  <c:v>2981</c:v>
                </c:pt>
                <c:pt idx="3">
                  <c:v>611</c:v>
                </c:pt>
                <c:pt idx="4">
                  <c:v>271</c:v>
                </c:pt>
                <c:pt idx="5">
                  <c:v>452</c:v>
                </c:pt>
                <c:pt idx="6">
                  <c:v>1918</c:v>
                </c:pt>
                <c:pt idx="7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A59-ADAB-451253A40D63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801</c:v>
                </c:pt>
                <c:pt idx="1">
                  <c:v>2072</c:v>
                </c:pt>
                <c:pt idx="2">
                  <c:v>430</c:v>
                </c:pt>
                <c:pt idx="3">
                  <c:v>1801</c:v>
                </c:pt>
                <c:pt idx="4">
                  <c:v>2006</c:v>
                </c:pt>
                <c:pt idx="5">
                  <c:v>1129</c:v>
                </c:pt>
                <c:pt idx="6">
                  <c:v>246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A59-ADAB-451253A4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1">
                  <c:v>49583</c:v>
                </c:pt>
                <c:pt idx="2">
                  <c:v>49424.59</c:v>
                </c:pt>
                <c:pt idx="3">
                  <c:v>50742.31</c:v>
                </c:pt>
                <c:pt idx="4">
                  <c:v>52145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A-4930-B6A4-9469D569B5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A-4930-B6A4-9469D569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9.37'!$V$4:$Z$4</c:f>
              <c:numCache>
                <c:formatCode>#,##0</c:formatCode>
                <c:ptCount val="5"/>
                <c:pt idx="0">
                  <c:v>28951</c:v>
                </c:pt>
                <c:pt idx="1">
                  <c:v>29589</c:v>
                </c:pt>
                <c:pt idx="2">
                  <c:v>31802</c:v>
                </c:pt>
                <c:pt idx="3">
                  <c:v>34105</c:v>
                </c:pt>
                <c:pt idx="4">
                  <c:v>34598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C37-A28B-EBBF90C2666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9.37'!$V$7:$Z$7</c:f>
              <c:numCache>
                <c:formatCode>#,##0</c:formatCode>
                <c:ptCount val="5"/>
                <c:pt idx="0">
                  <c:v>20399</c:v>
                </c:pt>
                <c:pt idx="1">
                  <c:v>21174</c:v>
                </c:pt>
                <c:pt idx="2">
                  <c:v>21992</c:v>
                </c:pt>
                <c:pt idx="3">
                  <c:v>22929</c:v>
                </c:pt>
                <c:pt idx="4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C37-A28B-EBBF90C2666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9.37'!$V$11:$Z$11</c:f>
              <c:numCache>
                <c:formatCode>#,##0</c:formatCode>
                <c:ptCount val="5"/>
                <c:pt idx="0">
                  <c:v>25743</c:v>
                </c:pt>
                <c:pt idx="1">
                  <c:v>26255</c:v>
                </c:pt>
                <c:pt idx="2">
                  <c:v>28295</c:v>
                </c:pt>
                <c:pt idx="3">
                  <c:v>30397</c:v>
                </c:pt>
                <c:pt idx="4">
                  <c:v>30799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37-A28B-EBBF90C2666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9.37'!$V$12:$Z$12</c:f>
              <c:numCache>
                <c:formatCode>#,##0</c:formatCode>
                <c:ptCount val="5"/>
                <c:pt idx="0">
                  <c:v>3210</c:v>
                </c:pt>
                <c:pt idx="1">
                  <c:v>3336</c:v>
                </c:pt>
                <c:pt idx="2">
                  <c:v>3507</c:v>
                </c:pt>
                <c:pt idx="3">
                  <c:v>3707</c:v>
                </c:pt>
                <c:pt idx="4">
                  <c:v>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37-A28B-EBBF90C2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3.1793745303196716E-2</c:v>
                </c:pt>
                <c:pt idx="1">
                  <c:v>7.1391409908087178E-2</c:v>
                </c:pt>
                <c:pt idx="2">
                  <c:v>3.6476096884212959E-2</c:v>
                </c:pt>
                <c:pt idx="3">
                  <c:v>1.2312850453783455E-2</c:v>
                </c:pt>
                <c:pt idx="4">
                  <c:v>9.6624082316896925E-2</c:v>
                </c:pt>
                <c:pt idx="5">
                  <c:v>2.0203479969940458E-2</c:v>
                </c:pt>
                <c:pt idx="6">
                  <c:v>8.445574888721892E-2</c:v>
                </c:pt>
                <c:pt idx="7">
                  <c:v>8.2923868431701256E-2</c:v>
                </c:pt>
                <c:pt idx="8">
                  <c:v>3.6909647956529276E-2</c:v>
                </c:pt>
                <c:pt idx="9">
                  <c:v>5.2893230822590905E-3</c:v>
                </c:pt>
                <c:pt idx="10">
                  <c:v>2.4047632811145154E-2</c:v>
                </c:pt>
                <c:pt idx="11">
                  <c:v>2.9192438869298804E-2</c:v>
                </c:pt>
                <c:pt idx="12">
                  <c:v>5.0263020983871899E-2</c:v>
                </c:pt>
                <c:pt idx="13">
                  <c:v>7.1189086074339561E-2</c:v>
                </c:pt>
                <c:pt idx="14">
                  <c:v>4.7517197525868547E-2</c:v>
                </c:pt>
                <c:pt idx="15">
                  <c:v>9.1363662639458929E-2</c:v>
                </c:pt>
                <c:pt idx="16">
                  <c:v>0.11454419330597145</c:v>
                </c:pt>
                <c:pt idx="17">
                  <c:v>1.2746401526099774E-2</c:v>
                </c:pt>
                <c:pt idx="18">
                  <c:v>4.8066362217469218E-2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7-4777-83BB-82AB9DC9B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7-4777-83BB-82AB9DC9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61</c:v>
                </c:pt>
                <c:pt idx="1">
                  <c:v>726</c:v>
                </c:pt>
                <c:pt idx="2">
                  <c:v>1331</c:v>
                </c:pt>
                <c:pt idx="3">
                  <c:v>1333</c:v>
                </c:pt>
                <c:pt idx="4">
                  <c:v>1565</c:v>
                </c:pt>
                <c:pt idx="5">
                  <c:v>1663</c:v>
                </c:pt>
                <c:pt idx="6">
                  <c:v>1690</c:v>
                </c:pt>
                <c:pt idx="7">
                  <c:v>1636</c:v>
                </c:pt>
                <c:pt idx="8">
                  <c:v>1648</c:v>
                </c:pt>
                <c:pt idx="9">
                  <c:v>1671</c:v>
                </c:pt>
                <c:pt idx="10">
                  <c:v>1617</c:v>
                </c:pt>
                <c:pt idx="11">
                  <c:v>1414</c:v>
                </c:pt>
                <c:pt idx="12">
                  <c:v>821</c:v>
                </c:pt>
                <c:pt idx="13">
                  <c:v>283</c:v>
                </c:pt>
                <c:pt idx="14">
                  <c:v>137</c:v>
                </c:pt>
                <c:pt idx="15">
                  <c:v>44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0EC-B085-DB89380C7FEE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110</c:v>
                </c:pt>
                <c:pt idx="1">
                  <c:v>781</c:v>
                </c:pt>
                <c:pt idx="2">
                  <c:v>1267</c:v>
                </c:pt>
                <c:pt idx="3">
                  <c:v>1175</c:v>
                </c:pt>
                <c:pt idx="4">
                  <c:v>1491</c:v>
                </c:pt>
                <c:pt idx="5">
                  <c:v>1581</c:v>
                </c:pt>
                <c:pt idx="6">
                  <c:v>1596</c:v>
                </c:pt>
                <c:pt idx="7">
                  <c:v>1681</c:v>
                </c:pt>
                <c:pt idx="8">
                  <c:v>1579</c:v>
                </c:pt>
                <c:pt idx="9">
                  <c:v>1819</c:v>
                </c:pt>
                <c:pt idx="10">
                  <c:v>1507</c:v>
                </c:pt>
                <c:pt idx="11">
                  <c:v>1324</c:v>
                </c:pt>
                <c:pt idx="12">
                  <c:v>602</c:v>
                </c:pt>
                <c:pt idx="13">
                  <c:v>211</c:v>
                </c:pt>
                <c:pt idx="14">
                  <c:v>77</c:v>
                </c:pt>
                <c:pt idx="15">
                  <c:v>31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0EC-B085-DB89380C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964</c:v>
                </c:pt>
                <c:pt idx="1">
                  <c:v>1019</c:v>
                </c:pt>
                <c:pt idx="2">
                  <c:v>3033</c:v>
                </c:pt>
                <c:pt idx="3">
                  <c:v>658</c:v>
                </c:pt>
                <c:pt idx="4">
                  <c:v>289</c:v>
                </c:pt>
                <c:pt idx="5">
                  <c:v>465</c:v>
                </c:pt>
                <c:pt idx="6">
                  <c:v>1963</c:v>
                </c:pt>
                <c:pt idx="7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4DBD-93D4-E4FF6E76E0C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806</c:v>
                </c:pt>
                <c:pt idx="1">
                  <c:v>2091</c:v>
                </c:pt>
                <c:pt idx="2">
                  <c:v>422</c:v>
                </c:pt>
                <c:pt idx="3">
                  <c:v>1827</c:v>
                </c:pt>
                <c:pt idx="4">
                  <c:v>1980</c:v>
                </c:pt>
                <c:pt idx="5">
                  <c:v>1090</c:v>
                </c:pt>
                <c:pt idx="6">
                  <c:v>301</c:v>
                </c:pt>
                <c:pt idx="7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4DBD-93D4-E4FF6E76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0.23980134799574318</c:v>
                </c:pt>
                <c:pt idx="1">
                  <c:v>7.4494501596310747E-3</c:v>
                </c:pt>
                <c:pt idx="2">
                  <c:v>2.5540971975877971E-2</c:v>
                </c:pt>
                <c:pt idx="3">
                  <c:v>9.223128769067045E-3</c:v>
                </c:pt>
                <c:pt idx="4">
                  <c:v>5.3210358283079108E-2</c:v>
                </c:pt>
                <c:pt idx="5">
                  <c:v>8.8683930471798508E-3</c:v>
                </c:pt>
                <c:pt idx="6">
                  <c:v>5.0372472507981554E-2</c:v>
                </c:pt>
                <c:pt idx="7">
                  <c:v>5.9595601277048597E-2</c:v>
                </c:pt>
                <c:pt idx="8">
                  <c:v>4.4341965235899256E-2</c:v>
                </c:pt>
                <c:pt idx="9">
                  <c:v>3.9020929407591345E-3</c:v>
                </c:pt>
                <c:pt idx="10">
                  <c:v>1.9865200425682867E-2</c:v>
                </c:pt>
                <c:pt idx="11">
                  <c:v>2.2703086200780417E-2</c:v>
                </c:pt>
                <c:pt idx="12">
                  <c:v>5.0727208229868745E-2</c:v>
                </c:pt>
                <c:pt idx="13">
                  <c:v>3.8666193685704148E-2</c:v>
                </c:pt>
                <c:pt idx="14">
                  <c:v>8.8683930471798511E-2</c:v>
                </c:pt>
                <c:pt idx="15">
                  <c:v>6.8818730046115648E-2</c:v>
                </c:pt>
                <c:pt idx="16">
                  <c:v>8.6555516140475353E-2</c:v>
                </c:pt>
                <c:pt idx="17">
                  <c:v>1.7027314650585313E-2</c:v>
                </c:pt>
                <c:pt idx="18">
                  <c:v>2.0219936147570061E-2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59-8B4E-9E18455929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959-8B4E-9E1845592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9.37'!$V$8:$Z$8</c:f>
              <c:numCache>
                <c:formatCode>#,##0</c:formatCode>
                <c:ptCount val="5"/>
                <c:pt idx="0">
                  <c:v>49583</c:v>
                </c:pt>
                <c:pt idx="1">
                  <c:v>49424.59</c:v>
                </c:pt>
                <c:pt idx="2">
                  <c:v>50742.31</c:v>
                </c:pt>
                <c:pt idx="3">
                  <c:v>52145</c:v>
                </c:pt>
                <c:pt idx="4">
                  <c:v>54972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510-ADD5-D038A1719D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1-4510-ADD5-D038A171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1">
                  <c:v>426</c:v>
                </c:pt>
                <c:pt idx="2">
                  <c:v>359</c:v>
                </c:pt>
                <c:pt idx="3">
                  <c:v>341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0-42CF-A699-70E55A860BA2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1">
                  <c:v>297</c:v>
                </c:pt>
                <c:pt idx="2">
                  <c:v>266</c:v>
                </c:pt>
                <c:pt idx="3">
                  <c:v>250</c:v>
                </c:pt>
                <c:pt idx="4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0-42CF-A699-70E55A860BA2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1">
                  <c:v>412</c:v>
                </c:pt>
                <c:pt idx="2">
                  <c:v>342</c:v>
                </c:pt>
                <c:pt idx="3">
                  <c:v>333</c:v>
                </c:pt>
                <c:pt idx="4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0-42CF-A699-70E55A860BA2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1">
                  <c:v>14</c:v>
                </c:pt>
                <c:pt idx="2">
                  <c:v>17</c:v>
                </c:pt>
                <c:pt idx="3">
                  <c:v>8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0-42CF-A699-70E55A86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4.4776119402985072E-2</c:v>
                </c:pt>
                <c:pt idx="1">
                  <c:v>0</c:v>
                </c:pt>
                <c:pt idx="2">
                  <c:v>0</c:v>
                </c:pt>
                <c:pt idx="3">
                  <c:v>1.7412935323383085E-2</c:v>
                </c:pt>
                <c:pt idx="4">
                  <c:v>2.4875621890547265E-2</c:v>
                </c:pt>
                <c:pt idx="5">
                  <c:v>4.7263681592039801E-2</c:v>
                </c:pt>
                <c:pt idx="6">
                  <c:v>6.7164179104477612E-2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0.14676616915422885</c:v>
                </c:pt>
                <c:pt idx="12">
                  <c:v>1.2437810945273632E-2</c:v>
                </c:pt>
                <c:pt idx="13">
                  <c:v>5.4726368159203981E-2</c:v>
                </c:pt>
                <c:pt idx="14">
                  <c:v>0.35323383084577115</c:v>
                </c:pt>
                <c:pt idx="15">
                  <c:v>9.7014925373134331E-2</c:v>
                </c:pt>
                <c:pt idx="16">
                  <c:v>6.965174129353234E-2</c:v>
                </c:pt>
                <c:pt idx="17">
                  <c:v>1.7412935323383085E-2</c:v>
                </c:pt>
                <c:pt idx="18">
                  <c:v>5.4726368159203981E-2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E92-A5D2-67CF3F2E8F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B-4E92-A5D2-67CF3F2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30</c:v>
                </c:pt>
                <c:pt idx="5">
                  <c:v>29</c:v>
                </c:pt>
                <c:pt idx="6">
                  <c:v>15</c:v>
                </c:pt>
                <c:pt idx="7">
                  <c:v>23</c:v>
                </c:pt>
                <c:pt idx="8">
                  <c:v>20</c:v>
                </c:pt>
                <c:pt idx="9">
                  <c:v>25</c:v>
                </c:pt>
                <c:pt idx="10">
                  <c:v>18</c:v>
                </c:pt>
                <c:pt idx="11">
                  <c:v>11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DBE-8D22-B6C013F60A73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17</c:v>
                </c:pt>
                <c:pt idx="4">
                  <c:v>25</c:v>
                </c:pt>
                <c:pt idx="5">
                  <c:v>21</c:v>
                </c:pt>
                <c:pt idx="6">
                  <c:v>3</c:v>
                </c:pt>
                <c:pt idx="7">
                  <c:v>21</c:v>
                </c:pt>
                <c:pt idx="8">
                  <c:v>9</c:v>
                </c:pt>
                <c:pt idx="9">
                  <c:v>22</c:v>
                </c:pt>
                <c:pt idx="10">
                  <c:v>11</c:v>
                </c:pt>
                <c:pt idx="11">
                  <c:v>11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DBE-8D22-B6C013F6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5</c:v>
                </c:pt>
                <c:pt idx="1">
                  <c:v>23</c:v>
                </c:pt>
                <c:pt idx="2">
                  <c:v>32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B-483D-83B3-8476AFC5AF7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9</c:v>
                </c:pt>
                <c:pt idx="1">
                  <c:v>15</c:v>
                </c:pt>
                <c:pt idx="2">
                  <c:v>0</c:v>
                </c:pt>
                <c:pt idx="3">
                  <c:v>19</c:v>
                </c:pt>
                <c:pt idx="4">
                  <c:v>28</c:v>
                </c:pt>
                <c:pt idx="5">
                  <c:v>19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B-483D-83B3-8476AFC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1">
                  <c:v>12239</c:v>
                </c:pt>
                <c:pt idx="2">
                  <c:v>20590.669999999998</c:v>
                </c:pt>
                <c:pt idx="3">
                  <c:v>22287.5</c:v>
                </c:pt>
                <c:pt idx="4">
                  <c:v>21440.21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F-4237-91A1-85A732BED0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F-4237-91A1-85A732BE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9.38'!$V$4:$Z$4</c:f>
              <c:numCache>
                <c:formatCode>#,##0</c:formatCode>
                <c:ptCount val="5"/>
                <c:pt idx="0">
                  <c:v>426</c:v>
                </c:pt>
                <c:pt idx="1">
                  <c:v>359</c:v>
                </c:pt>
                <c:pt idx="2">
                  <c:v>341</c:v>
                </c:pt>
                <c:pt idx="3">
                  <c:v>384</c:v>
                </c:pt>
                <c:pt idx="4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8AB-94CB-8AE315F5E615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9.38'!$V$7:$Z$7</c:f>
              <c:numCache>
                <c:formatCode>#,##0</c:formatCode>
                <c:ptCount val="5"/>
                <c:pt idx="0">
                  <c:v>297</c:v>
                </c:pt>
                <c:pt idx="1">
                  <c:v>266</c:v>
                </c:pt>
                <c:pt idx="2">
                  <c:v>250</c:v>
                </c:pt>
                <c:pt idx="3">
                  <c:v>274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8AB-94CB-8AE315F5E615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9.38'!$V$11:$Z$11</c:f>
              <c:numCache>
                <c:formatCode>#,##0</c:formatCode>
                <c:ptCount val="5"/>
                <c:pt idx="0">
                  <c:v>412</c:v>
                </c:pt>
                <c:pt idx="1">
                  <c:v>342</c:v>
                </c:pt>
                <c:pt idx="2">
                  <c:v>333</c:v>
                </c:pt>
                <c:pt idx="3">
                  <c:v>375</c:v>
                </c:pt>
                <c:pt idx="4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8AB-94CB-8AE315F5E615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9.38'!$V$12:$Z$12</c:f>
              <c:numCache>
                <c:formatCode>#,##0</c:formatCode>
                <c:ptCount val="5"/>
                <c:pt idx="0">
                  <c:v>14</c:v>
                </c:pt>
                <c:pt idx="1">
                  <c:v>17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8AB-94CB-8AE315F5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4.4776119402985072E-2</c:v>
                </c:pt>
                <c:pt idx="1">
                  <c:v>0</c:v>
                </c:pt>
                <c:pt idx="2">
                  <c:v>0</c:v>
                </c:pt>
                <c:pt idx="3">
                  <c:v>1.7412935323383085E-2</c:v>
                </c:pt>
                <c:pt idx="4">
                  <c:v>2.4875621890547265E-2</c:v>
                </c:pt>
                <c:pt idx="5">
                  <c:v>4.7263681592039801E-2</c:v>
                </c:pt>
                <c:pt idx="6">
                  <c:v>6.7164179104477612E-2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0.14676616915422885</c:v>
                </c:pt>
                <c:pt idx="12">
                  <c:v>1.2437810945273632E-2</c:v>
                </c:pt>
                <c:pt idx="13">
                  <c:v>5.4726368159203981E-2</c:v>
                </c:pt>
                <c:pt idx="14">
                  <c:v>0.35323383084577115</c:v>
                </c:pt>
                <c:pt idx="15">
                  <c:v>9.7014925373134331E-2</c:v>
                </c:pt>
                <c:pt idx="16">
                  <c:v>6.965174129353234E-2</c:v>
                </c:pt>
                <c:pt idx="17">
                  <c:v>1.7412935323383085E-2</c:v>
                </c:pt>
                <c:pt idx="18">
                  <c:v>5.4726368159203981E-2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094-9F76-8F5DD9613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6-4094-9F76-8F5DD961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20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16</c:v>
                </c:pt>
                <c:pt idx="7">
                  <c:v>18</c:v>
                </c:pt>
                <c:pt idx="8">
                  <c:v>27</c:v>
                </c:pt>
                <c:pt idx="9">
                  <c:v>25</c:v>
                </c:pt>
                <c:pt idx="10">
                  <c:v>22</c:v>
                </c:pt>
                <c:pt idx="11">
                  <c:v>16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FB1-92B4-755EBAFC584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18</c:v>
                </c:pt>
                <c:pt idx="4">
                  <c:v>17</c:v>
                </c:pt>
                <c:pt idx="5">
                  <c:v>24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24</c:v>
                </c:pt>
                <c:pt idx="10">
                  <c:v>16</c:v>
                </c:pt>
                <c:pt idx="11">
                  <c:v>13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FB1-92B4-755EBAFC5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7</c:v>
                </c:pt>
                <c:pt idx="1">
                  <c:v>23</c:v>
                </c:pt>
                <c:pt idx="2">
                  <c:v>27</c:v>
                </c:pt>
                <c:pt idx="3">
                  <c:v>8</c:v>
                </c:pt>
                <c:pt idx="4">
                  <c:v>8</c:v>
                </c:pt>
                <c:pt idx="5">
                  <c:v>0</c:v>
                </c:pt>
                <c:pt idx="6">
                  <c:v>15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A-817B-C460862CCDF9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7</c:v>
                </c:pt>
                <c:pt idx="1">
                  <c:v>29</c:v>
                </c:pt>
                <c:pt idx="2">
                  <c:v>0</c:v>
                </c:pt>
                <c:pt idx="3">
                  <c:v>23</c:v>
                </c:pt>
                <c:pt idx="4">
                  <c:v>28</c:v>
                </c:pt>
                <c:pt idx="5">
                  <c:v>8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A-817B-C460862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5</c:v>
                </c:pt>
                <c:pt idx="1">
                  <c:v>62</c:v>
                </c:pt>
                <c:pt idx="2">
                  <c:v>88</c:v>
                </c:pt>
                <c:pt idx="3">
                  <c:v>116</c:v>
                </c:pt>
                <c:pt idx="4">
                  <c:v>163</c:v>
                </c:pt>
                <c:pt idx="5">
                  <c:v>127</c:v>
                </c:pt>
                <c:pt idx="6">
                  <c:v>117</c:v>
                </c:pt>
                <c:pt idx="7">
                  <c:v>94</c:v>
                </c:pt>
                <c:pt idx="8">
                  <c:v>103</c:v>
                </c:pt>
                <c:pt idx="9">
                  <c:v>135</c:v>
                </c:pt>
                <c:pt idx="10">
                  <c:v>147</c:v>
                </c:pt>
                <c:pt idx="11">
                  <c:v>95</c:v>
                </c:pt>
                <c:pt idx="12">
                  <c:v>63</c:v>
                </c:pt>
                <c:pt idx="13">
                  <c:v>26</c:v>
                </c:pt>
                <c:pt idx="14">
                  <c:v>22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886-BC4A-5F2E876F77CC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13</c:v>
                </c:pt>
                <c:pt idx="1">
                  <c:v>63</c:v>
                </c:pt>
                <c:pt idx="2">
                  <c:v>107</c:v>
                </c:pt>
                <c:pt idx="3">
                  <c:v>132</c:v>
                </c:pt>
                <c:pt idx="4">
                  <c:v>174</c:v>
                </c:pt>
                <c:pt idx="5">
                  <c:v>157</c:v>
                </c:pt>
                <c:pt idx="6">
                  <c:v>140</c:v>
                </c:pt>
                <c:pt idx="7">
                  <c:v>125</c:v>
                </c:pt>
                <c:pt idx="8">
                  <c:v>104</c:v>
                </c:pt>
                <c:pt idx="9">
                  <c:v>121</c:v>
                </c:pt>
                <c:pt idx="10">
                  <c:v>129</c:v>
                </c:pt>
                <c:pt idx="11">
                  <c:v>83</c:v>
                </c:pt>
                <c:pt idx="12">
                  <c:v>42</c:v>
                </c:pt>
                <c:pt idx="13">
                  <c:v>25</c:v>
                </c:pt>
                <c:pt idx="14">
                  <c:v>20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886-BC4A-5F2E876F7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9.38'!$V$8:$Z$8</c:f>
              <c:numCache>
                <c:formatCode>#,##0</c:formatCode>
                <c:ptCount val="5"/>
                <c:pt idx="0">
                  <c:v>12239</c:v>
                </c:pt>
                <c:pt idx="1">
                  <c:v>20590.669999999998</c:v>
                </c:pt>
                <c:pt idx="2">
                  <c:v>22287.5</c:v>
                </c:pt>
                <c:pt idx="3">
                  <c:v>21440.21</c:v>
                </c:pt>
                <c:pt idx="4">
                  <c:v>29565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32D-809B-7517E5432F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32D-809B-7517E543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1">
                  <c:v>35338</c:v>
                </c:pt>
                <c:pt idx="2">
                  <c:v>35124</c:v>
                </c:pt>
                <c:pt idx="3">
                  <c:v>36385</c:v>
                </c:pt>
                <c:pt idx="4">
                  <c:v>38352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72-8DAE-A62288CD93FE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1">
                  <c:v>23226</c:v>
                </c:pt>
                <c:pt idx="2">
                  <c:v>23408</c:v>
                </c:pt>
                <c:pt idx="3">
                  <c:v>23135</c:v>
                </c:pt>
                <c:pt idx="4">
                  <c:v>24230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72-8DAE-A62288CD93FE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1">
                  <c:v>31761</c:v>
                </c:pt>
                <c:pt idx="2">
                  <c:v>31509</c:v>
                </c:pt>
                <c:pt idx="3">
                  <c:v>32567</c:v>
                </c:pt>
                <c:pt idx="4">
                  <c:v>34445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72-8DAE-A62288CD93FE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1">
                  <c:v>3574</c:v>
                </c:pt>
                <c:pt idx="2">
                  <c:v>3610</c:v>
                </c:pt>
                <c:pt idx="3">
                  <c:v>3818</c:v>
                </c:pt>
                <c:pt idx="4">
                  <c:v>3900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72-8DAE-A62288CD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0.11317221308363913</c:v>
                </c:pt>
                <c:pt idx="1">
                  <c:v>9.0345438441098314E-3</c:v>
                </c:pt>
                <c:pt idx="2">
                  <c:v>6.9037074528660008E-2</c:v>
                </c:pt>
                <c:pt idx="3">
                  <c:v>7.8957357965329621E-3</c:v>
                </c:pt>
                <c:pt idx="4">
                  <c:v>6.7999493863089969E-2</c:v>
                </c:pt>
                <c:pt idx="5">
                  <c:v>3.9984815892698977E-2</c:v>
                </c:pt>
                <c:pt idx="6">
                  <c:v>7.8021004681766412E-2</c:v>
                </c:pt>
                <c:pt idx="7">
                  <c:v>6.6152094141465265E-2</c:v>
                </c:pt>
                <c:pt idx="8">
                  <c:v>5.54726053397444E-2</c:v>
                </c:pt>
                <c:pt idx="9">
                  <c:v>3.7454131342528154E-3</c:v>
                </c:pt>
                <c:pt idx="10">
                  <c:v>2.6192585094268001E-2</c:v>
                </c:pt>
                <c:pt idx="11">
                  <c:v>1.7588257623687209E-2</c:v>
                </c:pt>
                <c:pt idx="12">
                  <c:v>4.1730988232316843E-2</c:v>
                </c:pt>
                <c:pt idx="13">
                  <c:v>0.11992914083259522</c:v>
                </c:pt>
                <c:pt idx="14">
                  <c:v>4.2237125142351006E-2</c:v>
                </c:pt>
                <c:pt idx="15">
                  <c:v>5.9167404782993802E-2</c:v>
                </c:pt>
                <c:pt idx="16">
                  <c:v>0.10029102872326964</c:v>
                </c:pt>
                <c:pt idx="17">
                  <c:v>1.0552954574212325E-2</c:v>
                </c:pt>
                <c:pt idx="18">
                  <c:v>3.694799443249399E-2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3-4603-B3C2-9C6358B319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3-4603-B3C2-9C6358B3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62</c:v>
                </c:pt>
                <c:pt idx="1">
                  <c:v>678</c:v>
                </c:pt>
                <c:pt idx="2">
                  <c:v>1317</c:v>
                </c:pt>
                <c:pt idx="3">
                  <c:v>1763</c:v>
                </c:pt>
                <c:pt idx="4">
                  <c:v>2736</c:v>
                </c:pt>
                <c:pt idx="5">
                  <c:v>2447</c:v>
                </c:pt>
                <c:pt idx="6">
                  <c:v>1934</c:v>
                </c:pt>
                <c:pt idx="7">
                  <c:v>1699</c:v>
                </c:pt>
                <c:pt idx="8">
                  <c:v>1586</c:v>
                </c:pt>
                <c:pt idx="9">
                  <c:v>1708</c:v>
                </c:pt>
                <c:pt idx="10">
                  <c:v>1626</c:v>
                </c:pt>
                <c:pt idx="11">
                  <c:v>1282</c:v>
                </c:pt>
                <c:pt idx="12">
                  <c:v>713</c:v>
                </c:pt>
                <c:pt idx="13">
                  <c:v>277</c:v>
                </c:pt>
                <c:pt idx="14">
                  <c:v>133</c:v>
                </c:pt>
                <c:pt idx="15">
                  <c:v>62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3-4287-B2FD-0A54112FE38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65</c:v>
                </c:pt>
                <c:pt idx="1">
                  <c:v>644</c:v>
                </c:pt>
                <c:pt idx="2">
                  <c:v>1371</c:v>
                </c:pt>
                <c:pt idx="3">
                  <c:v>1602</c:v>
                </c:pt>
                <c:pt idx="4">
                  <c:v>2379</c:v>
                </c:pt>
                <c:pt idx="5">
                  <c:v>2136</c:v>
                </c:pt>
                <c:pt idx="6">
                  <c:v>1829</c:v>
                </c:pt>
                <c:pt idx="7">
                  <c:v>1635</c:v>
                </c:pt>
                <c:pt idx="8">
                  <c:v>1530</c:v>
                </c:pt>
                <c:pt idx="9">
                  <c:v>1668</c:v>
                </c:pt>
                <c:pt idx="10">
                  <c:v>1501</c:v>
                </c:pt>
                <c:pt idx="11">
                  <c:v>1101</c:v>
                </c:pt>
                <c:pt idx="12">
                  <c:v>450</c:v>
                </c:pt>
                <c:pt idx="13">
                  <c:v>174</c:v>
                </c:pt>
                <c:pt idx="14">
                  <c:v>98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C3-4287-B2FD-0A54112F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1061</c:v>
                </c:pt>
                <c:pt idx="1">
                  <c:v>816</c:v>
                </c:pt>
                <c:pt idx="2">
                  <c:v>2231</c:v>
                </c:pt>
                <c:pt idx="3">
                  <c:v>578</c:v>
                </c:pt>
                <c:pt idx="4">
                  <c:v>367</c:v>
                </c:pt>
                <c:pt idx="5">
                  <c:v>522</c:v>
                </c:pt>
                <c:pt idx="6">
                  <c:v>1861</c:v>
                </c:pt>
                <c:pt idx="7">
                  <c:v>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E5-88E5-70CCC58EE56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724</c:v>
                </c:pt>
                <c:pt idx="1">
                  <c:v>1592</c:v>
                </c:pt>
                <c:pt idx="2">
                  <c:v>488</c:v>
                </c:pt>
                <c:pt idx="3">
                  <c:v>1784</c:v>
                </c:pt>
                <c:pt idx="4">
                  <c:v>1761</c:v>
                </c:pt>
                <c:pt idx="5">
                  <c:v>1059</c:v>
                </c:pt>
                <c:pt idx="6">
                  <c:v>202</c:v>
                </c:pt>
                <c:pt idx="7">
                  <c:v>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E5-88E5-70CCC58E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1">
                  <c:v>39393.449999999997</c:v>
                </c:pt>
                <c:pt idx="2">
                  <c:v>38548.39</c:v>
                </c:pt>
                <c:pt idx="3">
                  <c:v>41770</c:v>
                </c:pt>
                <c:pt idx="4">
                  <c:v>42593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7-4B63-8982-1B15AFE6B6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7-4B63-8982-1B15AFE6B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9.39'!$V$4:$Z$4</c:f>
              <c:numCache>
                <c:formatCode>#,##0</c:formatCode>
                <c:ptCount val="5"/>
                <c:pt idx="0">
                  <c:v>35338</c:v>
                </c:pt>
                <c:pt idx="1">
                  <c:v>35124</c:v>
                </c:pt>
                <c:pt idx="2">
                  <c:v>36385</c:v>
                </c:pt>
                <c:pt idx="3">
                  <c:v>38352</c:v>
                </c:pt>
                <c:pt idx="4">
                  <c:v>39515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2-48EB-BEE3-6F3517CA7366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9.39'!$V$7:$Z$7</c:f>
              <c:numCache>
                <c:formatCode>#,##0</c:formatCode>
                <c:ptCount val="5"/>
                <c:pt idx="0">
                  <c:v>23226</c:v>
                </c:pt>
                <c:pt idx="1">
                  <c:v>23408</c:v>
                </c:pt>
                <c:pt idx="2">
                  <c:v>23135</c:v>
                </c:pt>
                <c:pt idx="3">
                  <c:v>24230</c:v>
                </c:pt>
                <c:pt idx="4">
                  <c:v>25749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2-48EB-BEE3-6F3517CA7366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9.39'!$V$11:$Z$11</c:f>
              <c:numCache>
                <c:formatCode>#,##0</c:formatCode>
                <c:ptCount val="5"/>
                <c:pt idx="0">
                  <c:v>31761</c:v>
                </c:pt>
                <c:pt idx="1">
                  <c:v>31509</c:v>
                </c:pt>
                <c:pt idx="2">
                  <c:v>32567</c:v>
                </c:pt>
                <c:pt idx="3">
                  <c:v>34445</c:v>
                </c:pt>
                <c:pt idx="4">
                  <c:v>35451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8EB-BEE3-6F3517CA7366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9.39'!$V$12:$Z$12</c:f>
              <c:numCache>
                <c:formatCode>#,##0</c:formatCode>
                <c:ptCount val="5"/>
                <c:pt idx="0">
                  <c:v>3574</c:v>
                </c:pt>
                <c:pt idx="1">
                  <c:v>3610</c:v>
                </c:pt>
                <c:pt idx="2">
                  <c:v>3818</c:v>
                </c:pt>
                <c:pt idx="3">
                  <c:v>3900</c:v>
                </c:pt>
                <c:pt idx="4">
                  <c:v>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8EB-BEE3-6F3517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0.11317221308363913</c:v>
                </c:pt>
                <c:pt idx="1">
                  <c:v>9.0345438441098314E-3</c:v>
                </c:pt>
                <c:pt idx="2">
                  <c:v>6.9037074528660008E-2</c:v>
                </c:pt>
                <c:pt idx="3">
                  <c:v>7.8957357965329621E-3</c:v>
                </c:pt>
                <c:pt idx="4">
                  <c:v>6.7999493863089969E-2</c:v>
                </c:pt>
                <c:pt idx="5">
                  <c:v>3.9984815892698977E-2</c:v>
                </c:pt>
                <c:pt idx="6">
                  <c:v>7.8021004681766412E-2</c:v>
                </c:pt>
                <c:pt idx="7">
                  <c:v>6.6152094141465265E-2</c:v>
                </c:pt>
                <c:pt idx="8">
                  <c:v>5.54726053397444E-2</c:v>
                </c:pt>
                <c:pt idx="9">
                  <c:v>3.7454131342528154E-3</c:v>
                </c:pt>
                <c:pt idx="10">
                  <c:v>2.6192585094268001E-2</c:v>
                </c:pt>
                <c:pt idx="11">
                  <c:v>1.7588257623687209E-2</c:v>
                </c:pt>
                <c:pt idx="12">
                  <c:v>4.1730988232316843E-2</c:v>
                </c:pt>
                <c:pt idx="13">
                  <c:v>0.11992914083259522</c:v>
                </c:pt>
                <c:pt idx="14">
                  <c:v>4.2237125142351006E-2</c:v>
                </c:pt>
                <c:pt idx="15">
                  <c:v>5.9167404782993802E-2</c:v>
                </c:pt>
                <c:pt idx="16">
                  <c:v>0.10029102872326964</c:v>
                </c:pt>
                <c:pt idx="17">
                  <c:v>1.0552954574212325E-2</c:v>
                </c:pt>
                <c:pt idx="18">
                  <c:v>3.694799443249399E-2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D27-BB7E-313EC6B822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8-4D27-BB7E-313EC6B8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61</c:v>
                </c:pt>
                <c:pt idx="1">
                  <c:v>733</c:v>
                </c:pt>
                <c:pt idx="2">
                  <c:v>1362</c:v>
                </c:pt>
                <c:pt idx="3">
                  <c:v>1832</c:v>
                </c:pt>
                <c:pt idx="4">
                  <c:v>2700</c:v>
                </c:pt>
                <c:pt idx="5">
                  <c:v>2466</c:v>
                </c:pt>
                <c:pt idx="6">
                  <c:v>2167</c:v>
                </c:pt>
                <c:pt idx="7">
                  <c:v>1741</c:v>
                </c:pt>
                <c:pt idx="8">
                  <c:v>1666</c:v>
                </c:pt>
                <c:pt idx="9">
                  <c:v>1660</c:v>
                </c:pt>
                <c:pt idx="10">
                  <c:v>1585</c:v>
                </c:pt>
                <c:pt idx="11">
                  <c:v>1363</c:v>
                </c:pt>
                <c:pt idx="12">
                  <c:v>707</c:v>
                </c:pt>
                <c:pt idx="13">
                  <c:v>280</c:v>
                </c:pt>
                <c:pt idx="14">
                  <c:v>141</c:v>
                </c:pt>
                <c:pt idx="15">
                  <c:v>61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393-B812-9A2BEE36D9E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71</c:v>
                </c:pt>
                <c:pt idx="1">
                  <c:v>740</c:v>
                </c:pt>
                <c:pt idx="2">
                  <c:v>1423</c:v>
                </c:pt>
                <c:pt idx="3">
                  <c:v>1746</c:v>
                </c:pt>
                <c:pt idx="4">
                  <c:v>2335</c:v>
                </c:pt>
                <c:pt idx="5">
                  <c:v>2207</c:v>
                </c:pt>
                <c:pt idx="6">
                  <c:v>1853</c:v>
                </c:pt>
                <c:pt idx="7">
                  <c:v>1775</c:v>
                </c:pt>
                <c:pt idx="8">
                  <c:v>1587</c:v>
                </c:pt>
                <c:pt idx="9">
                  <c:v>1688</c:v>
                </c:pt>
                <c:pt idx="10">
                  <c:v>1526</c:v>
                </c:pt>
                <c:pt idx="11">
                  <c:v>1086</c:v>
                </c:pt>
                <c:pt idx="12">
                  <c:v>525</c:v>
                </c:pt>
                <c:pt idx="13">
                  <c:v>195</c:v>
                </c:pt>
                <c:pt idx="14">
                  <c:v>96</c:v>
                </c:pt>
                <c:pt idx="15">
                  <c:v>51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393-B812-9A2BEE36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1101</c:v>
                </c:pt>
                <c:pt idx="1">
                  <c:v>863</c:v>
                </c:pt>
                <c:pt idx="2">
                  <c:v>2345</c:v>
                </c:pt>
                <c:pt idx="3">
                  <c:v>627</c:v>
                </c:pt>
                <c:pt idx="4">
                  <c:v>369</c:v>
                </c:pt>
                <c:pt idx="5">
                  <c:v>539</c:v>
                </c:pt>
                <c:pt idx="6">
                  <c:v>2217</c:v>
                </c:pt>
                <c:pt idx="7">
                  <c:v>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4-466F-A952-C840471D55C4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813</c:v>
                </c:pt>
                <c:pt idx="1">
                  <c:v>1679</c:v>
                </c:pt>
                <c:pt idx="2">
                  <c:v>550</c:v>
                </c:pt>
                <c:pt idx="3">
                  <c:v>1923</c:v>
                </c:pt>
                <c:pt idx="4">
                  <c:v>1842</c:v>
                </c:pt>
                <c:pt idx="5">
                  <c:v>1097</c:v>
                </c:pt>
                <c:pt idx="6">
                  <c:v>370</c:v>
                </c:pt>
                <c:pt idx="7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4-466F-A952-C840471D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87</c:v>
                </c:pt>
                <c:pt idx="1">
                  <c:v>59</c:v>
                </c:pt>
                <c:pt idx="2">
                  <c:v>146</c:v>
                </c:pt>
                <c:pt idx="3">
                  <c:v>31</c:v>
                </c:pt>
                <c:pt idx="4">
                  <c:v>23</c:v>
                </c:pt>
                <c:pt idx="5">
                  <c:v>12</c:v>
                </c:pt>
                <c:pt idx="6">
                  <c:v>92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46C-9536-A4EB9EE5C7F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81</c:v>
                </c:pt>
                <c:pt idx="1">
                  <c:v>126</c:v>
                </c:pt>
                <c:pt idx="2">
                  <c:v>27</c:v>
                </c:pt>
                <c:pt idx="3">
                  <c:v>111</c:v>
                </c:pt>
                <c:pt idx="4">
                  <c:v>118</c:v>
                </c:pt>
                <c:pt idx="5">
                  <c:v>63</c:v>
                </c:pt>
                <c:pt idx="6">
                  <c:v>15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46C-9536-A4EB9EE5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9.39'!$V$8:$Z$8</c:f>
              <c:numCache>
                <c:formatCode>#,##0</c:formatCode>
                <c:ptCount val="5"/>
                <c:pt idx="0">
                  <c:v>39393.449999999997</c:v>
                </c:pt>
                <c:pt idx="1">
                  <c:v>38548.39</c:v>
                </c:pt>
                <c:pt idx="2">
                  <c:v>41770</c:v>
                </c:pt>
                <c:pt idx="3">
                  <c:v>42593</c:v>
                </c:pt>
                <c:pt idx="4">
                  <c:v>46670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E81-BE4C-13571110FC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E81-BE4C-13571110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1">
                  <c:v>244900</c:v>
                </c:pt>
                <c:pt idx="2">
                  <c:v>245216</c:v>
                </c:pt>
                <c:pt idx="3">
                  <c:v>264929</c:v>
                </c:pt>
                <c:pt idx="4">
                  <c:v>302134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0-4F15-8951-FA49343B9A2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1">
                  <c:v>174230</c:v>
                </c:pt>
                <c:pt idx="2">
                  <c:v>177913</c:v>
                </c:pt>
                <c:pt idx="3">
                  <c:v>183938</c:v>
                </c:pt>
                <c:pt idx="4">
                  <c:v>197459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0-4F15-8951-FA49343B9A2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1">
                  <c:v>223675</c:v>
                </c:pt>
                <c:pt idx="2">
                  <c:v>223065</c:v>
                </c:pt>
                <c:pt idx="3">
                  <c:v>240971</c:v>
                </c:pt>
                <c:pt idx="4">
                  <c:v>276260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0-4F15-8951-FA49343B9A2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1">
                  <c:v>21227</c:v>
                </c:pt>
                <c:pt idx="2">
                  <c:v>22150</c:v>
                </c:pt>
                <c:pt idx="3">
                  <c:v>23958</c:v>
                </c:pt>
                <c:pt idx="4">
                  <c:v>25877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0-4F15-8951-FA49343B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5.997866593473772E-3</c:v>
                </c:pt>
                <c:pt idx="1">
                  <c:v>5.1993986538329583E-3</c:v>
                </c:pt>
                <c:pt idx="2">
                  <c:v>7.9796889717853869E-2</c:v>
                </c:pt>
                <c:pt idx="3">
                  <c:v>8.1156780427554635E-3</c:v>
                </c:pt>
                <c:pt idx="4">
                  <c:v>9.2612923952166776E-2</c:v>
                </c:pt>
                <c:pt idx="5">
                  <c:v>4.525691329761021E-2</c:v>
                </c:pt>
                <c:pt idx="6">
                  <c:v>9.6187315588215111E-2</c:v>
                </c:pt>
                <c:pt idx="7">
                  <c:v>6.6079460036055818E-2</c:v>
                </c:pt>
                <c:pt idx="8">
                  <c:v>6.057439787407911E-2</c:v>
                </c:pt>
                <c:pt idx="9">
                  <c:v>8.5024359510189815E-3</c:v>
                </c:pt>
                <c:pt idx="10">
                  <c:v>3.238161777090208E-2</c:v>
                </c:pt>
                <c:pt idx="11">
                  <c:v>2.0276719045331768E-2</c:v>
                </c:pt>
                <c:pt idx="12">
                  <c:v>5.0917926229048012E-2</c:v>
                </c:pt>
                <c:pt idx="13">
                  <c:v>0.13256127305732127</c:v>
                </c:pt>
                <c:pt idx="14">
                  <c:v>3.6242958822758832E-2</c:v>
                </c:pt>
                <c:pt idx="15">
                  <c:v>5.3865395771862737E-2</c:v>
                </c:pt>
                <c:pt idx="16">
                  <c:v>0.1276737759424105</c:v>
                </c:pt>
                <c:pt idx="17">
                  <c:v>1.5292532453355125E-2</c:v>
                </c:pt>
                <c:pt idx="18">
                  <c:v>4.5868240313897711E-2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75B-BE2E-3FB6526111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75B-BE2E-3FB65261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222</c:v>
                </c:pt>
                <c:pt idx="1">
                  <c:v>4240</c:v>
                </c:pt>
                <c:pt idx="2">
                  <c:v>11381</c:v>
                </c:pt>
                <c:pt idx="3">
                  <c:v>16954</c:v>
                </c:pt>
                <c:pt idx="4">
                  <c:v>21790</c:v>
                </c:pt>
                <c:pt idx="5">
                  <c:v>20379</c:v>
                </c:pt>
                <c:pt idx="6">
                  <c:v>18623</c:v>
                </c:pt>
                <c:pt idx="7">
                  <c:v>15499</c:v>
                </c:pt>
                <c:pt idx="8">
                  <c:v>14068</c:v>
                </c:pt>
                <c:pt idx="9">
                  <c:v>12741</c:v>
                </c:pt>
                <c:pt idx="10">
                  <c:v>10360</c:v>
                </c:pt>
                <c:pt idx="11">
                  <c:v>7912</c:v>
                </c:pt>
                <c:pt idx="12">
                  <c:v>3842</c:v>
                </c:pt>
                <c:pt idx="13">
                  <c:v>1318</c:v>
                </c:pt>
                <c:pt idx="14">
                  <c:v>445</c:v>
                </c:pt>
                <c:pt idx="15">
                  <c:v>124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364-B99E-59FA7E03F95B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389</c:v>
                </c:pt>
                <c:pt idx="1">
                  <c:v>4846</c:v>
                </c:pt>
                <c:pt idx="2">
                  <c:v>11016</c:v>
                </c:pt>
                <c:pt idx="3">
                  <c:v>15362</c:v>
                </c:pt>
                <c:pt idx="4">
                  <c:v>18456</c:v>
                </c:pt>
                <c:pt idx="5">
                  <c:v>17119</c:v>
                </c:pt>
                <c:pt idx="6">
                  <c:v>15818</c:v>
                </c:pt>
                <c:pt idx="7">
                  <c:v>13811</c:v>
                </c:pt>
                <c:pt idx="8">
                  <c:v>12762</c:v>
                </c:pt>
                <c:pt idx="9">
                  <c:v>11993</c:v>
                </c:pt>
                <c:pt idx="10">
                  <c:v>9260</c:v>
                </c:pt>
                <c:pt idx="11">
                  <c:v>6733</c:v>
                </c:pt>
                <c:pt idx="12">
                  <c:v>2965</c:v>
                </c:pt>
                <c:pt idx="13">
                  <c:v>962</c:v>
                </c:pt>
                <c:pt idx="14">
                  <c:v>320</c:v>
                </c:pt>
                <c:pt idx="15">
                  <c:v>102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364-B99E-59FA7E03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9388</c:v>
                </c:pt>
                <c:pt idx="1">
                  <c:v>8928</c:v>
                </c:pt>
                <c:pt idx="2">
                  <c:v>20815</c:v>
                </c:pt>
                <c:pt idx="3">
                  <c:v>5244</c:v>
                </c:pt>
                <c:pt idx="4">
                  <c:v>4830</c:v>
                </c:pt>
                <c:pt idx="5">
                  <c:v>5133</c:v>
                </c:pt>
                <c:pt idx="6">
                  <c:v>15018</c:v>
                </c:pt>
                <c:pt idx="7">
                  <c:v>17150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C-4789-87C1-852756DC04C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7743</c:v>
                </c:pt>
                <c:pt idx="1">
                  <c:v>14103</c:v>
                </c:pt>
                <c:pt idx="2">
                  <c:v>3561</c:v>
                </c:pt>
                <c:pt idx="3">
                  <c:v>16891</c:v>
                </c:pt>
                <c:pt idx="4">
                  <c:v>17664</c:v>
                </c:pt>
                <c:pt idx="5">
                  <c:v>9862</c:v>
                </c:pt>
                <c:pt idx="6">
                  <c:v>2514</c:v>
                </c:pt>
                <c:pt idx="7">
                  <c:v>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C-4789-87C1-852756DC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1">
                  <c:v>46700</c:v>
                </c:pt>
                <c:pt idx="2">
                  <c:v>46415.83</c:v>
                </c:pt>
                <c:pt idx="3">
                  <c:v>47497</c:v>
                </c:pt>
                <c:pt idx="4">
                  <c:v>47847.38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608-803D-480C8E5B88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608-803D-480C8E5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9.40'!$V$4:$Z$4</c:f>
              <c:numCache>
                <c:formatCode>#,##0</c:formatCode>
                <c:ptCount val="5"/>
                <c:pt idx="0">
                  <c:v>244900</c:v>
                </c:pt>
                <c:pt idx="1">
                  <c:v>245216</c:v>
                </c:pt>
                <c:pt idx="2">
                  <c:v>264929</c:v>
                </c:pt>
                <c:pt idx="3">
                  <c:v>302134</c:v>
                </c:pt>
                <c:pt idx="4">
                  <c:v>320614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966-B551-A834C548366E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9.40'!$V$7:$Z$7</c:f>
              <c:numCache>
                <c:formatCode>#,##0</c:formatCode>
                <c:ptCount val="5"/>
                <c:pt idx="0">
                  <c:v>174230</c:v>
                </c:pt>
                <c:pt idx="1">
                  <c:v>177913</c:v>
                </c:pt>
                <c:pt idx="2">
                  <c:v>183938</c:v>
                </c:pt>
                <c:pt idx="3">
                  <c:v>197459</c:v>
                </c:pt>
                <c:pt idx="4">
                  <c:v>209656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966-B551-A834C548366E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9.40'!$V$11:$Z$11</c:f>
              <c:numCache>
                <c:formatCode>#,##0</c:formatCode>
                <c:ptCount val="5"/>
                <c:pt idx="0">
                  <c:v>223675</c:v>
                </c:pt>
                <c:pt idx="1">
                  <c:v>223065</c:v>
                </c:pt>
                <c:pt idx="2">
                  <c:v>240971</c:v>
                </c:pt>
                <c:pt idx="3">
                  <c:v>276260</c:v>
                </c:pt>
                <c:pt idx="4">
                  <c:v>293732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966-B551-A834C548366E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9.40'!$V$12:$Z$12</c:f>
              <c:numCache>
                <c:formatCode>#,##0</c:formatCode>
                <c:ptCount val="5"/>
                <c:pt idx="0">
                  <c:v>21227</c:v>
                </c:pt>
                <c:pt idx="1">
                  <c:v>22150</c:v>
                </c:pt>
                <c:pt idx="2">
                  <c:v>23958</c:v>
                </c:pt>
                <c:pt idx="3">
                  <c:v>25877</c:v>
                </c:pt>
                <c:pt idx="4">
                  <c:v>26883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C-4966-B551-A834C548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5.997866593473772E-3</c:v>
                </c:pt>
                <c:pt idx="1">
                  <c:v>5.1993986538329583E-3</c:v>
                </c:pt>
                <c:pt idx="2">
                  <c:v>7.9796889717853869E-2</c:v>
                </c:pt>
                <c:pt idx="3">
                  <c:v>8.1156780427554635E-3</c:v>
                </c:pt>
                <c:pt idx="4">
                  <c:v>9.2612923952166776E-2</c:v>
                </c:pt>
                <c:pt idx="5">
                  <c:v>4.525691329761021E-2</c:v>
                </c:pt>
                <c:pt idx="6">
                  <c:v>9.6187315588215111E-2</c:v>
                </c:pt>
                <c:pt idx="7">
                  <c:v>6.6079460036055818E-2</c:v>
                </c:pt>
                <c:pt idx="8">
                  <c:v>6.057439787407911E-2</c:v>
                </c:pt>
                <c:pt idx="9">
                  <c:v>8.5024359510189815E-3</c:v>
                </c:pt>
                <c:pt idx="10">
                  <c:v>3.238161777090208E-2</c:v>
                </c:pt>
                <c:pt idx="11">
                  <c:v>2.0276719045331768E-2</c:v>
                </c:pt>
                <c:pt idx="12">
                  <c:v>5.0917926229048012E-2</c:v>
                </c:pt>
                <c:pt idx="13">
                  <c:v>0.13256127305732127</c:v>
                </c:pt>
                <c:pt idx="14">
                  <c:v>3.6242958822758832E-2</c:v>
                </c:pt>
                <c:pt idx="15">
                  <c:v>5.3865395771862737E-2</c:v>
                </c:pt>
                <c:pt idx="16">
                  <c:v>0.1276737759424105</c:v>
                </c:pt>
                <c:pt idx="17">
                  <c:v>1.5292532453355125E-2</c:v>
                </c:pt>
                <c:pt idx="18">
                  <c:v>4.5868240313897711E-2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1FA-951A-1A73148F1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1FA-951A-1A73148F1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262</c:v>
                </c:pt>
                <c:pt idx="1">
                  <c:v>4837</c:v>
                </c:pt>
                <c:pt idx="2">
                  <c:v>12418</c:v>
                </c:pt>
                <c:pt idx="3">
                  <c:v>17557</c:v>
                </c:pt>
                <c:pt idx="4">
                  <c:v>23627</c:v>
                </c:pt>
                <c:pt idx="5">
                  <c:v>21880</c:v>
                </c:pt>
                <c:pt idx="6">
                  <c:v>19522</c:v>
                </c:pt>
                <c:pt idx="7">
                  <c:v>16832</c:v>
                </c:pt>
                <c:pt idx="8">
                  <c:v>14298</c:v>
                </c:pt>
                <c:pt idx="9">
                  <c:v>13227</c:v>
                </c:pt>
                <c:pt idx="10">
                  <c:v>10497</c:v>
                </c:pt>
                <c:pt idx="11">
                  <c:v>8176</c:v>
                </c:pt>
                <c:pt idx="12">
                  <c:v>4039</c:v>
                </c:pt>
                <c:pt idx="13">
                  <c:v>1360</c:v>
                </c:pt>
                <c:pt idx="14">
                  <c:v>483</c:v>
                </c:pt>
                <c:pt idx="15">
                  <c:v>120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D9B-A8C9-DC964C9AFDC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404</c:v>
                </c:pt>
                <c:pt idx="1">
                  <c:v>5383</c:v>
                </c:pt>
                <c:pt idx="2">
                  <c:v>11505</c:v>
                </c:pt>
                <c:pt idx="3">
                  <c:v>16076</c:v>
                </c:pt>
                <c:pt idx="4">
                  <c:v>20108</c:v>
                </c:pt>
                <c:pt idx="5">
                  <c:v>19130</c:v>
                </c:pt>
                <c:pt idx="6">
                  <c:v>17164</c:v>
                </c:pt>
                <c:pt idx="7">
                  <c:v>14895</c:v>
                </c:pt>
                <c:pt idx="8">
                  <c:v>12981</c:v>
                </c:pt>
                <c:pt idx="9">
                  <c:v>12552</c:v>
                </c:pt>
                <c:pt idx="10">
                  <c:v>9413</c:v>
                </c:pt>
                <c:pt idx="11">
                  <c:v>6873</c:v>
                </c:pt>
                <c:pt idx="12">
                  <c:v>3212</c:v>
                </c:pt>
                <c:pt idx="13">
                  <c:v>957</c:v>
                </c:pt>
                <c:pt idx="14">
                  <c:v>311</c:v>
                </c:pt>
                <c:pt idx="15">
                  <c:v>111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D9B-A8C9-DC964C9A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9802</c:v>
                </c:pt>
                <c:pt idx="1">
                  <c:v>9712</c:v>
                </c:pt>
                <c:pt idx="2">
                  <c:v>21481</c:v>
                </c:pt>
                <c:pt idx="3">
                  <c:v>5723</c:v>
                </c:pt>
                <c:pt idx="4">
                  <c:v>5048</c:v>
                </c:pt>
                <c:pt idx="5">
                  <c:v>5437</c:v>
                </c:pt>
                <c:pt idx="6">
                  <c:v>15708</c:v>
                </c:pt>
                <c:pt idx="7">
                  <c:v>17886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F75-8FDA-A45B311504E7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8158</c:v>
                </c:pt>
                <c:pt idx="1">
                  <c:v>14938</c:v>
                </c:pt>
                <c:pt idx="2">
                  <c:v>3905</c:v>
                </c:pt>
                <c:pt idx="3">
                  <c:v>18255</c:v>
                </c:pt>
                <c:pt idx="4">
                  <c:v>18353</c:v>
                </c:pt>
                <c:pt idx="5">
                  <c:v>10271</c:v>
                </c:pt>
                <c:pt idx="6">
                  <c:v>2901</c:v>
                </c:pt>
                <c:pt idx="7">
                  <c:v>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F75-8FDA-A45B3115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20</c:v>
                </c:pt>
                <c:pt idx="1">
                  <c:v>14</c:v>
                </c:pt>
                <c:pt idx="2">
                  <c:v>30</c:v>
                </c:pt>
                <c:pt idx="3">
                  <c:v>31</c:v>
                </c:pt>
                <c:pt idx="4">
                  <c:v>0</c:v>
                </c:pt>
                <c:pt idx="5">
                  <c:v>3</c:v>
                </c:pt>
                <c:pt idx="6">
                  <c:v>20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761-B5DF-F18B16FB4383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6</c:v>
                </c:pt>
                <c:pt idx="3">
                  <c:v>39</c:v>
                </c:pt>
                <c:pt idx="4">
                  <c:v>29</c:v>
                </c:pt>
                <c:pt idx="5">
                  <c:v>10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761-B5DF-F18B16FB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9.4'!$V$8:$Z$8</c:f>
              <c:numCache>
                <c:formatCode>#,##0</c:formatCode>
                <c:ptCount val="5"/>
                <c:pt idx="0">
                  <c:v>40138</c:v>
                </c:pt>
                <c:pt idx="1">
                  <c:v>41937.81</c:v>
                </c:pt>
                <c:pt idx="2">
                  <c:v>44064</c:v>
                </c:pt>
                <c:pt idx="3">
                  <c:v>39534</c:v>
                </c:pt>
                <c:pt idx="4">
                  <c:v>44876.84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9D1-9A05-5EB846AC64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49D1-9A05-5EB846AC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9.40'!$V$8:$Z$8</c:f>
              <c:numCache>
                <c:formatCode>#,##0</c:formatCode>
                <c:ptCount val="5"/>
                <c:pt idx="0">
                  <c:v>46700</c:v>
                </c:pt>
                <c:pt idx="1">
                  <c:v>46415.83</c:v>
                </c:pt>
                <c:pt idx="2">
                  <c:v>47497</c:v>
                </c:pt>
                <c:pt idx="3">
                  <c:v>47847.38</c:v>
                </c:pt>
                <c:pt idx="4">
                  <c:v>50556.41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B7D-9645-826593BA19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B7D-9645-826593BA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1">
                  <c:v>3468</c:v>
                </c:pt>
                <c:pt idx="2">
                  <c:v>3672</c:v>
                </c:pt>
                <c:pt idx="3">
                  <c:v>3694</c:v>
                </c:pt>
                <c:pt idx="4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0B-ACF6-B3CC45152C6B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1">
                  <c:v>2200</c:v>
                </c:pt>
                <c:pt idx="2">
                  <c:v>2409</c:v>
                </c:pt>
                <c:pt idx="3">
                  <c:v>2387</c:v>
                </c:pt>
                <c:pt idx="4">
                  <c:v>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0B-ACF6-B3CC45152C6B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1">
                  <c:v>2948</c:v>
                </c:pt>
                <c:pt idx="2">
                  <c:v>3038</c:v>
                </c:pt>
                <c:pt idx="3">
                  <c:v>3051</c:v>
                </c:pt>
                <c:pt idx="4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0B-ACF6-B3CC45152C6B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1">
                  <c:v>523</c:v>
                </c:pt>
                <c:pt idx="2">
                  <c:v>639</c:v>
                </c:pt>
                <c:pt idx="3">
                  <c:v>643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9-460B-ACF6-B3CC4515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0.14487632508833923</c:v>
                </c:pt>
                <c:pt idx="1">
                  <c:v>4.349007882576787E-3</c:v>
                </c:pt>
                <c:pt idx="2">
                  <c:v>2.5822234302799674E-2</c:v>
                </c:pt>
                <c:pt idx="3">
                  <c:v>2.989942919271541E-3</c:v>
                </c:pt>
                <c:pt idx="4">
                  <c:v>5.7624354444142427E-2</c:v>
                </c:pt>
                <c:pt idx="5">
                  <c:v>2.3375917368850231E-2</c:v>
                </c:pt>
                <c:pt idx="6">
                  <c:v>9.268823049741777E-2</c:v>
                </c:pt>
                <c:pt idx="7">
                  <c:v>0.1027453112258766</c:v>
                </c:pt>
                <c:pt idx="8">
                  <c:v>2.4463169339494429E-2</c:v>
                </c:pt>
                <c:pt idx="9">
                  <c:v>8.1543897798314752E-3</c:v>
                </c:pt>
                <c:pt idx="10">
                  <c:v>1.9842348464256591E-2</c:v>
                </c:pt>
                <c:pt idx="11">
                  <c:v>1.9026909486273443E-2</c:v>
                </c:pt>
                <c:pt idx="12">
                  <c:v>3.9141070943191088E-2</c:v>
                </c:pt>
                <c:pt idx="13">
                  <c:v>5.4362598532209837E-2</c:v>
                </c:pt>
                <c:pt idx="14">
                  <c:v>9.2416417504756723E-2</c:v>
                </c:pt>
                <c:pt idx="15">
                  <c:v>6.3604240282685506E-2</c:v>
                </c:pt>
                <c:pt idx="16">
                  <c:v>0.11334601793965751</c:v>
                </c:pt>
                <c:pt idx="17">
                  <c:v>2.4463169339494429E-2</c:v>
                </c:pt>
                <c:pt idx="18">
                  <c:v>3.832563196520794E-2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8-4198-8BF3-9DDF9E527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198-8BF3-9DDF9E5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11</c:v>
                </c:pt>
                <c:pt idx="1">
                  <c:v>59</c:v>
                </c:pt>
                <c:pt idx="2">
                  <c:v>125</c:v>
                </c:pt>
                <c:pt idx="3">
                  <c:v>140</c:v>
                </c:pt>
                <c:pt idx="4">
                  <c:v>238</c:v>
                </c:pt>
                <c:pt idx="5">
                  <c:v>181</c:v>
                </c:pt>
                <c:pt idx="6">
                  <c:v>187</c:v>
                </c:pt>
                <c:pt idx="7">
                  <c:v>118</c:v>
                </c:pt>
                <c:pt idx="8">
                  <c:v>114</c:v>
                </c:pt>
                <c:pt idx="9">
                  <c:v>141</c:v>
                </c:pt>
                <c:pt idx="10">
                  <c:v>145</c:v>
                </c:pt>
                <c:pt idx="11">
                  <c:v>152</c:v>
                </c:pt>
                <c:pt idx="12">
                  <c:v>91</c:v>
                </c:pt>
                <c:pt idx="13">
                  <c:v>46</c:v>
                </c:pt>
                <c:pt idx="14">
                  <c:v>15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4-4575-A6F6-5A2F40BC15F5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7</c:v>
                </c:pt>
                <c:pt idx="1">
                  <c:v>85</c:v>
                </c:pt>
                <c:pt idx="2">
                  <c:v>144</c:v>
                </c:pt>
                <c:pt idx="3">
                  <c:v>179</c:v>
                </c:pt>
                <c:pt idx="4">
                  <c:v>214</c:v>
                </c:pt>
                <c:pt idx="5">
                  <c:v>231</c:v>
                </c:pt>
                <c:pt idx="6">
                  <c:v>200</c:v>
                </c:pt>
                <c:pt idx="7">
                  <c:v>147</c:v>
                </c:pt>
                <c:pt idx="8">
                  <c:v>142</c:v>
                </c:pt>
                <c:pt idx="9">
                  <c:v>163</c:v>
                </c:pt>
                <c:pt idx="10">
                  <c:v>164</c:v>
                </c:pt>
                <c:pt idx="11">
                  <c:v>146</c:v>
                </c:pt>
                <c:pt idx="12">
                  <c:v>71</c:v>
                </c:pt>
                <c:pt idx="13">
                  <c:v>23</c:v>
                </c:pt>
                <c:pt idx="14">
                  <c:v>13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4-4575-A6F6-5A2F40BC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107</c:v>
                </c:pt>
                <c:pt idx="1">
                  <c:v>81</c:v>
                </c:pt>
                <c:pt idx="2">
                  <c:v>205</c:v>
                </c:pt>
                <c:pt idx="3">
                  <c:v>66</c:v>
                </c:pt>
                <c:pt idx="4">
                  <c:v>33</c:v>
                </c:pt>
                <c:pt idx="5">
                  <c:v>38</c:v>
                </c:pt>
                <c:pt idx="6">
                  <c:v>100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9B-A984-519DFBF866B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101</c:v>
                </c:pt>
                <c:pt idx="1">
                  <c:v>211</c:v>
                </c:pt>
                <c:pt idx="2">
                  <c:v>32</c:v>
                </c:pt>
                <c:pt idx="3">
                  <c:v>160</c:v>
                </c:pt>
                <c:pt idx="4">
                  <c:v>219</c:v>
                </c:pt>
                <c:pt idx="5">
                  <c:v>98</c:v>
                </c:pt>
                <c:pt idx="6">
                  <c:v>3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9B-A984-519DFBF8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1">
                  <c:v>41803</c:v>
                </c:pt>
                <c:pt idx="2">
                  <c:v>41855.769999999997</c:v>
                </c:pt>
                <c:pt idx="3">
                  <c:v>44999</c:v>
                </c:pt>
                <c:pt idx="4">
                  <c:v>45973.26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7-417D-8696-7E91A6B090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7-417D-8696-7E91A6B0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9.41'!$V$4:$Z$4</c:f>
              <c:numCache>
                <c:formatCode>#,##0</c:formatCode>
                <c:ptCount val="5"/>
                <c:pt idx="0">
                  <c:v>3468</c:v>
                </c:pt>
                <c:pt idx="1">
                  <c:v>3672</c:v>
                </c:pt>
                <c:pt idx="2">
                  <c:v>3694</c:v>
                </c:pt>
                <c:pt idx="3">
                  <c:v>3713</c:v>
                </c:pt>
                <c:pt idx="4">
                  <c:v>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084-8496-A7EF10F729EE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9.41'!$V$7:$Z$7</c:f>
              <c:numCache>
                <c:formatCode>#,##0</c:formatCode>
                <c:ptCount val="5"/>
                <c:pt idx="0">
                  <c:v>2200</c:v>
                </c:pt>
                <c:pt idx="1">
                  <c:v>2409</c:v>
                </c:pt>
                <c:pt idx="2">
                  <c:v>2387</c:v>
                </c:pt>
                <c:pt idx="3">
                  <c:v>2351</c:v>
                </c:pt>
                <c:pt idx="4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084-8496-A7EF10F729EE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9.41'!$V$11:$Z$11</c:f>
              <c:numCache>
                <c:formatCode>#,##0</c:formatCode>
                <c:ptCount val="5"/>
                <c:pt idx="0">
                  <c:v>2948</c:v>
                </c:pt>
                <c:pt idx="1">
                  <c:v>3038</c:v>
                </c:pt>
                <c:pt idx="2">
                  <c:v>3051</c:v>
                </c:pt>
                <c:pt idx="3">
                  <c:v>3097</c:v>
                </c:pt>
                <c:pt idx="4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084-8496-A7EF10F729EE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9.41'!$V$12:$Z$12</c:f>
              <c:numCache>
                <c:formatCode>#,##0</c:formatCode>
                <c:ptCount val="5"/>
                <c:pt idx="0">
                  <c:v>523</c:v>
                </c:pt>
                <c:pt idx="1">
                  <c:v>639</c:v>
                </c:pt>
                <c:pt idx="2">
                  <c:v>643</c:v>
                </c:pt>
                <c:pt idx="3">
                  <c:v>616</c:v>
                </c:pt>
                <c:pt idx="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084-8496-A7EF10F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0.14487632508833923</c:v>
                </c:pt>
                <c:pt idx="1">
                  <c:v>4.349007882576787E-3</c:v>
                </c:pt>
                <c:pt idx="2">
                  <c:v>2.5822234302799674E-2</c:v>
                </c:pt>
                <c:pt idx="3">
                  <c:v>2.989942919271541E-3</c:v>
                </c:pt>
                <c:pt idx="4">
                  <c:v>5.7624354444142427E-2</c:v>
                </c:pt>
                <c:pt idx="5">
                  <c:v>2.3375917368850231E-2</c:v>
                </c:pt>
                <c:pt idx="6">
                  <c:v>9.268823049741777E-2</c:v>
                </c:pt>
                <c:pt idx="7">
                  <c:v>0.1027453112258766</c:v>
                </c:pt>
                <c:pt idx="8">
                  <c:v>2.4463169339494429E-2</c:v>
                </c:pt>
                <c:pt idx="9">
                  <c:v>8.1543897798314752E-3</c:v>
                </c:pt>
                <c:pt idx="10">
                  <c:v>1.9842348464256591E-2</c:v>
                </c:pt>
                <c:pt idx="11">
                  <c:v>1.9026909486273443E-2</c:v>
                </c:pt>
                <c:pt idx="12">
                  <c:v>3.9141070943191088E-2</c:v>
                </c:pt>
                <c:pt idx="13">
                  <c:v>5.4362598532209837E-2</c:v>
                </c:pt>
                <c:pt idx="14">
                  <c:v>9.2416417504756723E-2</c:v>
                </c:pt>
                <c:pt idx="15">
                  <c:v>6.3604240282685506E-2</c:v>
                </c:pt>
                <c:pt idx="16">
                  <c:v>0.11334601793965751</c:v>
                </c:pt>
                <c:pt idx="17">
                  <c:v>2.4463169339494429E-2</c:v>
                </c:pt>
                <c:pt idx="18">
                  <c:v>3.832563196520794E-2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6-4EBF-8B74-D43FD5D740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6-4EBF-8B74-D43FD5D7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6</c:v>
                </c:pt>
                <c:pt idx="1">
                  <c:v>63</c:v>
                </c:pt>
                <c:pt idx="2">
                  <c:v>113</c:v>
                </c:pt>
                <c:pt idx="3">
                  <c:v>158</c:v>
                </c:pt>
                <c:pt idx="4">
                  <c:v>250</c:v>
                </c:pt>
                <c:pt idx="5">
                  <c:v>143</c:v>
                </c:pt>
                <c:pt idx="6">
                  <c:v>201</c:v>
                </c:pt>
                <c:pt idx="7">
                  <c:v>164</c:v>
                </c:pt>
                <c:pt idx="8">
                  <c:v>107</c:v>
                </c:pt>
                <c:pt idx="9">
                  <c:v>136</c:v>
                </c:pt>
                <c:pt idx="10">
                  <c:v>151</c:v>
                </c:pt>
                <c:pt idx="11">
                  <c:v>139</c:v>
                </c:pt>
                <c:pt idx="12">
                  <c:v>91</c:v>
                </c:pt>
                <c:pt idx="13">
                  <c:v>37</c:v>
                </c:pt>
                <c:pt idx="14">
                  <c:v>11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579-904A-08F2DB55B74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143</c:v>
                </c:pt>
                <c:pt idx="3">
                  <c:v>182</c:v>
                </c:pt>
                <c:pt idx="4">
                  <c:v>240</c:v>
                </c:pt>
                <c:pt idx="5">
                  <c:v>198</c:v>
                </c:pt>
                <c:pt idx="6">
                  <c:v>188</c:v>
                </c:pt>
                <c:pt idx="7">
                  <c:v>136</c:v>
                </c:pt>
                <c:pt idx="8">
                  <c:v>143</c:v>
                </c:pt>
                <c:pt idx="9">
                  <c:v>171</c:v>
                </c:pt>
                <c:pt idx="10">
                  <c:v>159</c:v>
                </c:pt>
                <c:pt idx="11">
                  <c:v>123</c:v>
                </c:pt>
                <c:pt idx="12">
                  <c:v>82</c:v>
                </c:pt>
                <c:pt idx="13">
                  <c:v>36</c:v>
                </c:pt>
                <c:pt idx="14">
                  <c:v>14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F-4579-904A-08F2DB55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109</c:v>
                </c:pt>
                <c:pt idx="1">
                  <c:v>73</c:v>
                </c:pt>
                <c:pt idx="2">
                  <c:v>204</c:v>
                </c:pt>
                <c:pt idx="3">
                  <c:v>71</c:v>
                </c:pt>
                <c:pt idx="4">
                  <c:v>34</c:v>
                </c:pt>
                <c:pt idx="5">
                  <c:v>40</c:v>
                </c:pt>
                <c:pt idx="6">
                  <c:v>102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DA7-9495-00A95F06B2A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107</c:v>
                </c:pt>
                <c:pt idx="1">
                  <c:v>212</c:v>
                </c:pt>
                <c:pt idx="2">
                  <c:v>42</c:v>
                </c:pt>
                <c:pt idx="3">
                  <c:v>175</c:v>
                </c:pt>
                <c:pt idx="4">
                  <c:v>204</c:v>
                </c:pt>
                <c:pt idx="5">
                  <c:v>90</c:v>
                </c:pt>
                <c:pt idx="6">
                  <c:v>9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8-4DA7-9495-00A95F06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1">
                  <c:v>271</c:v>
                </c:pt>
                <c:pt idx="2">
                  <c:v>359</c:v>
                </c:pt>
                <c:pt idx="3">
                  <c:v>330</c:v>
                </c:pt>
                <c:pt idx="4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F-47A1-99C1-FDAB2C2B2768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1">
                  <c:v>168</c:v>
                </c:pt>
                <c:pt idx="2">
                  <c:v>219</c:v>
                </c:pt>
                <c:pt idx="3">
                  <c:v>205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F-47A1-99C1-FDAB2C2B2768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1">
                  <c:v>217</c:v>
                </c:pt>
                <c:pt idx="2">
                  <c:v>278</c:v>
                </c:pt>
                <c:pt idx="3">
                  <c:v>251</c:v>
                </c:pt>
                <c:pt idx="4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F-47A1-99C1-FDAB2C2B2768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1">
                  <c:v>58</c:v>
                </c:pt>
                <c:pt idx="2">
                  <c:v>79</c:v>
                </c:pt>
                <c:pt idx="3">
                  <c:v>79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F-47A1-99C1-FDAB2C2B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9.41'!$V$8:$Z$8</c:f>
              <c:numCache>
                <c:formatCode>#,##0</c:formatCode>
                <c:ptCount val="5"/>
                <c:pt idx="0">
                  <c:v>41803</c:v>
                </c:pt>
                <c:pt idx="1">
                  <c:v>41855.769999999997</c:v>
                </c:pt>
                <c:pt idx="2">
                  <c:v>44999</c:v>
                </c:pt>
                <c:pt idx="3">
                  <c:v>45973.26</c:v>
                </c:pt>
                <c:pt idx="4">
                  <c:v>51062.63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3CE-ABE3-DDDE45FEA6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3CE-ABE3-DDDE45FE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1">
                  <c:v>101220</c:v>
                </c:pt>
                <c:pt idx="2">
                  <c:v>104045</c:v>
                </c:pt>
                <c:pt idx="3">
                  <c:v>110014</c:v>
                </c:pt>
                <c:pt idx="4">
                  <c:v>117304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EA0-A16C-4BC210154C4F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1">
                  <c:v>69701</c:v>
                </c:pt>
                <c:pt idx="2">
                  <c:v>72935</c:v>
                </c:pt>
                <c:pt idx="3">
                  <c:v>74960</c:v>
                </c:pt>
                <c:pt idx="4">
                  <c:v>77770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EA0-A16C-4BC210154C4F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1">
                  <c:v>93366</c:v>
                </c:pt>
                <c:pt idx="2">
                  <c:v>95575</c:v>
                </c:pt>
                <c:pt idx="3">
                  <c:v>101103</c:v>
                </c:pt>
                <c:pt idx="4">
                  <c:v>108210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1-4EA0-A16C-4BC210154C4F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1">
                  <c:v>7857</c:v>
                </c:pt>
                <c:pt idx="2">
                  <c:v>8468</c:v>
                </c:pt>
                <c:pt idx="3">
                  <c:v>8911</c:v>
                </c:pt>
                <c:pt idx="4">
                  <c:v>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1-4EA0-A16C-4BC21015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3.3661386927159101E-2</c:v>
                </c:pt>
                <c:pt idx="1">
                  <c:v>6.5721785630114826E-2</c:v>
                </c:pt>
                <c:pt idx="2">
                  <c:v>5.9065900576193223E-2</c:v>
                </c:pt>
                <c:pt idx="3">
                  <c:v>7.6798673699095482E-3</c:v>
                </c:pt>
                <c:pt idx="4">
                  <c:v>8.1593511527927903E-2</c:v>
                </c:pt>
                <c:pt idx="5">
                  <c:v>4.5859779437459877E-2</c:v>
                </c:pt>
                <c:pt idx="6">
                  <c:v>9.4116977789335962E-2</c:v>
                </c:pt>
                <c:pt idx="7">
                  <c:v>7.7960812359304021E-2</c:v>
                </c:pt>
                <c:pt idx="8">
                  <c:v>4.6965030191224631E-2</c:v>
                </c:pt>
                <c:pt idx="9">
                  <c:v>3.283244886183553E-3</c:v>
                </c:pt>
                <c:pt idx="10">
                  <c:v>2.2365074076181032E-2</c:v>
                </c:pt>
                <c:pt idx="11">
                  <c:v>2.2015619793740705E-2</c:v>
                </c:pt>
                <c:pt idx="12">
                  <c:v>5.9943599704182886E-2</c:v>
                </c:pt>
                <c:pt idx="13">
                  <c:v>8.5031166445887416E-2</c:v>
                </c:pt>
                <c:pt idx="14">
                  <c:v>2.7972596282781655E-2</c:v>
                </c:pt>
                <c:pt idx="15">
                  <c:v>5.2507537647603797E-2</c:v>
                </c:pt>
                <c:pt idx="16">
                  <c:v>0.11006184528114817</c:v>
                </c:pt>
                <c:pt idx="17">
                  <c:v>1.1410088663865614E-2</c:v>
                </c:pt>
                <c:pt idx="18">
                  <c:v>6.6932685352989463E-2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F-4CBB-930F-79CB65A3F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F-4CBB-930F-79CB65A3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170</c:v>
                </c:pt>
                <c:pt idx="1">
                  <c:v>2035</c:v>
                </c:pt>
                <c:pt idx="2">
                  <c:v>3789</c:v>
                </c:pt>
                <c:pt idx="3">
                  <c:v>5304</c:v>
                </c:pt>
                <c:pt idx="4">
                  <c:v>7196</c:v>
                </c:pt>
                <c:pt idx="5">
                  <c:v>6779</c:v>
                </c:pt>
                <c:pt idx="6">
                  <c:v>6626</c:v>
                </c:pt>
                <c:pt idx="7">
                  <c:v>5974</c:v>
                </c:pt>
                <c:pt idx="8">
                  <c:v>5677</c:v>
                </c:pt>
                <c:pt idx="9">
                  <c:v>5786</c:v>
                </c:pt>
                <c:pt idx="10">
                  <c:v>5318</c:v>
                </c:pt>
                <c:pt idx="11">
                  <c:v>4254</c:v>
                </c:pt>
                <c:pt idx="12">
                  <c:v>2234</c:v>
                </c:pt>
                <c:pt idx="13">
                  <c:v>787</c:v>
                </c:pt>
                <c:pt idx="14">
                  <c:v>268</c:v>
                </c:pt>
                <c:pt idx="15">
                  <c:v>102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A-4B84-B90A-651F05DAD94C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282</c:v>
                </c:pt>
                <c:pt idx="1">
                  <c:v>2266</c:v>
                </c:pt>
                <c:pt idx="2">
                  <c:v>4073</c:v>
                </c:pt>
                <c:pt idx="3">
                  <c:v>4884</c:v>
                </c:pt>
                <c:pt idx="4">
                  <c:v>5746</c:v>
                </c:pt>
                <c:pt idx="5">
                  <c:v>5850</c:v>
                </c:pt>
                <c:pt idx="6">
                  <c:v>5889</c:v>
                </c:pt>
                <c:pt idx="7">
                  <c:v>5290</c:v>
                </c:pt>
                <c:pt idx="8">
                  <c:v>5199</c:v>
                </c:pt>
                <c:pt idx="9">
                  <c:v>5280</c:v>
                </c:pt>
                <c:pt idx="10">
                  <c:v>4470</c:v>
                </c:pt>
                <c:pt idx="11">
                  <c:v>3299</c:v>
                </c:pt>
                <c:pt idx="12">
                  <c:v>1427</c:v>
                </c:pt>
                <c:pt idx="13">
                  <c:v>485</c:v>
                </c:pt>
                <c:pt idx="14">
                  <c:v>207</c:v>
                </c:pt>
                <c:pt idx="15">
                  <c:v>77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A-4B84-B90A-651F05DA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3004</c:v>
                </c:pt>
                <c:pt idx="1">
                  <c:v>3270</c:v>
                </c:pt>
                <c:pt idx="2">
                  <c:v>12235</c:v>
                </c:pt>
                <c:pt idx="3">
                  <c:v>1321</c:v>
                </c:pt>
                <c:pt idx="4">
                  <c:v>967</c:v>
                </c:pt>
                <c:pt idx="5">
                  <c:v>1515</c:v>
                </c:pt>
                <c:pt idx="6">
                  <c:v>7276</c:v>
                </c:pt>
                <c:pt idx="7">
                  <c:v>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8-4E31-97FA-BC8806520562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2428</c:v>
                </c:pt>
                <c:pt idx="1">
                  <c:v>6170</c:v>
                </c:pt>
                <c:pt idx="2">
                  <c:v>1677</c:v>
                </c:pt>
                <c:pt idx="3">
                  <c:v>5501</c:v>
                </c:pt>
                <c:pt idx="4">
                  <c:v>6588</c:v>
                </c:pt>
                <c:pt idx="5">
                  <c:v>4001</c:v>
                </c:pt>
                <c:pt idx="6">
                  <c:v>1372</c:v>
                </c:pt>
                <c:pt idx="7">
                  <c:v>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8-4E31-97FA-BC88065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1">
                  <c:v>52331</c:v>
                </c:pt>
                <c:pt idx="2">
                  <c:v>52227.91</c:v>
                </c:pt>
                <c:pt idx="3">
                  <c:v>52637</c:v>
                </c:pt>
                <c:pt idx="4">
                  <c:v>55025.47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2-47E1-BF77-7CFD78FAC9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2-47E1-BF77-7CFD78FA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9.42'!$V$4:$Z$4</c:f>
              <c:numCache>
                <c:formatCode>#,##0</c:formatCode>
                <c:ptCount val="5"/>
                <c:pt idx="0">
                  <c:v>101220</c:v>
                </c:pt>
                <c:pt idx="1">
                  <c:v>104045</c:v>
                </c:pt>
                <c:pt idx="2">
                  <c:v>110014</c:v>
                </c:pt>
                <c:pt idx="3">
                  <c:v>117304</c:v>
                </c:pt>
                <c:pt idx="4">
                  <c:v>123049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18A-AB09-28BA7BD95363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9.42'!$V$7:$Z$7</c:f>
              <c:numCache>
                <c:formatCode>#,##0</c:formatCode>
                <c:ptCount val="5"/>
                <c:pt idx="0">
                  <c:v>69701</c:v>
                </c:pt>
                <c:pt idx="1">
                  <c:v>72935</c:v>
                </c:pt>
                <c:pt idx="2">
                  <c:v>74960</c:v>
                </c:pt>
                <c:pt idx="3">
                  <c:v>77770</c:v>
                </c:pt>
                <c:pt idx="4">
                  <c:v>80937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18A-AB09-28BA7BD95363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9.42'!$V$11:$Z$11</c:f>
              <c:numCache>
                <c:formatCode>#,##0</c:formatCode>
                <c:ptCount val="5"/>
                <c:pt idx="0">
                  <c:v>93366</c:v>
                </c:pt>
                <c:pt idx="1">
                  <c:v>95575</c:v>
                </c:pt>
                <c:pt idx="2">
                  <c:v>101103</c:v>
                </c:pt>
                <c:pt idx="3">
                  <c:v>108210</c:v>
                </c:pt>
                <c:pt idx="4">
                  <c:v>113997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F-418A-AB09-28BA7BD95363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9.42'!$V$12:$Z$12</c:f>
              <c:numCache>
                <c:formatCode>#,##0</c:formatCode>
                <c:ptCount val="5"/>
                <c:pt idx="0">
                  <c:v>7857</c:v>
                </c:pt>
                <c:pt idx="1">
                  <c:v>8468</c:v>
                </c:pt>
                <c:pt idx="2">
                  <c:v>8911</c:v>
                </c:pt>
                <c:pt idx="3">
                  <c:v>9095</c:v>
                </c:pt>
                <c:pt idx="4">
                  <c:v>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F-418A-AB09-28BA7BD9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3.3661386927159101E-2</c:v>
                </c:pt>
                <c:pt idx="1">
                  <c:v>6.5721785630114826E-2</c:v>
                </c:pt>
                <c:pt idx="2">
                  <c:v>5.9065900576193223E-2</c:v>
                </c:pt>
                <c:pt idx="3">
                  <c:v>7.6798673699095482E-3</c:v>
                </c:pt>
                <c:pt idx="4">
                  <c:v>8.1593511527927903E-2</c:v>
                </c:pt>
                <c:pt idx="5">
                  <c:v>4.5859779437459877E-2</c:v>
                </c:pt>
                <c:pt idx="6">
                  <c:v>9.4116977789335962E-2</c:v>
                </c:pt>
                <c:pt idx="7">
                  <c:v>7.7960812359304021E-2</c:v>
                </c:pt>
                <c:pt idx="8">
                  <c:v>4.6965030191224631E-2</c:v>
                </c:pt>
                <c:pt idx="9">
                  <c:v>3.283244886183553E-3</c:v>
                </c:pt>
                <c:pt idx="10">
                  <c:v>2.2365074076181032E-2</c:v>
                </c:pt>
                <c:pt idx="11">
                  <c:v>2.2015619793740705E-2</c:v>
                </c:pt>
                <c:pt idx="12">
                  <c:v>5.9943599704182886E-2</c:v>
                </c:pt>
                <c:pt idx="13">
                  <c:v>8.5031166445887416E-2</c:v>
                </c:pt>
                <c:pt idx="14">
                  <c:v>2.7972596282781655E-2</c:v>
                </c:pt>
                <c:pt idx="15">
                  <c:v>5.2507537647603797E-2</c:v>
                </c:pt>
                <c:pt idx="16">
                  <c:v>0.11006184528114817</c:v>
                </c:pt>
                <c:pt idx="17">
                  <c:v>1.1410088663865614E-2</c:v>
                </c:pt>
                <c:pt idx="18">
                  <c:v>6.6932685352989463E-2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1B5-A751-00F964E801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1B5-A751-00F964E8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235</c:v>
                </c:pt>
                <c:pt idx="1">
                  <c:v>2287</c:v>
                </c:pt>
                <c:pt idx="2">
                  <c:v>4114</c:v>
                </c:pt>
                <c:pt idx="3">
                  <c:v>5595</c:v>
                </c:pt>
                <c:pt idx="4">
                  <c:v>7447</c:v>
                </c:pt>
                <c:pt idx="5">
                  <c:v>7225</c:v>
                </c:pt>
                <c:pt idx="6">
                  <c:v>6852</c:v>
                </c:pt>
                <c:pt idx="7">
                  <c:v>6524</c:v>
                </c:pt>
                <c:pt idx="8">
                  <c:v>5753</c:v>
                </c:pt>
                <c:pt idx="9">
                  <c:v>5922</c:v>
                </c:pt>
                <c:pt idx="10">
                  <c:v>5403</c:v>
                </c:pt>
                <c:pt idx="11">
                  <c:v>4445</c:v>
                </c:pt>
                <c:pt idx="12">
                  <c:v>2341</c:v>
                </c:pt>
                <c:pt idx="13">
                  <c:v>827</c:v>
                </c:pt>
                <c:pt idx="14">
                  <c:v>289</c:v>
                </c:pt>
                <c:pt idx="15">
                  <c:v>108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59F-A180-CD9F012AD22E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309</c:v>
                </c:pt>
                <c:pt idx="1">
                  <c:v>2531</c:v>
                </c:pt>
                <c:pt idx="2">
                  <c:v>4295</c:v>
                </c:pt>
                <c:pt idx="3">
                  <c:v>5079</c:v>
                </c:pt>
                <c:pt idx="4">
                  <c:v>6247</c:v>
                </c:pt>
                <c:pt idx="5">
                  <c:v>6134</c:v>
                </c:pt>
                <c:pt idx="6">
                  <c:v>6110</c:v>
                </c:pt>
                <c:pt idx="7">
                  <c:v>5539</c:v>
                </c:pt>
                <c:pt idx="8">
                  <c:v>5233</c:v>
                </c:pt>
                <c:pt idx="9">
                  <c:v>5544</c:v>
                </c:pt>
                <c:pt idx="10">
                  <c:v>4549</c:v>
                </c:pt>
                <c:pt idx="11">
                  <c:v>3441</c:v>
                </c:pt>
                <c:pt idx="12">
                  <c:v>1600</c:v>
                </c:pt>
                <c:pt idx="13">
                  <c:v>508</c:v>
                </c:pt>
                <c:pt idx="14">
                  <c:v>217</c:v>
                </c:pt>
                <c:pt idx="15">
                  <c:v>83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59F-A180-CD9F012A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2993</c:v>
                </c:pt>
                <c:pt idx="1">
                  <c:v>3312</c:v>
                </c:pt>
                <c:pt idx="2">
                  <c:v>12345</c:v>
                </c:pt>
                <c:pt idx="3">
                  <c:v>1412</c:v>
                </c:pt>
                <c:pt idx="4">
                  <c:v>963</c:v>
                </c:pt>
                <c:pt idx="5">
                  <c:v>1556</c:v>
                </c:pt>
                <c:pt idx="6">
                  <c:v>7711</c:v>
                </c:pt>
                <c:pt idx="7">
                  <c:v>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484F-87EB-C57877760E33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2452</c:v>
                </c:pt>
                <c:pt idx="1">
                  <c:v>6263</c:v>
                </c:pt>
                <c:pt idx="2">
                  <c:v>1757</c:v>
                </c:pt>
                <c:pt idx="3">
                  <c:v>5791</c:v>
                </c:pt>
                <c:pt idx="4">
                  <c:v>6754</c:v>
                </c:pt>
                <c:pt idx="5">
                  <c:v>4032</c:v>
                </c:pt>
                <c:pt idx="6">
                  <c:v>1630</c:v>
                </c:pt>
                <c:pt idx="7">
                  <c:v>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7-484F-87EB-C5787776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0.26771653543307089</c:v>
                </c:pt>
                <c:pt idx="1">
                  <c:v>3.4120734908136482E-2</c:v>
                </c:pt>
                <c:pt idx="2">
                  <c:v>1.3123359580052493E-2</c:v>
                </c:pt>
                <c:pt idx="3">
                  <c:v>2.0997375328083989E-2</c:v>
                </c:pt>
                <c:pt idx="4">
                  <c:v>4.1994750656167978E-2</c:v>
                </c:pt>
                <c:pt idx="5">
                  <c:v>0</c:v>
                </c:pt>
                <c:pt idx="6">
                  <c:v>2.6246719160104987E-2</c:v>
                </c:pt>
                <c:pt idx="7">
                  <c:v>0.10236220472440945</c:v>
                </c:pt>
                <c:pt idx="8">
                  <c:v>2.0997375328083989E-2</c:v>
                </c:pt>
                <c:pt idx="9">
                  <c:v>0</c:v>
                </c:pt>
                <c:pt idx="10">
                  <c:v>0</c:v>
                </c:pt>
                <c:pt idx="11">
                  <c:v>1.5748031496062992E-2</c:v>
                </c:pt>
                <c:pt idx="12">
                  <c:v>4.7244094488188976E-2</c:v>
                </c:pt>
                <c:pt idx="13">
                  <c:v>7.0866141732283464E-2</c:v>
                </c:pt>
                <c:pt idx="14">
                  <c:v>0.1889763779527559</c:v>
                </c:pt>
                <c:pt idx="15">
                  <c:v>4.9868766404199474E-2</c:v>
                </c:pt>
                <c:pt idx="16">
                  <c:v>3.6745406824146981E-2</c:v>
                </c:pt>
                <c:pt idx="17">
                  <c:v>1.5748031496062992E-2</c:v>
                </c:pt>
                <c:pt idx="18">
                  <c:v>1.5748031496062992E-2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29C-987F-9132AEA51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2-429C-987F-9132AEA51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9.42'!$V$8:$Z$8</c:f>
              <c:numCache>
                <c:formatCode>#,##0</c:formatCode>
                <c:ptCount val="5"/>
                <c:pt idx="0">
                  <c:v>52331</c:v>
                </c:pt>
                <c:pt idx="1">
                  <c:v>52227.91</c:v>
                </c:pt>
                <c:pt idx="2">
                  <c:v>52637</c:v>
                </c:pt>
                <c:pt idx="3">
                  <c:v>55025.47</c:v>
                </c:pt>
                <c:pt idx="4">
                  <c:v>57806.559999999998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B-4D8A-8FE7-668730C91D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B-4D8A-8FE7-668730C9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1">
                  <c:v>496</c:v>
                </c:pt>
                <c:pt idx="2">
                  <c:v>962</c:v>
                </c:pt>
                <c:pt idx="3">
                  <c:v>898</c:v>
                </c:pt>
                <c:pt idx="4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B-4065-ACD6-98D16EAA8309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1">
                  <c:v>317</c:v>
                </c:pt>
                <c:pt idx="2">
                  <c:v>610</c:v>
                </c:pt>
                <c:pt idx="3">
                  <c:v>566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B-4065-ACD6-98D16EAA8309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1">
                  <c:v>372</c:v>
                </c:pt>
                <c:pt idx="2">
                  <c:v>718</c:v>
                </c:pt>
                <c:pt idx="3">
                  <c:v>666</c:v>
                </c:pt>
                <c:pt idx="4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B-4065-ACD6-98D16EAA8309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1">
                  <c:v>122</c:v>
                </c:pt>
                <c:pt idx="2">
                  <c:v>244</c:v>
                </c:pt>
                <c:pt idx="3">
                  <c:v>232</c:v>
                </c:pt>
                <c:pt idx="4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2B-4065-ACD6-98D16EAA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0.35520361990950228</c:v>
                </c:pt>
                <c:pt idx="1">
                  <c:v>1.5837104072398189E-2</c:v>
                </c:pt>
                <c:pt idx="2">
                  <c:v>1.8099547511312219E-2</c:v>
                </c:pt>
                <c:pt idx="3">
                  <c:v>4.5248868778280547E-3</c:v>
                </c:pt>
                <c:pt idx="4">
                  <c:v>8.3710407239818999E-2</c:v>
                </c:pt>
                <c:pt idx="5">
                  <c:v>1.5837104072398189E-2</c:v>
                </c:pt>
                <c:pt idx="6">
                  <c:v>5.3167420814479636E-2</c:v>
                </c:pt>
                <c:pt idx="7">
                  <c:v>8.4841628959276022E-2</c:v>
                </c:pt>
                <c:pt idx="8">
                  <c:v>3.2805429864253395E-2</c:v>
                </c:pt>
                <c:pt idx="9">
                  <c:v>0</c:v>
                </c:pt>
                <c:pt idx="10">
                  <c:v>9.0497737556561094E-3</c:v>
                </c:pt>
                <c:pt idx="11">
                  <c:v>1.1312217194570135E-2</c:v>
                </c:pt>
                <c:pt idx="12">
                  <c:v>1.9230769230769232E-2</c:v>
                </c:pt>
                <c:pt idx="13">
                  <c:v>2.9411764705882353E-2</c:v>
                </c:pt>
                <c:pt idx="14">
                  <c:v>7.4660633484162894E-2</c:v>
                </c:pt>
                <c:pt idx="15">
                  <c:v>3.0542986425339366E-2</c:v>
                </c:pt>
                <c:pt idx="16">
                  <c:v>4.8642533936651584E-2</c:v>
                </c:pt>
                <c:pt idx="17">
                  <c:v>6.7873303167420816E-3</c:v>
                </c:pt>
                <c:pt idx="18">
                  <c:v>1.2443438914027148E-2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9-48D7-95DC-646DD5551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9-48D7-95DC-646DD555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6</c:v>
                </c:pt>
                <c:pt idx="1">
                  <c:v>14</c:v>
                </c:pt>
                <c:pt idx="2">
                  <c:v>25</c:v>
                </c:pt>
                <c:pt idx="3">
                  <c:v>44</c:v>
                </c:pt>
                <c:pt idx="4">
                  <c:v>35</c:v>
                </c:pt>
                <c:pt idx="5">
                  <c:v>56</c:v>
                </c:pt>
                <c:pt idx="6">
                  <c:v>40</c:v>
                </c:pt>
                <c:pt idx="7">
                  <c:v>35</c:v>
                </c:pt>
                <c:pt idx="8">
                  <c:v>29</c:v>
                </c:pt>
                <c:pt idx="9">
                  <c:v>41</c:v>
                </c:pt>
                <c:pt idx="10">
                  <c:v>35</c:v>
                </c:pt>
                <c:pt idx="11">
                  <c:v>31</c:v>
                </c:pt>
                <c:pt idx="12">
                  <c:v>19</c:v>
                </c:pt>
                <c:pt idx="13">
                  <c:v>8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FF-8EB1-6A8607853D4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38</c:v>
                </c:pt>
                <c:pt idx="3">
                  <c:v>38</c:v>
                </c:pt>
                <c:pt idx="4">
                  <c:v>64</c:v>
                </c:pt>
                <c:pt idx="5">
                  <c:v>40</c:v>
                </c:pt>
                <c:pt idx="6">
                  <c:v>48</c:v>
                </c:pt>
                <c:pt idx="7">
                  <c:v>33</c:v>
                </c:pt>
                <c:pt idx="8">
                  <c:v>23</c:v>
                </c:pt>
                <c:pt idx="9">
                  <c:v>30</c:v>
                </c:pt>
                <c:pt idx="10">
                  <c:v>31</c:v>
                </c:pt>
                <c:pt idx="11">
                  <c:v>27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FF-8EB1-6A860785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32</c:v>
                </c:pt>
                <c:pt idx="1">
                  <c:v>8</c:v>
                </c:pt>
                <c:pt idx="2">
                  <c:v>34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31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F-426E-8EB1-B74A643D328F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23</c:v>
                </c:pt>
                <c:pt idx="1">
                  <c:v>30</c:v>
                </c:pt>
                <c:pt idx="2">
                  <c:v>15</c:v>
                </c:pt>
                <c:pt idx="3">
                  <c:v>24</c:v>
                </c:pt>
                <c:pt idx="4">
                  <c:v>23</c:v>
                </c:pt>
                <c:pt idx="5">
                  <c:v>10</c:v>
                </c:pt>
                <c:pt idx="6">
                  <c:v>10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F-426E-8EB1-B74A643D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1">
                  <c:v>48700</c:v>
                </c:pt>
                <c:pt idx="2">
                  <c:v>43229</c:v>
                </c:pt>
                <c:pt idx="3">
                  <c:v>43228.35</c:v>
                </c:pt>
                <c:pt idx="4">
                  <c:v>49828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D2-BE11-6B951DF22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D2-BE11-6B951DF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9.43'!$V$4:$Z$4</c:f>
              <c:numCache>
                <c:formatCode>#,##0</c:formatCode>
                <c:ptCount val="5"/>
                <c:pt idx="0">
                  <c:v>496</c:v>
                </c:pt>
                <c:pt idx="1">
                  <c:v>962</c:v>
                </c:pt>
                <c:pt idx="2">
                  <c:v>898</c:v>
                </c:pt>
                <c:pt idx="3">
                  <c:v>856</c:v>
                </c:pt>
                <c:pt idx="4">
                  <c:v>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CC9-AD30-B096661B87CA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9.43'!$V$7:$Z$7</c:f>
              <c:numCache>
                <c:formatCode>#,##0</c:formatCode>
                <c:ptCount val="5"/>
                <c:pt idx="0">
                  <c:v>317</c:v>
                </c:pt>
                <c:pt idx="1">
                  <c:v>610</c:v>
                </c:pt>
                <c:pt idx="2">
                  <c:v>566</c:v>
                </c:pt>
                <c:pt idx="3">
                  <c:v>550</c:v>
                </c:pt>
                <c:pt idx="4">
                  <c:v>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CC9-AD30-B096661B87CA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9.43'!$V$11:$Z$11</c:f>
              <c:numCache>
                <c:formatCode>#,##0</c:formatCode>
                <c:ptCount val="5"/>
                <c:pt idx="0">
                  <c:v>372</c:v>
                </c:pt>
                <c:pt idx="1">
                  <c:v>718</c:v>
                </c:pt>
                <c:pt idx="2">
                  <c:v>666</c:v>
                </c:pt>
                <c:pt idx="3">
                  <c:v>627</c:v>
                </c:pt>
                <c:pt idx="4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CC9-AD30-B096661B87CA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9.43'!$V$12:$Z$12</c:f>
              <c:numCache>
                <c:formatCode>#,##0</c:formatCode>
                <c:ptCount val="5"/>
                <c:pt idx="0">
                  <c:v>122</c:v>
                </c:pt>
                <c:pt idx="1">
                  <c:v>244</c:v>
                </c:pt>
                <c:pt idx="2">
                  <c:v>232</c:v>
                </c:pt>
                <c:pt idx="3">
                  <c:v>228</c:v>
                </c:pt>
                <c:pt idx="4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9-4CC9-AD30-B096661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0.35520361990950228</c:v>
                </c:pt>
                <c:pt idx="1">
                  <c:v>1.5837104072398189E-2</c:v>
                </c:pt>
                <c:pt idx="2">
                  <c:v>1.8099547511312219E-2</c:v>
                </c:pt>
                <c:pt idx="3">
                  <c:v>4.5248868778280547E-3</c:v>
                </c:pt>
                <c:pt idx="4">
                  <c:v>8.3710407239818999E-2</c:v>
                </c:pt>
                <c:pt idx="5">
                  <c:v>1.5837104072398189E-2</c:v>
                </c:pt>
                <c:pt idx="6">
                  <c:v>5.3167420814479636E-2</c:v>
                </c:pt>
                <c:pt idx="7">
                  <c:v>8.4841628959276022E-2</c:v>
                </c:pt>
                <c:pt idx="8">
                  <c:v>3.2805429864253395E-2</c:v>
                </c:pt>
                <c:pt idx="9">
                  <c:v>0</c:v>
                </c:pt>
                <c:pt idx="10">
                  <c:v>9.0497737556561094E-3</c:v>
                </c:pt>
                <c:pt idx="11">
                  <c:v>1.1312217194570135E-2</c:v>
                </c:pt>
                <c:pt idx="12">
                  <c:v>1.9230769230769232E-2</c:v>
                </c:pt>
                <c:pt idx="13">
                  <c:v>2.9411764705882353E-2</c:v>
                </c:pt>
                <c:pt idx="14">
                  <c:v>7.4660633484162894E-2</c:v>
                </c:pt>
                <c:pt idx="15">
                  <c:v>3.0542986425339366E-2</c:v>
                </c:pt>
                <c:pt idx="16">
                  <c:v>4.8642533936651584E-2</c:v>
                </c:pt>
                <c:pt idx="17">
                  <c:v>6.7873303167420816E-3</c:v>
                </c:pt>
                <c:pt idx="18">
                  <c:v>1.2443438914027148E-2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D1F-AD9C-B43D52F47B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5-4D1F-AD9C-B43D52F4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36</c:v>
                </c:pt>
                <c:pt idx="3">
                  <c:v>39</c:v>
                </c:pt>
                <c:pt idx="4">
                  <c:v>35</c:v>
                </c:pt>
                <c:pt idx="5">
                  <c:v>41</c:v>
                </c:pt>
                <c:pt idx="6">
                  <c:v>39</c:v>
                </c:pt>
                <c:pt idx="7">
                  <c:v>32</c:v>
                </c:pt>
                <c:pt idx="8">
                  <c:v>19</c:v>
                </c:pt>
                <c:pt idx="9">
                  <c:v>40</c:v>
                </c:pt>
                <c:pt idx="10">
                  <c:v>44</c:v>
                </c:pt>
                <c:pt idx="11">
                  <c:v>24</c:v>
                </c:pt>
                <c:pt idx="12">
                  <c:v>25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956-85B2-677A106EB962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51</c:v>
                </c:pt>
                <c:pt idx="3">
                  <c:v>37</c:v>
                </c:pt>
                <c:pt idx="4">
                  <c:v>88</c:v>
                </c:pt>
                <c:pt idx="5">
                  <c:v>61</c:v>
                </c:pt>
                <c:pt idx="6">
                  <c:v>51</c:v>
                </c:pt>
                <c:pt idx="7">
                  <c:v>28</c:v>
                </c:pt>
                <c:pt idx="8">
                  <c:v>22</c:v>
                </c:pt>
                <c:pt idx="9">
                  <c:v>30</c:v>
                </c:pt>
                <c:pt idx="10">
                  <c:v>27</c:v>
                </c:pt>
                <c:pt idx="11">
                  <c:v>32</c:v>
                </c:pt>
                <c:pt idx="12">
                  <c:v>13</c:v>
                </c:pt>
                <c:pt idx="13">
                  <c:v>13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956-85B2-677A106E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42</c:v>
                </c:pt>
                <c:pt idx="1">
                  <c:v>9</c:v>
                </c:pt>
                <c:pt idx="2">
                  <c:v>41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  <c:pt idx="6">
                  <c:v>27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7-4049-97BF-077A6EBDF7B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30</c:v>
                </c:pt>
                <c:pt idx="1">
                  <c:v>27</c:v>
                </c:pt>
                <c:pt idx="2">
                  <c:v>15</c:v>
                </c:pt>
                <c:pt idx="3">
                  <c:v>22</c:v>
                </c:pt>
                <c:pt idx="4">
                  <c:v>29</c:v>
                </c:pt>
                <c:pt idx="5">
                  <c:v>8</c:v>
                </c:pt>
                <c:pt idx="6">
                  <c:v>11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7-4049-97BF-077A6EB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7</c:v>
                </c:pt>
                <c:pt idx="3">
                  <c:v>20</c:v>
                </c:pt>
                <c:pt idx="4">
                  <c:v>17</c:v>
                </c:pt>
                <c:pt idx="5">
                  <c:v>15</c:v>
                </c:pt>
                <c:pt idx="6">
                  <c:v>10</c:v>
                </c:pt>
                <c:pt idx="7">
                  <c:v>17</c:v>
                </c:pt>
                <c:pt idx="8">
                  <c:v>13</c:v>
                </c:pt>
                <c:pt idx="9">
                  <c:v>15</c:v>
                </c:pt>
                <c:pt idx="10">
                  <c:v>23</c:v>
                </c:pt>
                <c:pt idx="11">
                  <c:v>11</c:v>
                </c:pt>
                <c:pt idx="12">
                  <c:v>11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301-96EC-BB400EEFEDCB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13</c:v>
                </c:pt>
                <c:pt idx="3">
                  <c:v>16</c:v>
                </c:pt>
                <c:pt idx="4">
                  <c:v>6</c:v>
                </c:pt>
                <c:pt idx="5">
                  <c:v>17</c:v>
                </c:pt>
                <c:pt idx="6">
                  <c:v>30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16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301-96EC-BB400EEF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9.43'!$V$8:$Z$8</c:f>
              <c:numCache>
                <c:formatCode>#,##0</c:formatCode>
                <c:ptCount val="5"/>
                <c:pt idx="0">
                  <c:v>48700</c:v>
                </c:pt>
                <c:pt idx="1">
                  <c:v>43229</c:v>
                </c:pt>
                <c:pt idx="2">
                  <c:v>43228.35</c:v>
                </c:pt>
                <c:pt idx="3">
                  <c:v>49828</c:v>
                </c:pt>
                <c:pt idx="4">
                  <c:v>45070.44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5A7-A276-63F4633DAC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5A7-A276-63F4633D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1">
                  <c:v>170</c:v>
                </c:pt>
                <c:pt idx="2">
                  <c:v>178</c:v>
                </c:pt>
                <c:pt idx="3">
                  <c:v>184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5-46C5-BED7-42DF3CCD5D4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1">
                  <c:v>109</c:v>
                </c:pt>
                <c:pt idx="2">
                  <c:v>125</c:v>
                </c:pt>
                <c:pt idx="3">
                  <c:v>136</c:v>
                </c:pt>
                <c:pt idx="4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6C5-BED7-42DF3CCD5D4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1">
                  <c:v>167</c:v>
                </c:pt>
                <c:pt idx="2">
                  <c:v>173</c:v>
                </c:pt>
                <c:pt idx="3">
                  <c:v>180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6C5-BED7-42DF3CCD5D4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6C5-BED7-42DF3CCD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1.7621145374449341E-2</c:v>
                </c:pt>
                <c:pt idx="1">
                  <c:v>1.3215859030837005E-2</c:v>
                </c:pt>
                <c:pt idx="2">
                  <c:v>0</c:v>
                </c:pt>
                <c:pt idx="3">
                  <c:v>0</c:v>
                </c:pt>
                <c:pt idx="4">
                  <c:v>0.1013215859030837</c:v>
                </c:pt>
                <c:pt idx="5">
                  <c:v>0</c:v>
                </c:pt>
                <c:pt idx="6">
                  <c:v>0</c:v>
                </c:pt>
                <c:pt idx="7">
                  <c:v>6.6079295154185022E-2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4.8458149779735685E-2</c:v>
                </c:pt>
                <c:pt idx="12">
                  <c:v>3.9647577092511016E-2</c:v>
                </c:pt>
                <c:pt idx="13">
                  <c:v>6.6079295154185022E-2</c:v>
                </c:pt>
                <c:pt idx="14">
                  <c:v>0.35682819383259912</c:v>
                </c:pt>
                <c:pt idx="15">
                  <c:v>8.8105726872246701E-2</c:v>
                </c:pt>
                <c:pt idx="16">
                  <c:v>5.7268722466960353E-2</c:v>
                </c:pt>
                <c:pt idx="17">
                  <c:v>0</c:v>
                </c:pt>
                <c:pt idx="18">
                  <c:v>9.2511013215859028E-2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874-829D-E11C0CDC18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874-829D-E11C0CDC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11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5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7-49E7-9A9F-A248183940A7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14</c:v>
                </c:pt>
                <c:pt idx="5">
                  <c:v>9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13</c:v>
                </c:pt>
                <c:pt idx="12">
                  <c:v>5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7-49E7-9A9F-A2481839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882-A652-E3760042067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5</c:v>
                </c:pt>
                <c:pt idx="1">
                  <c:v>15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882-A652-E3760042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1">
                  <c:v>32193</c:v>
                </c:pt>
                <c:pt idx="2">
                  <c:v>29820.799999999999</c:v>
                </c:pt>
                <c:pt idx="3">
                  <c:v>30151.82</c:v>
                </c:pt>
                <c:pt idx="4">
                  <c:v>35149.760000000002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257-B24E-73A27B3C03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257-B24E-73A27B3C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9.44'!$V$4:$Z$4</c:f>
              <c:numCache>
                <c:formatCode>#,##0</c:formatCode>
                <c:ptCount val="5"/>
                <c:pt idx="0">
                  <c:v>170</c:v>
                </c:pt>
                <c:pt idx="1">
                  <c:v>178</c:v>
                </c:pt>
                <c:pt idx="2">
                  <c:v>184</c:v>
                </c:pt>
                <c:pt idx="3">
                  <c:v>209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5-443C-B808-E1FD9E1EB8D5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9.44'!$V$7:$Z$7</c:f>
              <c:numCache>
                <c:formatCode>#,##0</c:formatCode>
                <c:ptCount val="5"/>
                <c:pt idx="0">
                  <c:v>109</c:v>
                </c:pt>
                <c:pt idx="1">
                  <c:v>125</c:v>
                </c:pt>
                <c:pt idx="2">
                  <c:v>136</c:v>
                </c:pt>
                <c:pt idx="3">
                  <c:v>138</c:v>
                </c:pt>
                <c:pt idx="4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5-443C-B808-E1FD9E1EB8D5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9.44'!$V$11:$Z$11</c:f>
              <c:numCache>
                <c:formatCode>#,##0</c:formatCode>
                <c:ptCount val="5"/>
                <c:pt idx="0">
                  <c:v>167</c:v>
                </c:pt>
                <c:pt idx="1">
                  <c:v>173</c:v>
                </c:pt>
                <c:pt idx="2">
                  <c:v>180</c:v>
                </c:pt>
                <c:pt idx="3">
                  <c:v>205</c:v>
                </c:pt>
                <c:pt idx="4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43C-B808-E1FD9E1EB8D5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9.44'!$V$12:$Z$12</c:f>
              <c:numCache>
                <c:formatCode>#,##0</c:formatCode>
                <c:ptCount val="5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5-443C-B808-E1FD9E1E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1.7621145374449341E-2</c:v>
                </c:pt>
                <c:pt idx="1">
                  <c:v>1.3215859030837005E-2</c:v>
                </c:pt>
                <c:pt idx="2">
                  <c:v>0</c:v>
                </c:pt>
                <c:pt idx="3">
                  <c:v>0</c:v>
                </c:pt>
                <c:pt idx="4">
                  <c:v>0.1013215859030837</c:v>
                </c:pt>
                <c:pt idx="5">
                  <c:v>0</c:v>
                </c:pt>
                <c:pt idx="6">
                  <c:v>0</c:v>
                </c:pt>
                <c:pt idx="7">
                  <c:v>6.6079295154185022E-2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4.8458149779735685E-2</c:v>
                </c:pt>
                <c:pt idx="12">
                  <c:v>3.9647577092511016E-2</c:v>
                </c:pt>
                <c:pt idx="13">
                  <c:v>6.6079295154185022E-2</c:v>
                </c:pt>
                <c:pt idx="14">
                  <c:v>0.35682819383259912</c:v>
                </c:pt>
                <c:pt idx="15">
                  <c:v>8.8105726872246701E-2</c:v>
                </c:pt>
                <c:pt idx="16">
                  <c:v>5.7268722466960353E-2</c:v>
                </c:pt>
                <c:pt idx="17">
                  <c:v>0</c:v>
                </c:pt>
                <c:pt idx="18">
                  <c:v>9.2511013215859028E-2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F-4077-9941-CD68B9C526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F-4077-9941-CD68B9C5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16</c:v>
                </c:pt>
                <c:pt idx="5">
                  <c:v>28</c:v>
                </c:pt>
                <c:pt idx="6">
                  <c:v>14</c:v>
                </c:pt>
                <c:pt idx="7">
                  <c:v>15</c:v>
                </c:pt>
                <c:pt idx="8">
                  <c:v>6</c:v>
                </c:pt>
                <c:pt idx="9">
                  <c:v>19</c:v>
                </c:pt>
                <c:pt idx="10">
                  <c:v>0</c:v>
                </c:pt>
                <c:pt idx="11">
                  <c:v>14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18-B06C-AB8300D6DB7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20</c:v>
                </c:pt>
                <c:pt idx="6">
                  <c:v>7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0-4F18-B06C-AB8300D6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5</c:v>
                </c:pt>
                <c:pt idx="1">
                  <c:v>13</c:v>
                </c:pt>
                <c:pt idx="2">
                  <c:v>20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F25-B23F-E7C7B58EF4C3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6</c:v>
                </c:pt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D-4F25-B23F-E7C7B58E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72C-8CB4-FE8DC6D736A9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72C-8CB4-FE8DC6D7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9.44'!$V$8:$Z$8</c:f>
              <c:numCache>
                <c:formatCode>#,##0</c:formatCode>
                <c:ptCount val="5"/>
                <c:pt idx="0">
                  <c:v>32193</c:v>
                </c:pt>
                <c:pt idx="1">
                  <c:v>29820.799999999999</c:v>
                </c:pt>
                <c:pt idx="2">
                  <c:v>30151.82</c:v>
                </c:pt>
                <c:pt idx="3">
                  <c:v>35149.760000000002</c:v>
                </c:pt>
                <c:pt idx="4">
                  <c:v>31815.53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A49-AB36-3EB5F36A4C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A49-AB36-3EB5F36A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1">
                  <c:v>10769</c:v>
                </c:pt>
                <c:pt idx="2">
                  <c:v>11788</c:v>
                </c:pt>
                <c:pt idx="3">
                  <c:v>12345</c:v>
                </c:pt>
                <c:pt idx="4">
                  <c:v>12637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DE-925A-AE8E149BEAF8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1">
                  <c:v>7222</c:v>
                </c:pt>
                <c:pt idx="2">
                  <c:v>8070</c:v>
                </c:pt>
                <c:pt idx="3">
                  <c:v>8116</c:v>
                </c:pt>
                <c:pt idx="4">
                  <c:v>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DE-925A-AE8E149BEAF8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1">
                  <c:v>8701</c:v>
                </c:pt>
                <c:pt idx="2">
                  <c:v>9170</c:v>
                </c:pt>
                <c:pt idx="3">
                  <c:v>9749</c:v>
                </c:pt>
                <c:pt idx="4">
                  <c:v>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DE-925A-AE8E149BEAF8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1">
                  <c:v>2070</c:v>
                </c:pt>
                <c:pt idx="2">
                  <c:v>2619</c:v>
                </c:pt>
                <c:pt idx="3">
                  <c:v>2596</c:v>
                </c:pt>
                <c:pt idx="4">
                  <c:v>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0-42DE-925A-AE8E149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0.14004594180704441</c:v>
                </c:pt>
                <c:pt idx="1">
                  <c:v>2.6033690658499236E-2</c:v>
                </c:pt>
                <c:pt idx="2">
                  <c:v>4.4869831546707505E-2</c:v>
                </c:pt>
                <c:pt idx="3">
                  <c:v>8.0398162327718226E-3</c:v>
                </c:pt>
                <c:pt idx="4">
                  <c:v>7.7641653905053593E-2</c:v>
                </c:pt>
                <c:pt idx="5">
                  <c:v>3.7825421133231243E-2</c:v>
                </c:pt>
                <c:pt idx="6">
                  <c:v>7.8637059724349159E-2</c:v>
                </c:pt>
                <c:pt idx="7">
                  <c:v>7.7794793261868306E-2</c:v>
                </c:pt>
                <c:pt idx="8">
                  <c:v>3.3537519142419599E-2</c:v>
                </c:pt>
                <c:pt idx="9">
                  <c:v>3.675344563552833E-3</c:v>
                </c:pt>
                <c:pt idx="10">
                  <c:v>1.8376722817764167E-2</c:v>
                </c:pt>
                <c:pt idx="11">
                  <c:v>1.761102603369066E-2</c:v>
                </c:pt>
                <c:pt idx="12">
                  <c:v>4.0735068912710566E-2</c:v>
                </c:pt>
                <c:pt idx="13">
                  <c:v>5.5972434915773354E-2</c:v>
                </c:pt>
                <c:pt idx="14">
                  <c:v>5.3981623277182235E-2</c:v>
                </c:pt>
                <c:pt idx="15">
                  <c:v>5.6278713629402753E-2</c:v>
                </c:pt>
                <c:pt idx="16">
                  <c:v>9.7473200612557431E-2</c:v>
                </c:pt>
                <c:pt idx="17">
                  <c:v>1.7151607963246555E-2</c:v>
                </c:pt>
                <c:pt idx="18">
                  <c:v>4.0122511485451762E-2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3-4873-B96C-D34BC81D6F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3-4873-B96C-D34BC81D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38</c:v>
                </c:pt>
                <c:pt idx="1">
                  <c:v>301</c:v>
                </c:pt>
                <c:pt idx="2">
                  <c:v>397</c:v>
                </c:pt>
                <c:pt idx="3">
                  <c:v>663</c:v>
                </c:pt>
                <c:pt idx="4">
                  <c:v>719</c:v>
                </c:pt>
                <c:pt idx="5">
                  <c:v>598</c:v>
                </c:pt>
                <c:pt idx="6">
                  <c:v>615</c:v>
                </c:pt>
                <c:pt idx="7">
                  <c:v>525</c:v>
                </c:pt>
                <c:pt idx="8">
                  <c:v>500</c:v>
                </c:pt>
                <c:pt idx="9">
                  <c:v>511</c:v>
                </c:pt>
                <c:pt idx="10">
                  <c:v>490</c:v>
                </c:pt>
                <c:pt idx="11">
                  <c:v>427</c:v>
                </c:pt>
                <c:pt idx="12">
                  <c:v>269</c:v>
                </c:pt>
                <c:pt idx="13">
                  <c:v>151</c:v>
                </c:pt>
                <c:pt idx="14">
                  <c:v>82</c:v>
                </c:pt>
                <c:pt idx="15">
                  <c:v>49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01F-A974-5E906249B39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41</c:v>
                </c:pt>
                <c:pt idx="1">
                  <c:v>257</c:v>
                </c:pt>
                <c:pt idx="2">
                  <c:v>476</c:v>
                </c:pt>
                <c:pt idx="3">
                  <c:v>589</c:v>
                </c:pt>
                <c:pt idx="4">
                  <c:v>690</c:v>
                </c:pt>
                <c:pt idx="5">
                  <c:v>609</c:v>
                </c:pt>
                <c:pt idx="6">
                  <c:v>594</c:v>
                </c:pt>
                <c:pt idx="7">
                  <c:v>562</c:v>
                </c:pt>
                <c:pt idx="8">
                  <c:v>540</c:v>
                </c:pt>
                <c:pt idx="9">
                  <c:v>602</c:v>
                </c:pt>
                <c:pt idx="10">
                  <c:v>506</c:v>
                </c:pt>
                <c:pt idx="11">
                  <c:v>387</c:v>
                </c:pt>
                <c:pt idx="12">
                  <c:v>203</c:v>
                </c:pt>
                <c:pt idx="13">
                  <c:v>106</c:v>
                </c:pt>
                <c:pt idx="14">
                  <c:v>68</c:v>
                </c:pt>
                <c:pt idx="15">
                  <c:v>30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01F-A974-5E90624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368</c:v>
                </c:pt>
                <c:pt idx="1">
                  <c:v>222</c:v>
                </c:pt>
                <c:pt idx="2">
                  <c:v>731</c:v>
                </c:pt>
                <c:pt idx="3">
                  <c:v>153</c:v>
                </c:pt>
                <c:pt idx="4">
                  <c:v>112</c:v>
                </c:pt>
                <c:pt idx="5">
                  <c:v>141</c:v>
                </c:pt>
                <c:pt idx="6">
                  <c:v>494</c:v>
                </c:pt>
                <c:pt idx="7">
                  <c:v>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174-BB5B-B5414EAACC57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286</c:v>
                </c:pt>
                <c:pt idx="1">
                  <c:v>599</c:v>
                </c:pt>
                <c:pt idx="2">
                  <c:v>122</c:v>
                </c:pt>
                <c:pt idx="3">
                  <c:v>538</c:v>
                </c:pt>
                <c:pt idx="4">
                  <c:v>723</c:v>
                </c:pt>
                <c:pt idx="5">
                  <c:v>338</c:v>
                </c:pt>
                <c:pt idx="6">
                  <c:v>50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174-BB5B-B5414EAA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1">
                  <c:v>45023</c:v>
                </c:pt>
                <c:pt idx="2">
                  <c:v>45810.82</c:v>
                </c:pt>
                <c:pt idx="3">
                  <c:v>44241.79</c:v>
                </c:pt>
                <c:pt idx="4">
                  <c:v>46327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C38-86CC-1B2FFD19D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C38-86CC-1B2FFD1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9.45'!$V$4:$Z$4</c:f>
              <c:numCache>
                <c:formatCode>#,##0</c:formatCode>
                <c:ptCount val="5"/>
                <c:pt idx="0">
                  <c:v>10769</c:v>
                </c:pt>
                <c:pt idx="1">
                  <c:v>11788</c:v>
                </c:pt>
                <c:pt idx="2">
                  <c:v>12345</c:v>
                </c:pt>
                <c:pt idx="3">
                  <c:v>12637</c:v>
                </c:pt>
                <c:pt idx="4">
                  <c:v>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54B-B366-1E33B65F09F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9.45'!$V$7:$Z$7</c:f>
              <c:numCache>
                <c:formatCode>#,##0</c:formatCode>
                <c:ptCount val="5"/>
                <c:pt idx="0">
                  <c:v>7222</c:v>
                </c:pt>
                <c:pt idx="1">
                  <c:v>8070</c:v>
                </c:pt>
                <c:pt idx="2">
                  <c:v>8116</c:v>
                </c:pt>
                <c:pt idx="3">
                  <c:v>8258</c:v>
                </c:pt>
                <c:pt idx="4">
                  <c:v>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54B-B366-1E33B65F09F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9.45'!$V$11:$Z$11</c:f>
              <c:numCache>
                <c:formatCode>#,##0</c:formatCode>
                <c:ptCount val="5"/>
                <c:pt idx="0">
                  <c:v>8701</c:v>
                </c:pt>
                <c:pt idx="1">
                  <c:v>9170</c:v>
                </c:pt>
                <c:pt idx="2">
                  <c:v>9749</c:v>
                </c:pt>
                <c:pt idx="3">
                  <c:v>9968</c:v>
                </c:pt>
                <c:pt idx="4">
                  <c:v>10403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54B-B366-1E33B65F09F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9.45'!$V$12:$Z$12</c:f>
              <c:numCache>
                <c:formatCode>#,##0</c:formatCode>
                <c:ptCount val="5"/>
                <c:pt idx="0">
                  <c:v>2070</c:v>
                </c:pt>
                <c:pt idx="1">
                  <c:v>2619</c:v>
                </c:pt>
                <c:pt idx="2">
                  <c:v>2596</c:v>
                </c:pt>
                <c:pt idx="3">
                  <c:v>2666</c:v>
                </c:pt>
                <c:pt idx="4">
                  <c:v>2660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0-454B-B366-1E33B65F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0.14004594180704441</c:v>
                </c:pt>
                <c:pt idx="1">
                  <c:v>2.6033690658499236E-2</c:v>
                </c:pt>
                <c:pt idx="2">
                  <c:v>4.4869831546707505E-2</c:v>
                </c:pt>
                <c:pt idx="3">
                  <c:v>8.0398162327718226E-3</c:v>
                </c:pt>
                <c:pt idx="4">
                  <c:v>7.7641653905053593E-2</c:v>
                </c:pt>
                <c:pt idx="5">
                  <c:v>3.7825421133231243E-2</c:v>
                </c:pt>
                <c:pt idx="6">
                  <c:v>7.8637059724349159E-2</c:v>
                </c:pt>
                <c:pt idx="7">
                  <c:v>7.7794793261868306E-2</c:v>
                </c:pt>
                <c:pt idx="8">
                  <c:v>3.3537519142419599E-2</c:v>
                </c:pt>
                <c:pt idx="9">
                  <c:v>3.675344563552833E-3</c:v>
                </c:pt>
                <c:pt idx="10">
                  <c:v>1.8376722817764167E-2</c:v>
                </c:pt>
                <c:pt idx="11">
                  <c:v>1.761102603369066E-2</c:v>
                </c:pt>
                <c:pt idx="12">
                  <c:v>4.0735068912710566E-2</c:v>
                </c:pt>
                <c:pt idx="13">
                  <c:v>5.5972434915773354E-2</c:v>
                </c:pt>
                <c:pt idx="14">
                  <c:v>5.3981623277182235E-2</c:v>
                </c:pt>
                <c:pt idx="15">
                  <c:v>5.6278713629402753E-2</c:v>
                </c:pt>
                <c:pt idx="16">
                  <c:v>9.7473200612557431E-2</c:v>
                </c:pt>
                <c:pt idx="17">
                  <c:v>1.7151607963246555E-2</c:v>
                </c:pt>
                <c:pt idx="18">
                  <c:v>4.0122511485451762E-2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E-4A31-A1D8-7363C1474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E-4A31-A1D8-7363C147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51</c:v>
                </c:pt>
                <c:pt idx="1">
                  <c:v>329</c:v>
                </c:pt>
                <c:pt idx="2">
                  <c:v>404</c:v>
                </c:pt>
                <c:pt idx="3">
                  <c:v>699</c:v>
                </c:pt>
                <c:pt idx="4">
                  <c:v>752</c:v>
                </c:pt>
                <c:pt idx="5">
                  <c:v>669</c:v>
                </c:pt>
                <c:pt idx="6">
                  <c:v>582</c:v>
                </c:pt>
                <c:pt idx="7">
                  <c:v>605</c:v>
                </c:pt>
                <c:pt idx="8">
                  <c:v>450</c:v>
                </c:pt>
                <c:pt idx="9">
                  <c:v>548</c:v>
                </c:pt>
                <c:pt idx="10">
                  <c:v>486</c:v>
                </c:pt>
                <c:pt idx="11">
                  <c:v>447</c:v>
                </c:pt>
                <c:pt idx="12">
                  <c:v>286</c:v>
                </c:pt>
                <c:pt idx="13">
                  <c:v>138</c:v>
                </c:pt>
                <c:pt idx="14">
                  <c:v>93</c:v>
                </c:pt>
                <c:pt idx="15">
                  <c:v>54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07D-86AA-87BC41D91132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52</c:v>
                </c:pt>
                <c:pt idx="1">
                  <c:v>291</c:v>
                </c:pt>
                <c:pt idx="2">
                  <c:v>535</c:v>
                </c:pt>
                <c:pt idx="3">
                  <c:v>568</c:v>
                </c:pt>
                <c:pt idx="4">
                  <c:v>784</c:v>
                </c:pt>
                <c:pt idx="5">
                  <c:v>611</c:v>
                </c:pt>
                <c:pt idx="6">
                  <c:v>616</c:v>
                </c:pt>
                <c:pt idx="7">
                  <c:v>543</c:v>
                </c:pt>
                <c:pt idx="8">
                  <c:v>515</c:v>
                </c:pt>
                <c:pt idx="9">
                  <c:v>565</c:v>
                </c:pt>
                <c:pt idx="10">
                  <c:v>493</c:v>
                </c:pt>
                <c:pt idx="11">
                  <c:v>417</c:v>
                </c:pt>
                <c:pt idx="12">
                  <c:v>203</c:v>
                </c:pt>
                <c:pt idx="13">
                  <c:v>109</c:v>
                </c:pt>
                <c:pt idx="14">
                  <c:v>64</c:v>
                </c:pt>
                <c:pt idx="15">
                  <c:v>32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07D-86AA-87BC41D9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398</c:v>
                </c:pt>
                <c:pt idx="1">
                  <c:v>246</c:v>
                </c:pt>
                <c:pt idx="2">
                  <c:v>806</c:v>
                </c:pt>
                <c:pt idx="3">
                  <c:v>156</c:v>
                </c:pt>
                <c:pt idx="4">
                  <c:v>113</c:v>
                </c:pt>
                <c:pt idx="5">
                  <c:v>151</c:v>
                </c:pt>
                <c:pt idx="6">
                  <c:v>541</c:v>
                </c:pt>
                <c:pt idx="7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A31-A000-C9CE224F762D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292</c:v>
                </c:pt>
                <c:pt idx="1">
                  <c:v>598</c:v>
                </c:pt>
                <c:pt idx="2">
                  <c:v>148</c:v>
                </c:pt>
                <c:pt idx="3">
                  <c:v>540</c:v>
                </c:pt>
                <c:pt idx="4">
                  <c:v>728</c:v>
                </c:pt>
                <c:pt idx="5">
                  <c:v>326</c:v>
                </c:pt>
                <c:pt idx="6">
                  <c:v>67</c:v>
                </c:pt>
                <c:pt idx="7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F-4A31-A000-C9CE224F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1">
                  <c:v>44365.23</c:v>
                </c:pt>
                <c:pt idx="2">
                  <c:v>47992.51</c:v>
                </c:pt>
                <c:pt idx="3">
                  <c:v>45002.67</c:v>
                </c:pt>
                <c:pt idx="4">
                  <c:v>50817.5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2-40CE-B7C7-2F9A9D4CD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2-40CE-B7C7-2F9A9D4C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9.45'!$V$8:$Z$8</c:f>
              <c:numCache>
                <c:formatCode>#,##0</c:formatCode>
                <c:ptCount val="5"/>
                <c:pt idx="0">
                  <c:v>45023</c:v>
                </c:pt>
                <c:pt idx="1">
                  <c:v>45810.82</c:v>
                </c:pt>
                <c:pt idx="2">
                  <c:v>44241.79</c:v>
                </c:pt>
                <c:pt idx="3">
                  <c:v>46327</c:v>
                </c:pt>
                <c:pt idx="4">
                  <c:v>48927.14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A-477E-96B5-0709961EA3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A-477E-96B5-0709961E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1">
                  <c:v>20309</c:v>
                </c:pt>
                <c:pt idx="2">
                  <c:v>20945</c:v>
                </c:pt>
                <c:pt idx="3">
                  <c:v>21885</c:v>
                </c:pt>
                <c:pt idx="4">
                  <c:v>21795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DBD-98DC-88AF277482CB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1">
                  <c:v>12914</c:v>
                </c:pt>
                <c:pt idx="2">
                  <c:v>13542</c:v>
                </c:pt>
                <c:pt idx="3">
                  <c:v>13318</c:v>
                </c:pt>
                <c:pt idx="4">
                  <c:v>13716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DBD-98DC-88AF277482CB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1">
                  <c:v>17770</c:v>
                </c:pt>
                <c:pt idx="2">
                  <c:v>18210</c:v>
                </c:pt>
                <c:pt idx="3">
                  <c:v>19080</c:v>
                </c:pt>
                <c:pt idx="4">
                  <c:v>18971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DBD-98DC-88AF277482CB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1">
                  <c:v>2536</c:v>
                </c:pt>
                <c:pt idx="2">
                  <c:v>2737</c:v>
                </c:pt>
                <c:pt idx="3">
                  <c:v>2805</c:v>
                </c:pt>
                <c:pt idx="4">
                  <c:v>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3-4DBD-98DC-88AF2774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0.17136046614284453</c:v>
                </c:pt>
                <c:pt idx="1">
                  <c:v>2.2998146022777433E-2</c:v>
                </c:pt>
                <c:pt idx="2">
                  <c:v>4.4009887878520351E-2</c:v>
                </c:pt>
                <c:pt idx="3">
                  <c:v>8.078043612607045E-3</c:v>
                </c:pt>
                <c:pt idx="4">
                  <c:v>6.7493599364350662E-2</c:v>
                </c:pt>
                <c:pt idx="5">
                  <c:v>2.9487066301756865E-2</c:v>
                </c:pt>
                <c:pt idx="6">
                  <c:v>7.3055531032047316E-2</c:v>
                </c:pt>
                <c:pt idx="7">
                  <c:v>6.7493599364350662E-2</c:v>
                </c:pt>
                <c:pt idx="8">
                  <c:v>3.4431005561931669E-2</c:v>
                </c:pt>
                <c:pt idx="9">
                  <c:v>4.8556546305288245E-3</c:v>
                </c:pt>
                <c:pt idx="10">
                  <c:v>1.7745210558841706E-2</c:v>
                </c:pt>
                <c:pt idx="11">
                  <c:v>2.2909861393131455E-2</c:v>
                </c:pt>
                <c:pt idx="12">
                  <c:v>3.5137282599099498E-2</c:v>
                </c:pt>
                <c:pt idx="13">
                  <c:v>9.3316853535799424E-2</c:v>
                </c:pt>
                <c:pt idx="14">
                  <c:v>4.6879138342014653E-2</c:v>
                </c:pt>
                <c:pt idx="15">
                  <c:v>6.4182925752626463E-2</c:v>
                </c:pt>
                <c:pt idx="16">
                  <c:v>8.9785468349960276E-2</c:v>
                </c:pt>
                <c:pt idx="17">
                  <c:v>1.7083075836496864E-2</c:v>
                </c:pt>
                <c:pt idx="18">
                  <c:v>4.4009887878520351E-2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F14-807B-0D186AF9A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F-4F14-807B-0D186AF9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40</c:v>
                </c:pt>
                <c:pt idx="1">
                  <c:v>352</c:v>
                </c:pt>
                <c:pt idx="2">
                  <c:v>633</c:v>
                </c:pt>
                <c:pt idx="3">
                  <c:v>978</c:v>
                </c:pt>
                <c:pt idx="4">
                  <c:v>1583</c:v>
                </c:pt>
                <c:pt idx="5">
                  <c:v>1433</c:v>
                </c:pt>
                <c:pt idx="6">
                  <c:v>1109</c:v>
                </c:pt>
                <c:pt idx="7">
                  <c:v>958</c:v>
                </c:pt>
                <c:pt idx="8">
                  <c:v>1016</c:v>
                </c:pt>
                <c:pt idx="9">
                  <c:v>1075</c:v>
                </c:pt>
                <c:pt idx="10">
                  <c:v>906</c:v>
                </c:pt>
                <c:pt idx="11">
                  <c:v>816</c:v>
                </c:pt>
                <c:pt idx="12">
                  <c:v>426</c:v>
                </c:pt>
                <c:pt idx="13">
                  <c:v>195</c:v>
                </c:pt>
                <c:pt idx="14">
                  <c:v>104</c:v>
                </c:pt>
                <c:pt idx="15">
                  <c:v>53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C16-A3B8-686F67F3E942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39</c:v>
                </c:pt>
                <c:pt idx="1">
                  <c:v>334</c:v>
                </c:pt>
                <c:pt idx="2">
                  <c:v>565</c:v>
                </c:pt>
                <c:pt idx="3">
                  <c:v>804</c:v>
                </c:pt>
                <c:pt idx="4">
                  <c:v>1219</c:v>
                </c:pt>
                <c:pt idx="5">
                  <c:v>1102</c:v>
                </c:pt>
                <c:pt idx="6">
                  <c:v>845</c:v>
                </c:pt>
                <c:pt idx="7">
                  <c:v>855</c:v>
                </c:pt>
                <c:pt idx="8">
                  <c:v>978</c:v>
                </c:pt>
                <c:pt idx="9">
                  <c:v>1073</c:v>
                </c:pt>
                <c:pt idx="10">
                  <c:v>920</c:v>
                </c:pt>
                <c:pt idx="11">
                  <c:v>691</c:v>
                </c:pt>
                <c:pt idx="12">
                  <c:v>389</c:v>
                </c:pt>
                <c:pt idx="13">
                  <c:v>133</c:v>
                </c:pt>
                <c:pt idx="14">
                  <c:v>72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C16-A3B8-686F67F3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633</c:v>
                </c:pt>
                <c:pt idx="1">
                  <c:v>441</c:v>
                </c:pt>
                <c:pt idx="2">
                  <c:v>1148</c:v>
                </c:pt>
                <c:pt idx="3">
                  <c:v>440</c:v>
                </c:pt>
                <c:pt idx="4">
                  <c:v>138</c:v>
                </c:pt>
                <c:pt idx="5">
                  <c:v>215</c:v>
                </c:pt>
                <c:pt idx="6">
                  <c:v>731</c:v>
                </c:pt>
                <c:pt idx="7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A-4AAF-B614-4CC50842670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465</c:v>
                </c:pt>
                <c:pt idx="1">
                  <c:v>918</c:v>
                </c:pt>
                <c:pt idx="2">
                  <c:v>199</c:v>
                </c:pt>
                <c:pt idx="3">
                  <c:v>968</c:v>
                </c:pt>
                <c:pt idx="4">
                  <c:v>860</c:v>
                </c:pt>
                <c:pt idx="5">
                  <c:v>495</c:v>
                </c:pt>
                <c:pt idx="6">
                  <c:v>109</c:v>
                </c:pt>
                <c:pt idx="7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A-4AAF-B614-4CC50842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1">
                  <c:v>33387.279999999999</c:v>
                </c:pt>
                <c:pt idx="2">
                  <c:v>31937.5</c:v>
                </c:pt>
                <c:pt idx="3">
                  <c:v>36143.49</c:v>
                </c:pt>
                <c:pt idx="4">
                  <c:v>38760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1-4918-ACF8-2652AEDBEE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1-4918-ACF8-2652AEDB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9.46'!$V$4:$Z$4</c:f>
              <c:numCache>
                <c:formatCode>#,##0</c:formatCode>
                <c:ptCount val="5"/>
                <c:pt idx="0">
                  <c:v>20309</c:v>
                </c:pt>
                <c:pt idx="1">
                  <c:v>20945</c:v>
                </c:pt>
                <c:pt idx="2">
                  <c:v>21885</c:v>
                </c:pt>
                <c:pt idx="3">
                  <c:v>21795</c:v>
                </c:pt>
                <c:pt idx="4">
                  <c:v>22656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E1E-B682-7641D41FF64F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9.46'!$V$7:$Z$7</c:f>
              <c:numCache>
                <c:formatCode>#,##0</c:formatCode>
                <c:ptCount val="5"/>
                <c:pt idx="0">
                  <c:v>12914</c:v>
                </c:pt>
                <c:pt idx="1">
                  <c:v>13542</c:v>
                </c:pt>
                <c:pt idx="2">
                  <c:v>13318</c:v>
                </c:pt>
                <c:pt idx="3">
                  <c:v>13716</c:v>
                </c:pt>
                <c:pt idx="4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E1E-B682-7641D41FF64F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9.46'!$V$11:$Z$11</c:f>
              <c:numCache>
                <c:formatCode>#,##0</c:formatCode>
                <c:ptCount val="5"/>
                <c:pt idx="0">
                  <c:v>17770</c:v>
                </c:pt>
                <c:pt idx="1">
                  <c:v>18210</c:v>
                </c:pt>
                <c:pt idx="2">
                  <c:v>19080</c:v>
                </c:pt>
                <c:pt idx="3">
                  <c:v>18971</c:v>
                </c:pt>
                <c:pt idx="4">
                  <c:v>19791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E1E-B682-7641D41FF64F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9.46'!$V$12:$Z$12</c:f>
              <c:numCache>
                <c:formatCode>#,##0</c:formatCode>
                <c:ptCount val="5"/>
                <c:pt idx="0">
                  <c:v>2536</c:v>
                </c:pt>
                <c:pt idx="1">
                  <c:v>2737</c:v>
                </c:pt>
                <c:pt idx="2">
                  <c:v>2805</c:v>
                </c:pt>
                <c:pt idx="3">
                  <c:v>2823</c:v>
                </c:pt>
                <c:pt idx="4">
                  <c:v>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8-4E1E-B682-7641D41F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0.17136046614284453</c:v>
                </c:pt>
                <c:pt idx="1">
                  <c:v>2.2998146022777433E-2</c:v>
                </c:pt>
                <c:pt idx="2">
                  <c:v>4.4009887878520351E-2</c:v>
                </c:pt>
                <c:pt idx="3">
                  <c:v>8.078043612607045E-3</c:v>
                </c:pt>
                <c:pt idx="4">
                  <c:v>6.7493599364350662E-2</c:v>
                </c:pt>
                <c:pt idx="5">
                  <c:v>2.9487066301756865E-2</c:v>
                </c:pt>
                <c:pt idx="6">
                  <c:v>7.3055531032047316E-2</c:v>
                </c:pt>
                <c:pt idx="7">
                  <c:v>6.7493599364350662E-2</c:v>
                </c:pt>
                <c:pt idx="8">
                  <c:v>3.4431005561931669E-2</c:v>
                </c:pt>
                <c:pt idx="9">
                  <c:v>4.8556546305288245E-3</c:v>
                </c:pt>
                <c:pt idx="10">
                  <c:v>1.7745210558841706E-2</c:v>
                </c:pt>
                <c:pt idx="11">
                  <c:v>2.2909861393131455E-2</c:v>
                </c:pt>
                <c:pt idx="12">
                  <c:v>3.5137282599099498E-2</c:v>
                </c:pt>
                <c:pt idx="13">
                  <c:v>9.3316853535799424E-2</c:v>
                </c:pt>
                <c:pt idx="14">
                  <c:v>4.6879138342014653E-2</c:v>
                </c:pt>
                <c:pt idx="15">
                  <c:v>6.4182925752626463E-2</c:v>
                </c:pt>
                <c:pt idx="16">
                  <c:v>8.9785468349960276E-2</c:v>
                </c:pt>
                <c:pt idx="17">
                  <c:v>1.7083075836496864E-2</c:v>
                </c:pt>
                <c:pt idx="18">
                  <c:v>4.4009887878520351E-2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8-452D-8855-04D2B6310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8-452D-8855-04D2B631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25</c:v>
                </c:pt>
                <c:pt idx="1">
                  <c:v>379</c:v>
                </c:pt>
                <c:pt idx="2">
                  <c:v>711</c:v>
                </c:pt>
                <c:pt idx="3">
                  <c:v>1109</c:v>
                </c:pt>
                <c:pt idx="4">
                  <c:v>1664</c:v>
                </c:pt>
                <c:pt idx="5">
                  <c:v>1407</c:v>
                </c:pt>
                <c:pt idx="6">
                  <c:v>1200</c:v>
                </c:pt>
                <c:pt idx="7">
                  <c:v>955</c:v>
                </c:pt>
                <c:pt idx="8">
                  <c:v>926</c:v>
                </c:pt>
                <c:pt idx="9">
                  <c:v>1080</c:v>
                </c:pt>
                <c:pt idx="10">
                  <c:v>975</c:v>
                </c:pt>
                <c:pt idx="11">
                  <c:v>802</c:v>
                </c:pt>
                <c:pt idx="12">
                  <c:v>511</c:v>
                </c:pt>
                <c:pt idx="13">
                  <c:v>222</c:v>
                </c:pt>
                <c:pt idx="14">
                  <c:v>89</c:v>
                </c:pt>
                <c:pt idx="15">
                  <c:v>61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0E4-931E-02908BEDE0B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33</c:v>
                </c:pt>
                <c:pt idx="1">
                  <c:v>403</c:v>
                </c:pt>
                <c:pt idx="2">
                  <c:v>642</c:v>
                </c:pt>
                <c:pt idx="3">
                  <c:v>953</c:v>
                </c:pt>
                <c:pt idx="4">
                  <c:v>1220</c:v>
                </c:pt>
                <c:pt idx="5">
                  <c:v>1098</c:v>
                </c:pt>
                <c:pt idx="6">
                  <c:v>915</c:v>
                </c:pt>
                <c:pt idx="7">
                  <c:v>912</c:v>
                </c:pt>
                <c:pt idx="8">
                  <c:v>918</c:v>
                </c:pt>
                <c:pt idx="9">
                  <c:v>1093</c:v>
                </c:pt>
                <c:pt idx="10">
                  <c:v>905</c:v>
                </c:pt>
                <c:pt idx="11">
                  <c:v>736</c:v>
                </c:pt>
                <c:pt idx="12">
                  <c:v>380</c:v>
                </c:pt>
                <c:pt idx="13">
                  <c:v>155</c:v>
                </c:pt>
                <c:pt idx="14">
                  <c:v>69</c:v>
                </c:pt>
                <c:pt idx="15">
                  <c:v>37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0E4-931E-02908BED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576</c:v>
                </c:pt>
                <c:pt idx="1">
                  <c:v>452</c:v>
                </c:pt>
                <c:pt idx="2">
                  <c:v>1187</c:v>
                </c:pt>
                <c:pt idx="3">
                  <c:v>462</c:v>
                </c:pt>
                <c:pt idx="4">
                  <c:v>152</c:v>
                </c:pt>
                <c:pt idx="5">
                  <c:v>254</c:v>
                </c:pt>
                <c:pt idx="6">
                  <c:v>985</c:v>
                </c:pt>
                <c:pt idx="7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6-4E62-9797-C4B52618AD0E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508</c:v>
                </c:pt>
                <c:pt idx="1">
                  <c:v>937</c:v>
                </c:pt>
                <c:pt idx="2">
                  <c:v>241</c:v>
                </c:pt>
                <c:pt idx="3">
                  <c:v>1018</c:v>
                </c:pt>
                <c:pt idx="4">
                  <c:v>878</c:v>
                </c:pt>
                <c:pt idx="5">
                  <c:v>534</c:v>
                </c:pt>
                <c:pt idx="6">
                  <c:v>185</c:v>
                </c:pt>
                <c:pt idx="7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6-4E62-9797-C4B52618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9.5'!$V$4:$Z$4</c:f>
              <c:numCache>
                <c:formatCode>#,##0</c:formatCode>
                <c:ptCount val="5"/>
                <c:pt idx="0">
                  <c:v>271</c:v>
                </c:pt>
                <c:pt idx="1">
                  <c:v>359</c:v>
                </c:pt>
                <c:pt idx="2">
                  <c:v>330</c:v>
                </c:pt>
                <c:pt idx="3">
                  <c:v>354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5-40AF-8FBA-81DCF2067244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9.5'!$V$7:$Z$7</c:f>
              <c:numCache>
                <c:formatCode>#,##0</c:formatCode>
                <c:ptCount val="5"/>
                <c:pt idx="0">
                  <c:v>168</c:v>
                </c:pt>
                <c:pt idx="1">
                  <c:v>219</c:v>
                </c:pt>
                <c:pt idx="2">
                  <c:v>205</c:v>
                </c:pt>
                <c:pt idx="3">
                  <c:v>219</c:v>
                </c:pt>
                <c:pt idx="4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5-40AF-8FBA-81DCF2067244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9.5'!$V$11:$Z$11</c:f>
              <c:numCache>
                <c:formatCode>#,##0</c:formatCode>
                <c:ptCount val="5"/>
                <c:pt idx="0">
                  <c:v>217</c:v>
                </c:pt>
                <c:pt idx="1">
                  <c:v>278</c:v>
                </c:pt>
                <c:pt idx="2">
                  <c:v>251</c:v>
                </c:pt>
                <c:pt idx="3">
                  <c:v>269</c:v>
                </c:pt>
                <c:pt idx="4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5-40AF-8FBA-81DCF2067244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9.5'!$V$12:$Z$12</c:f>
              <c:numCache>
                <c:formatCode>#,##0</c:formatCode>
                <c:ptCount val="5"/>
                <c:pt idx="0">
                  <c:v>58</c:v>
                </c:pt>
                <c:pt idx="1">
                  <c:v>79</c:v>
                </c:pt>
                <c:pt idx="2">
                  <c:v>79</c:v>
                </c:pt>
                <c:pt idx="3">
                  <c:v>83</c:v>
                </c:pt>
                <c:pt idx="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5-40AF-8FBA-81DCF206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9.46'!$V$8:$Z$8</c:f>
              <c:numCache>
                <c:formatCode>#,##0</c:formatCode>
                <c:ptCount val="5"/>
                <c:pt idx="0">
                  <c:v>33387.279999999999</c:v>
                </c:pt>
                <c:pt idx="1">
                  <c:v>31937.5</c:v>
                </c:pt>
                <c:pt idx="2">
                  <c:v>36143.49</c:v>
                </c:pt>
                <c:pt idx="3">
                  <c:v>38760</c:v>
                </c:pt>
                <c:pt idx="4">
                  <c:v>40830.949999999997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02A-81D6-423C1D3F3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02A-81D6-423C1D3F3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1">
                  <c:v>347909</c:v>
                </c:pt>
                <c:pt idx="2">
                  <c:v>348382</c:v>
                </c:pt>
                <c:pt idx="3">
                  <c:v>371535</c:v>
                </c:pt>
                <c:pt idx="4">
                  <c:v>408450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DAC-BEE5-AA3C650E291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1">
                  <c:v>248321</c:v>
                </c:pt>
                <c:pt idx="2">
                  <c:v>253120</c:v>
                </c:pt>
                <c:pt idx="3">
                  <c:v>259140</c:v>
                </c:pt>
                <c:pt idx="4">
                  <c:v>272806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DAC-BEE5-AA3C650E291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1">
                  <c:v>319549</c:v>
                </c:pt>
                <c:pt idx="2">
                  <c:v>318741</c:v>
                </c:pt>
                <c:pt idx="3">
                  <c:v>339991</c:v>
                </c:pt>
                <c:pt idx="4">
                  <c:v>375709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DAC-BEE5-AA3C650E291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1">
                  <c:v>28360</c:v>
                </c:pt>
                <c:pt idx="2">
                  <c:v>29643</c:v>
                </c:pt>
                <c:pt idx="3">
                  <c:v>31544</c:v>
                </c:pt>
                <c:pt idx="4">
                  <c:v>32742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80-4DAC-BEE5-AA3C650E2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1.1603773806145684E-2</c:v>
                </c:pt>
                <c:pt idx="1">
                  <c:v>8.5644668431778589E-3</c:v>
                </c:pt>
                <c:pt idx="2">
                  <c:v>5.8734138030500947E-2</c:v>
                </c:pt>
                <c:pt idx="3">
                  <c:v>8.2736689547457509E-3</c:v>
                </c:pt>
                <c:pt idx="4">
                  <c:v>8.6681222195383351E-2</c:v>
                </c:pt>
                <c:pt idx="5">
                  <c:v>3.8010098191190229E-2</c:v>
                </c:pt>
                <c:pt idx="6">
                  <c:v>9.7105388437969758E-2</c:v>
                </c:pt>
                <c:pt idx="7">
                  <c:v>7.3220094134090655E-2</c:v>
                </c:pt>
                <c:pt idx="8">
                  <c:v>4.6138368201719931E-2</c:v>
                </c:pt>
                <c:pt idx="9">
                  <c:v>9.3524353150584057E-3</c:v>
                </c:pt>
                <c:pt idx="10">
                  <c:v>3.8193019443591075E-2</c:v>
                </c:pt>
                <c:pt idx="11">
                  <c:v>1.9853991318275945E-2</c:v>
                </c:pt>
                <c:pt idx="12">
                  <c:v>6.5225497346469263E-2</c:v>
                </c:pt>
                <c:pt idx="13">
                  <c:v>9.711945930353906E-2</c:v>
                </c:pt>
                <c:pt idx="14">
                  <c:v>4.9013515066379305E-2</c:v>
                </c:pt>
                <c:pt idx="15">
                  <c:v>6.4428148297542523E-2</c:v>
                </c:pt>
                <c:pt idx="16">
                  <c:v>0.15065910279470843</c:v>
                </c:pt>
                <c:pt idx="17">
                  <c:v>1.6917870702816282E-2</c:v>
                </c:pt>
                <c:pt idx="18">
                  <c:v>4.4013667500756311E-2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368-9D49-442C0A36F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368-9D49-442C0A36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432</c:v>
                </c:pt>
                <c:pt idx="1">
                  <c:v>6399</c:v>
                </c:pt>
                <c:pt idx="2">
                  <c:v>14463</c:v>
                </c:pt>
                <c:pt idx="3">
                  <c:v>19263</c:v>
                </c:pt>
                <c:pt idx="4">
                  <c:v>23627</c:v>
                </c:pt>
                <c:pt idx="5">
                  <c:v>23299</c:v>
                </c:pt>
                <c:pt idx="6">
                  <c:v>22502</c:v>
                </c:pt>
                <c:pt idx="7">
                  <c:v>20794</c:v>
                </c:pt>
                <c:pt idx="8">
                  <c:v>19452</c:v>
                </c:pt>
                <c:pt idx="9">
                  <c:v>19143</c:v>
                </c:pt>
                <c:pt idx="10">
                  <c:v>15273</c:v>
                </c:pt>
                <c:pt idx="11">
                  <c:v>11913</c:v>
                </c:pt>
                <c:pt idx="12">
                  <c:v>5830</c:v>
                </c:pt>
                <c:pt idx="13">
                  <c:v>2166</c:v>
                </c:pt>
                <c:pt idx="14">
                  <c:v>868</c:v>
                </c:pt>
                <c:pt idx="15">
                  <c:v>271</c:v>
                </c:pt>
                <c:pt idx="1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696-9AD0-14B0DA329F1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593</c:v>
                </c:pt>
                <c:pt idx="1">
                  <c:v>7605</c:v>
                </c:pt>
                <c:pt idx="2">
                  <c:v>15126</c:v>
                </c:pt>
                <c:pt idx="3">
                  <c:v>18944</c:v>
                </c:pt>
                <c:pt idx="4">
                  <c:v>22365</c:v>
                </c:pt>
                <c:pt idx="5">
                  <c:v>22148</c:v>
                </c:pt>
                <c:pt idx="6">
                  <c:v>21338</c:v>
                </c:pt>
                <c:pt idx="7">
                  <c:v>20181</c:v>
                </c:pt>
                <c:pt idx="8">
                  <c:v>20023</c:v>
                </c:pt>
                <c:pt idx="9">
                  <c:v>19661</c:v>
                </c:pt>
                <c:pt idx="10">
                  <c:v>15676</c:v>
                </c:pt>
                <c:pt idx="11">
                  <c:v>10981</c:v>
                </c:pt>
                <c:pt idx="12">
                  <c:v>4915</c:v>
                </c:pt>
                <c:pt idx="13">
                  <c:v>1669</c:v>
                </c:pt>
                <c:pt idx="14">
                  <c:v>576</c:v>
                </c:pt>
                <c:pt idx="15">
                  <c:v>227</c:v>
                </c:pt>
                <c:pt idx="16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696-9AD0-14B0DA32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15733</c:v>
                </c:pt>
                <c:pt idx="1">
                  <c:v>16312</c:v>
                </c:pt>
                <c:pt idx="2">
                  <c:v>28242</c:v>
                </c:pt>
                <c:pt idx="3">
                  <c:v>9286</c:v>
                </c:pt>
                <c:pt idx="4">
                  <c:v>7200</c:v>
                </c:pt>
                <c:pt idx="5">
                  <c:v>7707</c:v>
                </c:pt>
                <c:pt idx="6">
                  <c:v>13869</c:v>
                </c:pt>
                <c:pt idx="7">
                  <c:v>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3CA-957A-7503170EEF8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11897</c:v>
                </c:pt>
                <c:pt idx="1">
                  <c:v>24661</c:v>
                </c:pt>
                <c:pt idx="2">
                  <c:v>4835</c:v>
                </c:pt>
                <c:pt idx="3">
                  <c:v>24616</c:v>
                </c:pt>
                <c:pt idx="4">
                  <c:v>25681</c:v>
                </c:pt>
                <c:pt idx="5">
                  <c:v>14219</c:v>
                </c:pt>
                <c:pt idx="6">
                  <c:v>1806</c:v>
                </c:pt>
                <c:pt idx="7">
                  <c:v>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3CA-957A-7503170E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1">
                  <c:v>46733</c:v>
                </c:pt>
                <c:pt idx="2">
                  <c:v>46752.91</c:v>
                </c:pt>
                <c:pt idx="3">
                  <c:v>48106.32</c:v>
                </c:pt>
                <c:pt idx="4">
                  <c:v>49125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7F7-B7B9-2E3179D49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7F7-B7B9-2E3179D49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9.47'!$V$4:$Z$4</c:f>
              <c:numCache>
                <c:formatCode>#,##0</c:formatCode>
                <c:ptCount val="5"/>
                <c:pt idx="0">
                  <c:v>347909</c:v>
                </c:pt>
                <c:pt idx="1">
                  <c:v>348382</c:v>
                </c:pt>
                <c:pt idx="2">
                  <c:v>371535</c:v>
                </c:pt>
                <c:pt idx="3">
                  <c:v>408450</c:v>
                </c:pt>
                <c:pt idx="4">
                  <c:v>426416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F-4EEE-8ADE-8F78AA6BE7F1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9.47'!$V$7:$Z$7</c:f>
              <c:numCache>
                <c:formatCode>#,##0</c:formatCode>
                <c:ptCount val="5"/>
                <c:pt idx="0">
                  <c:v>248321</c:v>
                </c:pt>
                <c:pt idx="1">
                  <c:v>253120</c:v>
                </c:pt>
                <c:pt idx="2">
                  <c:v>259140</c:v>
                </c:pt>
                <c:pt idx="3">
                  <c:v>272806</c:v>
                </c:pt>
                <c:pt idx="4">
                  <c:v>284457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F-4EEE-8ADE-8F78AA6BE7F1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9.47'!$V$11:$Z$11</c:f>
              <c:numCache>
                <c:formatCode>#,##0</c:formatCode>
                <c:ptCount val="5"/>
                <c:pt idx="0">
                  <c:v>319549</c:v>
                </c:pt>
                <c:pt idx="1">
                  <c:v>318741</c:v>
                </c:pt>
                <c:pt idx="2">
                  <c:v>339991</c:v>
                </c:pt>
                <c:pt idx="3">
                  <c:v>375709</c:v>
                </c:pt>
                <c:pt idx="4">
                  <c:v>392941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F-4EEE-8ADE-8F78AA6BE7F1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9.47'!$V$12:$Z$12</c:f>
              <c:numCache>
                <c:formatCode>#,##0</c:formatCode>
                <c:ptCount val="5"/>
                <c:pt idx="0">
                  <c:v>28360</c:v>
                </c:pt>
                <c:pt idx="1">
                  <c:v>29643</c:v>
                </c:pt>
                <c:pt idx="2">
                  <c:v>31544</c:v>
                </c:pt>
                <c:pt idx="3">
                  <c:v>32742</c:v>
                </c:pt>
                <c:pt idx="4">
                  <c:v>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F-4EEE-8ADE-8F78AA6B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1.1603773806145684E-2</c:v>
                </c:pt>
                <c:pt idx="1">
                  <c:v>8.5644668431778589E-3</c:v>
                </c:pt>
                <c:pt idx="2">
                  <c:v>5.8734138030500947E-2</c:v>
                </c:pt>
                <c:pt idx="3">
                  <c:v>8.2736689547457509E-3</c:v>
                </c:pt>
                <c:pt idx="4">
                  <c:v>8.6681222195383351E-2</c:v>
                </c:pt>
                <c:pt idx="5">
                  <c:v>3.8010098191190229E-2</c:v>
                </c:pt>
                <c:pt idx="6">
                  <c:v>9.7105388437969758E-2</c:v>
                </c:pt>
                <c:pt idx="7">
                  <c:v>7.3220094134090655E-2</c:v>
                </c:pt>
                <c:pt idx="8">
                  <c:v>4.6138368201719931E-2</c:v>
                </c:pt>
                <c:pt idx="9">
                  <c:v>9.3524353150584057E-3</c:v>
                </c:pt>
                <c:pt idx="10">
                  <c:v>3.8193019443591075E-2</c:v>
                </c:pt>
                <c:pt idx="11">
                  <c:v>1.9853991318275945E-2</c:v>
                </c:pt>
                <c:pt idx="12">
                  <c:v>6.5225497346469263E-2</c:v>
                </c:pt>
                <c:pt idx="13">
                  <c:v>9.711945930353906E-2</c:v>
                </c:pt>
                <c:pt idx="14">
                  <c:v>4.9013515066379305E-2</c:v>
                </c:pt>
                <c:pt idx="15">
                  <c:v>6.4428148297542523E-2</c:v>
                </c:pt>
                <c:pt idx="16">
                  <c:v>0.15065910279470843</c:v>
                </c:pt>
                <c:pt idx="17">
                  <c:v>1.6917870702816282E-2</c:v>
                </c:pt>
                <c:pt idx="18">
                  <c:v>4.4013667500756311E-2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EEF-B80B-EE3C21C8C2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EEF-B80B-EE3C21C8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448</c:v>
                </c:pt>
                <c:pt idx="1">
                  <c:v>7223</c:v>
                </c:pt>
                <c:pt idx="2">
                  <c:v>15177</c:v>
                </c:pt>
                <c:pt idx="3">
                  <c:v>19697</c:v>
                </c:pt>
                <c:pt idx="4">
                  <c:v>24819</c:v>
                </c:pt>
                <c:pt idx="5">
                  <c:v>24544</c:v>
                </c:pt>
                <c:pt idx="6">
                  <c:v>23118</c:v>
                </c:pt>
                <c:pt idx="7">
                  <c:v>21546</c:v>
                </c:pt>
                <c:pt idx="8">
                  <c:v>19407</c:v>
                </c:pt>
                <c:pt idx="9">
                  <c:v>19750</c:v>
                </c:pt>
                <c:pt idx="10">
                  <c:v>15501</c:v>
                </c:pt>
                <c:pt idx="11">
                  <c:v>12025</c:v>
                </c:pt>
                <c:pt idx="12">
                  <c:v>6235</c:v>
                </c:pt>
                <c:pt idx="13">
                  <c:v>2334</c:v>
                </c:pt>
                <c:pt idx="14">
                  <c:v>886</c:v>
                </c:pt>
                <c:pt idx="15">
                  <c:v>275</c:v>
                </c:pt>
                <c:pt idx="1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1-4257-A1ED-8C2A4D0BA852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622</c:v>
                </c:pt>
                <c:pt idx="1">
                  <c:v>8338</c:v>
                </c:pt>
                <c:pt idx="2">
                  <c:v>16019</c:v>
                </c:pt>
                <c:pt idx="3">
                  <c:v>19667</c:v>
                </c:pt>
                <c:pt idx="4">
                  <c:v>24086</c:v>
                </c:pt>
                <c:pt idx="5">
                  <c:v>23560</c:v>
                </c:pt>
                <c:pt idx="6">
                  <c:v>22694</c:v>
                </c:pt>
                <c:pt idx="7">
                  <c:v>21408</c:v>
                </c:pt>
                <c:pt idx="8">
                  <c:v>20484</c:v>
                </c:pt>
                <c:pt idx="9">
                  <c:v>20239</c:v>
                </c:pt>
                <c:pt idx="10">
                  <c:v>16163</c:v>
                </c:pt>
                <c:pt idx="11">
                  <c:v>11663</c:v>
                </c:pt>
                <c:pt idx="12">
                  <c:v>5191</c:v>
                </c:pt>
                <c:pt idx="13">
                  <c:v>1674</c:v>
                </c:pt>
                <c:pt idx="14">
                  <c:v>618</c:v>
                </c:pt>
                <c:pt idx="15">
                  <c:v>248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1-4257-A1ED-8C2A4D0B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16239</c:v>
                </c:pt>
                <c:pt idx="1">
                  <c:v>17314</c:v>
                </c:pt>
                <c:pt idx="2">
                  <c:v>28509</c:v>
                </c:pt>
                <c:pt idx="3">
                  <c:v>9700</c:v>
                </c:pt>
                <c:pt idx="4">
                  <c:v>7500</c:v>
                </c:pt>
                <c:pt idx="5">
                  <c:v>8005</c:v>
                </c:pt>
                <c:pt idx="6">
                  <c:v>14293</c:v>
                </c:pt>
                <c:pt idx="7">
                  <c:v>18693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D-42AB-BD16-7109B82CCE25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12470</c:v>
                </c:pt>
                <c:pt idx="1">
                  <c:v>25692</c:v>
                </c:pt>
                <c:pt idx="2">
                  <c:v>5162</c:v>
                </c:pt>
                <c:pt idx="3">
                  <c:v>25894</c:v>
                </c:pt>
                <c:pt idx="4">
                  <c:v>26235</c:v>
                </c:pt>
                <c:pt idx="5">
                  <c:v>14469</c:v>
                </c:pt>
                <c:pt idx="6">
                  <c:v>2068</c:v>
                </c:pt>
                <c:pt idx="7">
                  <c:v>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D-42AB-BD16-7109B82C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0.26771653543307089</c:v>
                </c:pt>
                <c:pt idx="1">
                  <c:v>3.4120734908136482E-2</c:v>
                </c:pt>
                <c:pt idx="2">
                  <c:v>1.3123359580052493E-2</c:v>
                </c:pt>
                <c:pt idx="3">
                  <c:v>2.0997375328083989E-2</c:v>
                </c:pt>
                <c:pt idx="4">
                  <c:v>4.1994750656167978E-2</c:v>
                </c:pt>
                <c:pt idx="5">
                  <c:v>0</c:v>
                </c:pt>
                <c:pt idx="6">
                  <c:v>2.6246719160104987E-2</c:v>
                </c:pt>
                <c:pt idx="7">
                  <c:v>0.10236220472440945</c:v>
                </c:pt>
                <c:pt idx="8">
                  <c:v>2.0997375328083989E-2</c:v>
                </c:pt>
                <c:pt idx="9">
                  <c:v>0</c:v>
                </c:pt>
                <c:pt idx="10">
                  <c:v>0</c:v>
                </c:pt>
                <c:pt idx="11">
                  <c:v>1.5748031496062992E-2</c:v>
                </c:pt>
                <c:pt idx="12">
                  <c:v>4.7244094488188976E-2</c:v>
                </c:pt>
                <c:pt idx="13">
                  <c:v>7.0866141732283464E-2</c:v>
                </c:pt>
                <c:pt idx="14">
                  <c:v>0.1889763779527559</c:v>
                </c:pt>
                <c:pt idx="15">
                  <c:v>4.9868766404199474E-2</c:v>
                </c:pt>
                <c:pt idx="16">
                  <c:v>3.6745406824146981E-2</c:v>
                </c:pt>
                <c:pt idx="17">
                  <c:v>1.5748031496062992E-2</c:v>
                </c:pt>
                <c:pt idx="18">
                  <c:v>1.5748031496062992E-2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893-9938-657C5A605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893-9938-657C5A60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9.47'!$V$8:$Z$8</c:f>
              <c:numCache>
                <c:formatCode>#,##0</c:formatCode>
                <c:ptCount val="5"/>
                <c:pt idx="0">
                  <c:v>46733</c:v>
                </c:pt>
                <c:pt idx="1">
                  <c:v>46752.91</c:v>
                </c:pt>
                <c:pt idx="2">
                  <c:v>48106.32</c:v>
                </c:pt>
                <c:pt idx="3">
                  <c:v>49125</c:v>
                </c:pt>
                <c:pt idx="4">
                  <c:v>51849.31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E2F-A67F-C1E568E724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4-4E2F-A67F-C1E568E7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1">
                  <c:v>569</c:v>
                </c:pt>
                <c:pt idx="2">
                  <c:v>519</c:v>
                </c:pt>
                <c:pt idx="3">
                  <c:v>522</c:v>
                </c:pt>
                <c:pt idx="4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7-4839-8168-903860EA69D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1">
                  <c:v>433</c:v>
                </c:pt>
                <c:pt idx="2">
                  <c:v>396</c:v>
                </c:pt>
                <c:pt idx="3">
                  <c:v>364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7-4839-8168-903860EA69D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1">
                  <c:v>558</c:v>
                </c:pt>
                <c:pt idx="2">
                  <c:v>509</c:v>
                </c:pt>
                <c:pt idx="3">
                  <c:v>514</c:v>
                </c:pt>
                <c:pt idx="4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7-4839-8168-903860EA69D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1">
                  <c:v>9</c:v>
                </c:pt>
                <c:pt idx="2">
                  <c:v>12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7-4839-8168-903860EA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3.1096563011456628E-2</c:v>
                </c:pt>
                <c:pt idx="1">
                  <c:v>0</c:v>
                </c:pt>
                <c:pt idx="2">
                  <c:v>0</c:v>
                </c:pt>
                <c:pt idx="3">
                  <c:v>6.5466448445171853E-3</c:v>
                </c:pt>
                <c:pt idx="4">
                  <c:v>3.2733224222585927E-2</c:v>
                </c:pt>
                <c:pt idx="5">
                  <c:v>0</c:v>
                </c:pt>
                <c:pt idx="6">
                  <c:v>6.7103109656301146E-2</c:v>
                </c:pt>
                <c:pt idx="7">
                  <c:v>6.5466448445171853E-3</c:v>
                </c:pt>
                <c:pt idx="8">
                  <c:v>6.5466448445171853E-3</c:v>
                </c:pt>
                <c:pt idx="9">
                  <c:v>0</c:v>
                </c:pt>
                <c:pt idx="10">
                  <c:v>0</c:v>
                </c:pt>
                <c:pt idx="11">
                  <c:v>0.11292962356792144</c:v>
                </c:pt>
                <c:pt idx="12">
                  <c:v>1.6366612111292964E-2</c:v>
                </c:pt>
                <c:pt idx="13">
                  <c:v>2.2913256955810146E-2</c:v>
                </c:pt>
                <c:pt idx="14">
                  <c:v>0.28150572831423898</c:v>
                </c:pt>
                <c:pt idx="15">
                  <c:v>0.11129296235679215</c:v>
                </c:pt>
                <c:pt idx="16">
                  <c:v>0.13911620294599017</c:v>
                </c:pt>
                <c:pt idx="17">
                  <c:v>2.7823240589198037E-2</c:v>
                </c:pt>
                <c:pt idx="18">
                  <c:v>9.8199672667757767E-2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FDA-AF95-03AF20666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FDA-AF95-03AF2066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28</c:v>
                </c:pt>
                <c:pt idx="4">
                  <c:v>17</c:v>
                </c:pt>
                <c:pt idx="5">
                  <c:v>25</c:v>
                </c:pt>
                <c:pt idx="6">
                  <c:v>21</c:v>
                </c:pt>
                <c:pt idx="7">
                  <c:v>36</c:v>
                </c:pt>
                <c:pt idx="8">
                  <c:v>32</c:v>
                </c:pt>
                <c:pt idx="9">
                  <c:v>25</c:v>
                </c:pt>
                <c:pt idx="10">
                  <c:v>17</c:v>
                </c:pt>
                <c:pt idx="11">
                  <c:v>15</c:v>
                </c:pt>
                <c:pt idx="12">
                  <c:v>10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D-46E5-B081-9B9CF67C5013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25</c:v>
                </c:pt>
                <c:pt idx="4">
                  <c:v>30</c:v>
                </c:pt>
                <c:pt idx="5">
                  <c:v>38</c:v>
                </c:pt>
                <c:pt idx="6">
                  <c:v>41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D-46E5-B081-9B9CF67C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15</c:v>
                </c:pt>
                <c:pt idx="1">
                  <c:v>23</c:v>
                </c:pt>
                <c:pt idx="2">
                  <c:v>32</c:v>
                </c:pt>
                <c:pt idx="3">
                  <c:v>20</c:v>
                </c:pt>
                <c:pt idx="4">
                  <c:v>4</c:v>
                </c:pt>
                <c:pt idx="5">
                  <c:v>5</c:v>
                </c:pt>
                <c:pt idx="6">
                  <c:v>15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7-48A9-9DC9-373AA61FCB67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8</c:v>
                </c:pt>
                <c:pt idx="1">
                  <c:v>36</c:v>
                </c:pt>
                <c:pt idx="2">
                  <c:v>0</c:v>
                </c:pt>
                <c:pt idx="3">
                  <c:v>56</c:v>
                </c:pt>
                <c:pt idx="4">
                  <c:v>19</c:v>
                </c:pt>
                <c:pt idx="5">
                  <c:v>5</c:v>
                </c:pt>
                <c:pt idx="6">
                  <c:v>3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7-48A9-9DC9-373AA61F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1">
                  <c:v>33384.449999999997</c:v>
                </c:pt>
                <c:pt idx="2">
                  <c:v>32204.94</c:v>
                </c:pt>
                <c:pt idx="3">
                  <c:v>30819</c:v>
                </c:pt>
                <c:pt idx="4">
                  <c:v>37351.67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3F0-82FB-57155FFE3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3F0-82FB-57155FFE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9.48'!$V$4:$Z$4</c:f>
              <c:numCache>
                <c:formatCode>#,##0</c:formatCode>
                <c:ptCount val="5"/>
                <c:pt idx="0">
                  <c:v>569</c:v>
                </c:pt>
                <c:pt idx="1">
                  <c:v>519</c:v>
                </c:pt>
                <c:pt idx="2">
                  <c:v>522</c:v>
                </c:pt>
                <c:pt idx="3">
                  <c:v>531</c:v>
                </c:pt>
                <c:pt idx="4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9C1-BE5C-20EAEDDF04B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9.48'!$V$7:$Z$7</c:f>
              <c:numCache>
                <c:formatCode>#,##0</c:formatCode>
                <c:ptCount val="5"/>
                <c:pt idx="0">
                  <c:v>433</c:v>
                </c:pt>
                <c:pt idx="1">
                  <c:v>396</c:v>
                </c:pt>
                <c:pt idx="2">
                  <c:v>364</c:v>
                </c:pt>
                <c:pt idx="3">
                  <c:v>384</c:v>
                </c:pt>
                <c:pt idx="4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9C1-BE5C-20EAEDDF04B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9.48'!$V$11:$Z$11</c:f>
              <c:numCache>
                <c:formatCode>#,##0</c:formatCode>
                <c:ptCount val="5"/>
                <c:pt idx="0">
                  <c:v>558</c:v>
                </c:pt>
                <c:pt idx="1">
                  <c:v>509</c:v>
                </c:pt>
                <c:pt idx="2">
                  <c:v>514</c:v>
                </c:pt>
                <c:pt idx="3">
                  <c:v>526</c:v>
                </c:pt>
                <c:pt idx="4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B-49C1-BE5C-20EAEDDF04B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9.48'!$V$12:$Z$12</c:f>
              <c:numCache>
                <c:formatCode>#,##0</c:formatCode>
                <c:ptCount val="5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9C1-BE5C-20EAEDDF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3.1096563011456628E-2</c:v>
                </c:pt>
                <c:pt idx="1">
                  <c:v>0</c:v>
                </c:pt>
                <c:pt idx="2">
                  <c:v>0</c:v>
                </c:pt>
                <c:pt idx="3">
                  <c:v>6.5466448445171853E-3</c:v>
                </c:pt>
                <c:pt idx="4">
                  <c:v>3.2733224222585927E-2</c:v>
                </c:pt>
                <c:pt idx="5">
                  <c:v>0</c:v>
                </c:pt>
                <c:pt idx="6">
                  <c:v>6.7103109656301146E-2</c:v>
                </c:pt>
                <c:pt idx="7">
                  <c:v>6.5466448445171853E-3</c:v>
                </c:pt>
                <c:pt idx="8">
                  <c:v>6.5466448445171853E-3</c:v>
                </c:pt>
                <c:pt idx="9">
                  <c:v>0</c:v>
                </c:pt>
                <c:pt idx="10">
                  <c:v>0</c:v>
                </c:pt>
                <c:pt idx="11">
                  <c:v>0.11292962356792144</c:v>
                </c:pt>
                <c:pt idx="12">
                  <c:v>1.6366612111292964E-2</c:v>
                </c:pt>
                <c:pt idx="13">
                  <c:v>2.2913256955810146E-2</c:v>
                </c:pt>
                <c:pt idx="14">
                  <c:v>0.28150572831423898</c:v>
                </c:pt>
                <c:pt idx="15">
                  <c:v>0.11129296235679215</c:v>
                </c:pt>
                <c:pt idx="16">
                  <c:v>0.13911620294599017</c:v>
                </c:pt>
                <c:pt idx="17">
                  <c:v>2.7823240589198037E-2</c:v>
                </c:pt>
                <c:pt idx="18">
                  <c:v>9.8199672667757767E-2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2-4ABC-B632-6E7EC0B87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2-4ABC-B632-6E7EC0B8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23</c:v>
                </c:pt>
                <c:pt idx="3">
                  <c:v>38</c:v>
                </c:pt>
                <c:pt idx="4">
                  <c:v>37</c:v>
                </c:pt>
                <c:pt idx="5">
                  <c:v>22</c:v>
                </c:pt>
                <c:pt idx="6">
                  <c:v>28</c:v>
                </c:pt>
                <c:pt idx="7">
                  <c:v>34</c:v>
                </c:pt>
                <c:pt idx="8">
                  <c:v>47</c:v>
                </c:pt>
                <c:pt idx="9">
                  <c:v>28</c:v>
                </c:pt>
                <c:pt idx="10">
                  <c:v>21</c:v>
                </c:pt>
                <c:pt idx="11">
                  <c:v>27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56D-A1E2-E6A7FF1823FD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22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28</c:v>
                </c:pt>
                <c:pt idx="7">
                  <c:v>36</c:v>
                </c:pt>
                <c:pt idx="8">
                  <c:v>35</c:v>
                </c:pt>
                <c:pt idx="9">
                  <c:v>20</c:v>
                </c:pt>
                <c:pt idx="10">
                  <c:v>25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9-456D-A1E2-E6A7FF18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12</c:v>
                </c:pt>
                <c:pt idx="1">
                  <c:v>22</c:v>
                </c:pt>
                <c:pt idx="2">
                  <c:v>37</c:v>
                </c:pt>
                <c:pt idx="3">
                  <c:v>21</c:v>
                </c:pt>
                <c:pt idx="4">
                  <c:v>5</c:v>
                </c:pt>
                <c:pt idx="5">
                  <c:v>0</c:v>
                </c:pt>
                <c:pt idx="6">
                  <c:v>16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C8F-A22A-D806CB2F1D89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9</c:v>
                </c:pt>
                <c:pt idx="1">
                  <c:v>36</c:v>
                </c:pt>
                <c:pt idx="2">
                  <c:v>0</c:v>
                </c:pt>
                <c:pt idx="3">
                  <c:v>59</c:v>
                </c:pt>
                <c:pt idx="4">
                  <c:v>26</c:v>
                </c:pt>
                <c:pt idx="5">
                  <c:v>8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C8F-A22A-D806CB2F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20</c:v>
                </c:pt>
                <c:pt idx="4">
                  <c:v>49</c:v>
                </c:pt>
                <c:pt idx="5">
                  <c:v>24</c:v>
                </c:pt>
                <c:pt idx="6">
                  <c:v>12</c:v>
                </c:pt>
                <c:pt idx="7">
                  <c:v>12</c:v>
                </c:pt>
                <c:pt idx="8">
                  <c:v>7</c:v>
                </c:pt>
                <c:pt idx="9">
                  <c:v>15</c:v>
                </c:pt>
                <c:pt idx="10">
                  <c:v>13</c:v>
                </c:pt>
                <c:pt idx="11">
                  <c:v>18</c:v>
                </c:pt>
                <c:pt idx="12">
                  <c:v>10</c:v>
                </c:pt>
                <c:pt idx="13">
                  <c:v>4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F-4DBB-83E8-B6DC726902A0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4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22</c:v>
                </c:pt>
                <c:pt idx="5">
                  <c:v>15</c:v>
                </c:pt>
                <c:pt idx="6">
                  <c:v>19</c:v>
                </c:pt>
                <c:pt idx="7">
                  <c:v>23</c:v>
                </c:pt>
                <c:pt idx="8">
                  <c:v>16</c:v>
                </c:pt>
                <c:pt idx="9">
                  <c:v>10</c:v>
                </c:pt>
                <c:pt idx="10">
                  <c:v>14</c:v>
                </c:pt>
                <c:pt idx="11">
                  <c:v>10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F-4DBB-83E8-B6DC7269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9.48'!$V$8:$Z$8</c:f>
              <c:numCache>
                <c:formatCode>#,##0</c:formatCode>
                <c:ptCount val="5"/>
                <c:pt idx="0">
                  <c:v>33384.449999999997</c:v>
                </c:pt>
                <c:pt idx="1">
                  <c:v>32204.94</c:v>
                </c:pt>
                <c:pt idx="2">
                  <c:v>30819</c:v>
                </c:pt>
                <c:pt idx="3">
                  <c:v>37351.67</c:v>
                </c:pt>
                <c:pt idx="4">
                  <c:v>29721.26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A-499D-884C-3A8184C12E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A-499D-884C-3A8184C1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1">
                  <c:v>17553</c:v>
                </c:pt>
                <c:pt idx="2">
                  <c:v>17375</c:v>
                </c:pt>
                <c:pt idx="3">
                  <c:v>17949</c:v>
                </c:pt>
                <c:pt idx="4">
                  <c:v>18599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5D2-8FE9-57F8769F6F54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1">
                  <c:v>11948</c:v>
                </c:pt>
                <c:pt idx="2">
                  <c:v>12196</c:v>
                </c:pt>
                <c:pt idx="3">
                  <c:v>12338</c:v>
                </c:pt>
                <c:pt idx="4">
                  <c:v>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5D2-8FE9-57F8769F6F54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1">
                  <c:v>16452</c:v>
                </c:pt>
                <c:pt idx="2">
                  <c:v>16586</c:v>
                </c:pt>
                <c:pt idx="3">
                  <c:v>17167</c:v>
                </c:pt>
                <c:pt idx="4">
                  <c:v>17855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5D2-8FE9-57F8769F6F54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1">
                  <c:v>1098</c:v>
                </c:pt>
                <c:pt idx="2">
                  <c:v>790</c:v>
                </c:pt>
                <c:pt idx="3">
                  <c:v>782</c:v>
                </c:pt>
                <c:pt idx="4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5D2-8FE9-57F8769F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1.9295211328505025E-2</c:v>
                </c:pt>
                <c:pt idx="1">
                  <c:v>0.16376607934277376</c:v>
                </c:pt>
                <c:pt idx="2">
                  <c:v>3.2753215868554751E-2</c:v>
                </c:pt>
                <c:pt idx="3">
                  <c:v>5.4048211004215762E-3</c:v>
                </c:pt>
                <c:pt idx="4">
                  <c:v>6.4965949627067338E-2</c:v>
                </c:pt>
                <c:pt idx="5">
                  <c:v>2.5780996649010918E-2</c:v>
                </c:pt>
                <c:pt idx="6">
                  <c:v>9.5449140633445034E-2</c:v>
                </c:pt>
                <c:pt idx="7">
                  <c:v>8.7450005404821105E-2</c:v>
                </c:pt>
                <c:pt idx="8">
                  <c:v>3.0807480272402984E-2</c:v>
                </c:pt>
                <c:pt idx="9">
                  <c:v>3.9455194033077507E-3</c:v>
                </c:pt>
                <c:pt idx="10">
                  <c:v>1.7457572154361691E-2</c:v>
                </c:pt>
                <c:pt idx="11">
                  <c:v>1.8214247108420713E-2</c:v>
                </c:pt>
                <c:pt idx="12">
                  <c:v>4.0374013620149175E-2</c:v>
                </c:pt>
                <c:pt idx="13">
                  <c:v>9.9610852880769651E-2</c:v>
                </c:pt>
                <c:pt idx="14">
                  <c:v>5.0156739811912224E-2</c:v>
                </c:pt>
                <c:pt idx="15">
                  <c:v>6.210139444384391E-2</c:v>
                </c:pt>
                <c:pt idx="16">
                  <c:v>0.11836558209923252</c:v>
                </c:pt>
                <c:pt idx="17">
                  <c:v>7.1343638525564806E-3</c:v>
                </c:pt>
                <c:pt idx="18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939-8DEE-E3553831B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939-8DEE-E3553831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44</c:v>
                </c:pt>
                <c:pt idx="1">
                  <c:v>324</c:v>
                </c:pt>
                <c:pt idx="2">
                  <c:v>652</c:v>
                </c:pt>
                <c:pt idx="3">
                  <c:v>950</c:v>
                </c:pt>
                <c:pt idx="4">
                  <c:v>1507</c:v>
                </c:pt>
                <c:pt idx="5">
                  <c:v>1206</c:v>
                </c:pt>
                <c:pt idx="6">
                  <c:v>1129</c:v>
                </c:pt>
                <c:pt idx="7">
                  <c:v>809</c:v>
                </c:pt>
                <c:pt idx="8">
                  <c:v>814</c:v>
                </c:pt>
                <c:pt idx="9">
                  <c:v>768</c:v>
                </c:pt>
                <c:pt idx="10">
                  <c:v>710</c:v>
                </c:pt>
                <c:pt idx="11">
                  <c:v>548</c:v>
                </c:pt>
                <c:pt idx="12">
                  <c:v>218</c:v>
                </c:pt>
                <c:pt idx="13">
                  <c:v>92</c:v>
                </c:pt>
                <c:pt idx="14">
                  <c:v>45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855-8A8A-C7CFBD4026F8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67</c:v>
                </c:pt>
                <c:pt idx="1">
                  <c:v>343</c:v>
                </c:pt>
                <c:pt idx="2">
                  <c:v>540</c:v>
                </c:pt>
                <c:pt idx="3">
                  <c:v>934</c:v>
                </c:pt>
                <c:pt idx="4">
                  <c:v>1229</c:v>
                </c:pt>
                <c:pt idx="5">
                  <c:v>1180</c:v>
                </c:pt>
                <c:pt idx="6">
                  <c:v>969</c:v>
                </c:pt>
                <c:pt idx="7">
                  <c:v>803</c:v>
                </c:pt>
                <c:pt idx="8">
                  <c:v>747</c:v>
                </c:pt>
                <c:pt idx="9">
                  <c:v>729</c:v>
                </c:pt>
                <c:pt idx="10">
                  <c:v>594</c:v>
                </c:pt>
                <c:pt idx="11">
                  <c:v>379</c:v>
                </c:pt>
                <c:pt idx="12">
                  <c:v>145</c:v>
                </c:pt>
                <c:pt idx="13">
                  <c:v>61</c:v>
                </c:pt>
                <c:pt idx="14">
                  <c:v>25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855-8A8A-C7CFBD40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365</c:v>
                </c:pt>
                <c:pt idx="1">
                  <c:v>528</c:v>
                </c:pt>
                <c:pt idx="2">
                  <c:v>1892</c:v>
                </c:pt>
                <c:pt idx="3">
                  <c:v>343</c:v>
                </c:pt>
                <c:pt idx="4">
                  <c:v>103</c:v>
                </c:pt>
                <c:pt idx="5">
                  <c:v>190</c:v>
                </c:pt>
                <c:pt idx="6">
                  <c:v>1493</c:v>
                </c:pt>
                <c:pt idx="7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DAD-A689-150EC338F17E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452</c:v>
                </c:pt>
                <c:pt idx="1">
                  <c:v>1052</c:v>
                </c:pt>
                <c:pt idx="2">
                  <c:v>258</c:v>
                </c:pt>
                <c:pt idx="3">
                  <c:v>944</c:v>
                </c:pt>
                <c:pt idx="4">
                  <c:v>975</c:v>
                </c:pt>
                <c:pt idx="5">
                  <c:v>467</c:v>
                </c:pt>
                <c:pt idx="6">
                  <c:v>265</c:v>
                </c:pt>
                <c:pt idx="7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A-4DAD-A689-150EC338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1">
                  <c:v>59129</c:v>
                </c:pt>
                <c:pt idx="2">
                  <c:v>59531.43</c:v>
                </c:pt>
                <c:pt idx="3">
                  <c:v>60584</c:v>
                </c:pt>
                <c:pt idx="4">
                  <c:v>61838.68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2-4207-A390-B0D81B6B54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2-4207-A390-B0D81B6B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9.49'!$V$4:$Z$4</c:f>
              <c:numCache>
                <c:formatCode>#,##0</c:formatCode>
                <c:ptCount val="5"/>
                <c:pt idx="0">
                  <c:v>17553</c:v>
                </c:pt>
                <c:pt idx="1">
                  <c:v>17375</c:v>
                </c:pt>
                <c:pt idx="2">
                  <c:v>17949</c:v>
                </c:pt>
                <c:pt idx="3">
                  <c:v>18599</c:v>
                </c:pt>
                <c:pt idx="4">
                  <c:v>18501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46-A2A5-B144593BAB08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9.49'!$V$7:$Z$7</c:f>
              <c:numCache>
                <c:formatCode>#,##0</c:formatCode>
                <c:ptCount val="5"/>
                <c:pt idx="0">
                  <c:v>11948</c:v>
                </c:pt>
                <c:pt idx="1">
                  <c:v>12196</c:v>
                </c:pt>
                <c:pt idx="2">
                  <c:v>12338</c:v>
                </c:pt>
                <c:pt idx="3">
                  <c:v>12322</c:v>
                </c:pt>
                <c:pt idx="4">
                  <c:v>12309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46-A2A5-B144593BAB08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9.49'!$V$11:$Z$11</c:f>
              <c:numCache>
                <c:formatCode>#,##0</c:formatCode>
                <c:ptCount val="5"/>
                <c:pt idx="0">
                  <c:v>16452</c:v>
                </c:pt>
                <c:pt idx="1">
                  <c:v>16586</c:v>
                </c:pt>
                <c:pt idx="2">
                  <c:v>17167</c:v>
                </c:pt>
                <c:pt idx="3">
                  <c:v>17855</c:v>
                </c:pt>
                <c:pt idx="4">
                  <c:v>17785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B-4446-A2A5-B144593BAB08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9.49'!$V$12:$Z$12</c:f>
              <c:numCache>
                <c:formatCode>#,##0</c:formatCode>
                <c:ptCount val="5"/>
                <c:pt idx="0">
                  <c:v>1098</c:v>
                </c:pt>
                <c:pt idx="1">
                  <c:v>790</c:v>
                </c:pt>
                <c:pt idx="2">
                  <c:v>782</c:v>
                </c:pt>
                <c:pt idx="3">
                  <c:v>739</c:v>
                </c:pt>
                <c:pt idx="4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B-4446-A2A5-B144593B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1.9295211328505025E-2</c:v>
                </c:pt>
                <c:pt idx="1">
                  <c:v>0.16376607934277376</c:v>
                </c:pt>
                <c:pt idx="2">
                  <c:v>3.2753215868554751E-2</c:v>
                </c:pt>
                <c:pt idx="3">
                  <c:v>5.4048211004215762E-3</c:v>
                </c:pt>
                <c:pt idx="4">
                  <c:v>6.4965949627067338E-2</c:v>
                </c:pt>
                <c:pt idx="5">
                  <c:v>2.5780996649010918E-2</c:v>
                </c:pt>
                <c:pt idx="6">
                  <c:v>9.5449140633445034E-2</c:v>
                </c:pt>
                <c:pt idx="7">
                  <c:v>8.7450005404821105E-2</c:v>
                </c:pt>
                <c:pt idx="8">
                  <c:v>3.0807480272402984E-2</c:v>
                </c:pt>
                <c:pt idx="9">
                  <c:v>3.9455194033077507E-3</c:v>
                </c:pt>
                <c:pt idx="10">
                  <c:v>1.7457572154361691E-2</c:v>
                </c:pt>
                <c:pt idx="11">
                  <c:v>1.8214247108420713E-2</c:v>
                </c:pt>
                <c:pt idx="12">
                  <c:v>4.0374013620149175E-2</c:v>
                </c:pt>
                <c:pt idx="13">
                  <c:v>9.9610852880769651E-2</c:v>
                </c:pt>
                <c:pt idx="14">
                  <c:v>5.0156739811912224E-2</c:v>
                </c:pt>
                <c:pt idx="15">
                  <c:v>6.210139444384391E-2</c:v>
                </c:pt>
                <c:pt idx="16">
                  <c:v>0.11836558209923252</c:v>
                </c:pt>
                <c:pt idx="17">
                  <c:v>7.1343638525564806E-3</c:v>
                </c:pt>
                <c:pt idx="18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A2C-9A79-BF0ED280C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A2C-9A79-BF0ED280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40</c:v>
                </c:pt>
                <c:pt idx="1">
                  <c:v>338</c:v>
                </c:pt>
                <c:pt idx="2">
                  <c:v>680</c:v>
                </c:pt>
                <c:pt idx="3">
                  <c:v>898</c:v>
                </c:pt>
                <c:pt idx="4">
                  <c:v>1395</c:v>
                </c:pt>
                <c:pt idx="5">
                  <c:v>1270</c:v>
                </c:pt>
                <c:pt idx="6">
                  <c:v>1101</c:v>
                </c:pt>
                <c:pt idx="7">
                  <c:v>895</c:v>
                </c:pt>
                <c:pt idx="8">
                  <c:v>774</c:v>
                </c:pt>
                <c:pt idx="9">
                  <c:v>781</c:v>
                </c:pt>
                <c:pt idx="10">
                  <c:v>649</c:v>
                </c:pt>
                <c:pt idx="11">
                  <c:v>555</c:v>
                </c:pt>
                <c:pt idx="12">
                  <c:v>243</c:v>
                </c:pt>
                <c:pt idx="13">
                  <c:v>91</c:v>
                </c:pt>
                <c:pt idx="14">
                  <c:v>41</c:v>
                </c:pt>
                <c:pt idx="15">
                  <c:v>19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F48-8353-3EAEB4F928D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48</c:v>
                </c:pt>
                <c:pt idx="1">
                  <c:v>348</c:v>
                </c:pt>
                <c:pt idx="2">
                  <c:v>569</c:v>
                </c:pt>
                <c:pt idx="3">
                  <c:v>910</c:v>
                </c:pt>
                <c:pt idx="4">
                  <c:v>1240</c:v>
                </c:pt>
                <c:pt idx="5">
                  <c:v>1142</c:v>
                </c:pt>
                <c:pt idx="6">
                  <c:v>906</c:v>
                </c:pt>
                <c:pt idx="7">
                  <c:v>837</c:v>
                </c:pt>
                <c:pt idx="8">
                  <c:v>752</c:v>
                </c:pt>
                <c:pt idx="9">
                  <c:v>755</c:v>
                </c:pt>
                <c:pt idx="10">
                  <c:v>551</c:v>
                </c:pt>
                <c:pt idx="11">
                  <c:v>402</c:v>
                </c:pt>
                <c:pt idx="12">
                  <c:v>170</c:v>
                </c:pt>
                <c:pt idx="13">
                  <c:v>63</c:v>
                </c:pt>
                <c:pt idx="14">
                  <c:v>20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8-4F48-8353-3EAEB4F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352</c:v>
                </c:pt>
                <c:pt idx="1">
                  <c:v>503</c:v>
                </c:pt>
                <c:pt idx="2">
                  <c:v>1785</c:v>
                </c:pt>
                <c:pt idx="3">
                  <c:v>370</c:v>
                </c:pt>
                <c:pt idx="4">
                  <c:v>116</c:v>
                </c:pt>
                <c:pt idx="5">
                  <c:v>184</c:v>
                </c:pt>
                <c:pt idx="6">
                  <c:v>1514</c:v>
                </c:pt>
                <c:pt idx="7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5-4BB5-903F-A72836EAFD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437</c:v>
                </c:pt>
                <c:pt idx="1">
                  <c:v>1030</c:v>
                </c:pt>
                <c:pt idx="2">
                  <c:v>277</c:v>
                </c:pt>
                <c:pt idx="3">
                  <c:v>930</c:v>
                </c:pt>
                <c:pt idx="4">
                  <c:v>951</c:v>
                </c:pt>
                <c:pt idx="5">
                  <c:v>464</c:v>
                </c:pt>
                <c:pt idx="6">
                  <c:v>289</c:v>
                </c:pt>
                <c:pt idx="7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5-4BB5-903F-A72836EA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18</c:v>
                </c:pt>
                <c:pt idx="1">
                  <c:v>6</c:v>
                </c:pt>
                <c:pt idx="2">
                  <c:v>8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CE2-9DB6-870414E88665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10</c:v>
                </c:pt>
                <c:pt idx="1">
                  <c:v>13</c:v>
                </c:pt>
                <c:pt idx="2">
                  <c:v>6</c:v>
                </c:pt>
                <c:pt idx="3">
                  <c:v>10</c:v>
                </c:pt>
                <c:pt idx="4">
                  <c:v>17</c:v>
                </c:pt>
                <c:pt idx="5">
                  <c:v>3</c:v>
                </c:pt>
                <c:pt idx="6">
                  <c:v>3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CE2-9DB6-870414E8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9.49'!$V$8:$Z$8</c:f>
              <c:numCache>
                <c:formatCode>#,##0</c:formatCode>
                <c:ptCount val="5"/>
                <c:pt idx="0">
                  <c:v>59129</c:v>
                </c:pt>
                <c:pt idx="1">
                  <c:v>59531.43</c:v>
                </c:pt>
                <c:pt idx="2">
                  <c:v>60584</c:v>
                </c:pt>
                <c:pt idx="3">
                  <c:v>61838.68</c:v>
                </c:pt>
                <c:pt idx="4">
                  <c:v>65170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81F-B70C-2E3FAB500A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0-481F-B70C-2E3FAB50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1">
                  <c:v>3519</c:v>
                </c:pt>
                <c:pt idx="2">
                  <c:v>3853</c:v>
                </c:pt>
                <c:pt idx="3">
                  <c:v>3881</c:v>
                </c:pt>
                <c:pt idx="4">
                  <c:v>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E-4DB2-9025-CCFDA9CBEF52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1">
                  <c:v>2336</c:v>
                </c:pt>
                <c:pt idx="2">
                  <c:v>2581</c:v>
                </c:pt>
                <c:pt idx="3">
                  <c:v>2579</c:v>
                </c:pt>
                <c:pt idx="4">
                  <c:v>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E-4DB2-9025-CCFDA9CBEF52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1">
                  <c:v>2914</c:v>
                </c:pt>
                <c:pt idx="2">
                  <c:v>3104</c:v>
                </c:pt>
                <c:pt idx="3">
                  <c:v>3134</c:v>
                </c:pt>
                <c:pt idx="4">
                  <c:v>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E-4DB2-9025-CCFDA9CBEF52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1">
                  <c:v>605</c:v>
                </c:pt>
                <c:pt idx="2">
                  <c:v>748</c:v>
                </c:pt>
                <c:pt idx="3">
                  <c:v>747</c:v>
                </c:pt>
                <c:pt idx="4">
                  <c:v>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DB2-9025-CCFDA9CB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0.15070242656449553</c:v>
                </c:pt>
                <c:pt idx="1">
                  <c:v>3.0651340996168583E-3</c:v>
                </c:pt>
                <c:pt idx="2">
                  <c:v>6.2324393358876115E-2</c:v>
                </c:pt>
                <c:pt idx="3">
                  <c:v>4.0868454661558114E-3</c:v>
                </c:pt>
                <c:pt idx="4">
                  <c:v>6.5134099616858232E-2</c:v>
                </c:pt>
                <c:pt idx="5">
                  <c:v>2.2988505747126436E-2</c:v>
                </c:pt>
                <c:pt idx="6">
                  <c:v>8.4035759897828868E-2</c:v>
                </c:pt>
                <c:pt idx="7">
                  <c:v>6.2068965517241378E-2</c:v>
                </c:pt>
                <c:pt idx="8">
                  <c:v>3.4993614303959135E-2</c:v>
                </c:pt>
                <c:pt idx="9">
                  <c:v>2.554278416347382E-3</c:v>
                </c:pt>
                <c:pt idx="10">
                  <c:v>1.532567049808429E-2</c:v>
                </c:pt>
                <c:pt idx="11">
                  <c:v>1.1749680715197957E-2</c:v>
                </c:pt>
                <c:pt idx="12">
                  <c:v>3.0651340996168581E-2</c:v>
                </c:pt>
                <c:pt idx="13">
                  <c:v>5.4661558109833974E-2</c:v>
                </c:pt>
                <c:pt idx="14">
                  <c:v>8.3524904214559381E-2</c:v>
                </c:pt>
                <c:pt idx="15">
                  <c:v>6.4878671775223495E-2</c:v>
                </c:pt>
                <c:pt idx="16">
                  <c:v>0.1305236270753512</c:v>
                </c:pt>
                <c:pt idx="17">
                  <c:v>5.8748403575989783E-3</c:v>
                </c:pt>
                <c:pt idx="18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1-4B2A-800B-AA1592BE3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1-4B2A-800B-AA1592B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11</c:v>
                </c:pt>
                <c:pt idx="1">
                  <c:v>93</c:v>
                </c:pt>
                <c:pt idx="2">
                  <c:v>110</c:v>
                </c:pt>
                <c:pt idx="3">
                  <c:v>197</c:v>
                </c:pt>
                <c:pt idx="4">
                  <c:v>227</c:v>
                </c:pt>
                <c:pt idx="5">
                  <c:v>237</c:v>
                </c:pt>
                <c:pt idx="6">
                  <c:v>162</c:v>
                </c:pt>
                <c:pt idx="7">
                  <c:v>163</c:v>
                </c:pt>
                <c:pt idx="8">
                  <c:v>150</c:v>
                </c:pt>
                <c:pt idx="9">
                  <c:v>129</c:v>
                </c:pt>
                <c:pt idx="10">
                  <c:v>175</c:v>
                </c:pt>
                <c:pt idx="11">
                  <c:v>161</c:v>
                </c:pt>
                <c:pt idx="12">
                  <c:v>116</c:v>
                </c:pt>
                <c:pt idx="13">
                  <c:v>33</c:v>
                </c:pt>
                <c:pt idx="14">
                  <c:v>18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519-8282-651E961EF908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6</c:v>
                </c:pt>
                <c:pt idx="1">
                  <c:v>75</c:v>
                </c:pt>
                <c:pt idx="2">
                  <c:v>139</c:v>
                </c:pt>
                <c:pt idx="3">
                  <c:v>156</c:v>
                </c:pt>
                <c:pt idx="4">
                  <c:v>230</c:v>
                </c:pt>
                <c:pt idx="5">
                  <c:v>220</c:v>
                </c:pt>
                <c:pt idx="6">
                  <c:v>206</c:v>
                </c:pt>
                <c:pt idx="7">
                  <c:v>161</c:v>
                </c:pt>
                <c:pt idx="8">
                  <c:v>161</c:v>
                </c:pt>
                <c:pt idx="9">
                  <c:v>163</c:v>
                </c:pt>
                <c:pt idx="10">
                  <c:v>214</c:v>
                </c:pt>
                <c:pt idx="11">
                  <c:v>154</c:v>
                </c:pt>
                <c:pt idx="12">
                  <c:v>80</c:v>
                </c:pt>
                <c:pt idx="13">
                  <c:v>26</c:v>
                </c:pt>
                <c:pt idx="14">
                  <c:v>17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519-8282-651E961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96</c:v>
                </c:pt>
                <c:pt idx="1">
                  <c:v>76</c:v>
                </c:pt>
                <c:pt idx="2">
                  <c:v>180</c:v>
                </c:pt>
                <c:pt idx="3">
                  <c:v>85</c:v>
                </c:pt>
                <c:pt idx="4">
                  <c:v>28</c:v>
                </c:pt>
                <c:pt idx="5">
                  <c:v>76</c:v>
                </c:pt>
                <c:pt idx="6">
                  <c:v>101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1-4062-B9A1-713AACA18591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92</c:v>
                </c:pt>
                <c:pt idx="1">
                  <c:v>236</c:v>
                </c:pt>
                <c:pt idx="2">
                  <c:v>41</c:v>
                </c:pt>
                <c:pt idx="3">
                  <c:v>175</c:v>
                </c:pt>
                <c:pt idx="4">
                  <c:v>181</c:v>
                </c:pt>
                <c:pt idx="5">
                  <c:v>102</c:v>
                </c:pt>
                <c:pt idx="6">
                  <c:v>15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1-4062-B9A1-713AACA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1">
                  <c:v>41380</c:v>
                </c:pt>
                <c:pt idx="2">
                  <c:v>39590.93</c:v>
                </c:pt>
                <c:pt idx="3">
                  <c:v>39690.15</c:v>
                </c:pt>
                <c:pt idx="4">
                  <c:v>43708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6-42F0-B383-CC87C63B10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6-42F0-B383-CC87C63B1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9.50'!$V$4:$Z$4</c:f>
              <c:numCache>
                <c:formatCode>#,##0</c:formatCode>
                <c:ptCount val="5"/>
                <c:pt idx="0">
                  <c:v>3519</c:v>
                </c:pt>
                <c:pt idx="1">
                  <c:v>3853</c:v>
                </c:pt>
                <c:pt idx="2">
                  <c:v>3881</c:v>
                </c:pt>
                <c:pt idx="3">
                  <c:v>4016</c:v>
                </c:pt>
                <c:pt idx="4">
                  <c:v>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4-4A62-BC46-F1800AD6404C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9.50'!$V$7:$Z$7</c:f>
              <c:numCache>
                <c:formatCode>#,##0</c:formatCode>
                <c:ptCount val="5"/>
                <c:pt idx="0">
                  <c:v>2336</c:v>
                </c:pt>
                <c:pt idx="1">
                  <c:v>2581</c:v>
                </c:pt>
                <c:pt idx="2">
                  <c:v>2579</c:v>
                </c:pt>
                <c:pt idx="3">
                  <c:v>2641</c:v>
                </c:pt>
                <c:pt idx="4">
                  <c:v>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4-4A62-BC46-F1800AD6404C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9.50'!$V$11:$Z$11</c:f>
              <c:numCache>
                <c:formatCode>#,##0</c:formatCode>
                <c:ptCount val="5"/>
                <c:pt idx="0">
                  <c:v>2914</c:v>
                </c:pt>
                <c:pt idx="1">
                  <c:v>3104</c:v>
                </c:pt>
                <c:pt idx="2">
                  <c:v>3134</c:v>
                </c:pt>
                <c:pt idx="3">
                  <c:v>3262</c:v>
                </c:pt>
                <c:pt idx="4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4-4A62-BC46-F1800AD6404C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9.50'!$V$12:$Z$12</c:f>
              <c:numCache>
                <c:formatCode>#,##0</c:formatCode>
                <c:ptCount val="5"/>
                <c:pt idx="0">
                  <c:v>605</c:v>
                </c:pt>
                <c:pt idx="1">
                  <c:v>748</c:v>
                </c:pt>
                <c:pt idx="2">
                  <c:v>747</c:v>
                </c:pt>
                <c:pt idx="3">
                  <c:v>763</c:v>
                </c:pt>
                <c:pt idx="4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4-4A62-BC46-F1800AD6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0.15070242656449553</c:v>
                </c:pt>
                <c:pt idx="1">
                  <c:v>3.0651340996168583E-3</c:v>
                </c:pt>
                <c:pt idx="2">
                  <c:v>6.2324393358876115E-2</c:v>
                </c:pt>
                <c:pt idx="3">
                  <c:v>4.0868454661558114E-3</c:v>
                </c:pt>
                <c:pt idx="4">
                  <c:v>6.5134099616858232E-2</c:v>
                </c:pt>
                <c:pt idx="5">
                  <c:v>2.2988505747126436E-2</c:v>
                </c:pt>
                <c:pt idx="6">
                  <c:v>8.4035759897828868E-2</c:v>
                </c:pt>
                <c:pt idx="7">
                  <c:v>6.2068965517241378E-2</c:v>
                </c:pt>
                <c:pt idx="8">
                  <c:v>3.4993614303959135E-2</c:v>
                </c:pt>
                <c:pt idx="9">
                  <c:v>2.554278416347382E-3</c:v>
                </c:pt>
                <c:pt idx="10">
                  <c:v>1.532567049808429E-2</c:v>
                </c:pt>
                <c:pt idx="11">
                  <c:v>1.1749680715197957E-2</c:v>
                </c:pt>
                <c:pt idx="12">
                  <c:v>3.0651340996168581E-2</c:v>
                </c:pt>
                <c:pt idx="13">
                  <c:v>5.4661558109833974E-2</c:v>
                </c:pt>
                <c:pt idx="14">
                  <c:v>8.3524904214559381E-2</c:v>
                </c:pt>
                <c:pt idx="15">
                  <c:v>6.4878671775223495E-2</c:v>
                </c:pt>
                <c:pt idx="16">
                  <c:v>0.1305236270753512</c:v>
                </c:pt>
                <c:pt idx="17">
                  <c:v>5.8748403575989783E-3</c:v>
                </c:pt>
                <c:pt idx="18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3-413D-94C7-D98BC9576F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3-413D-94C7-D98BC957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13</c:v>
                </c:pt>
                <c:pt idx="1">
                  <c:v>80</c:v>
                </c:pt>
                <c:pt idx="2">
                  <c:v>116</c:v>
                </c:pt>
                <c:pt idx="3">
                  <c:v>165</c:v>
                </c:pt>
                <c:pt idx="4">
                  <c:v>263</c:v>
                </c:pt>
                <c:pt idx="5">
                  <c:v>210</c:v>
                </c:pt>
                <c:pt idx="6">
                  <c:v>147</c:v>
                </c:pt>
                <c:pt idx="7">
                  <c:v>144</c:v>
                </c:pt>
                <c:pt idx="8">
                  <c:v>139</c:v>
                </c:pt>
                <c:pt idx="9">
                  <c:v>161</c:v>
                </c:pt>
                <c:pt idx="10">
                  <c:v>139</c:v>
                </c:pt>
                <c:pt idx="11">
                  <c:v>179</c:v>
                </c:pt>
                <c:pt idx="12">
                  <c:v>128</c:v>
                </c:pt>
                <c:pt idx="13">
                  <c:v>47</c:v>
                </c:pt>
                <c:pt idx="14">
                  <c:v>19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43BC-BE41-9E3F1F42B4EA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16</c:v>
                </c:pt>
                <c:pt idx="1">
                  <c:v>68</c:v>
                </c:pt>
                <c:pt idx="2">
                  <c:v>110</c:v>
                </c:pt>
                <c:pt idx="3">
                  <c:v>169</c:v>
                </c:pt>
                <c:pt idx="4">
                  <c:v>189</c:v>
                </c:pt>
                <c:pt idx="5">
                  <c:v>211</c:v>
                </c:pt>
                <c:pt idx="6">
                  <c:v>200</c:v>
                </c:pt>
                <c:pt idx="7">
                  <c:v>160</c:v>
                </c:pt>
                <c:pt idx="8">
                  <c:v>160</c:v>
                </c:pt>
                <c:pt idx="9">
                  <c:v>157</c:v>
                </c:pt>
                <c:pt idx="10">
                  <c:v>201</c:v>
                </c:pt>
                <c:pt idx="11">
                  <c:v>175</c:v>
                </c:pt>
                <c:pt idx="12">
                  <c:v>87</c:v>
                </c:pt>
                <c:pt idx="13">
                  <c:v>30</c:v>
                </c:pt>
                <c:pt idx="14">
                  <c:v>17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43BC-BE41-9E3F1F42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100</c:v>
                </c:pt>
                <c:pt idx="1">
                  <c:v>73</c:v>
                </c:pt>
                <c:pt idx="2">
                  <c:v>180</c:v>
                </c:pt>
                <c:pt idx="3">
                  <c:v>85</c:v>
                </c:pt>
                <c:pt idx="4">
                  <c:v>39</c:v>
                </c:pt>
                <c:pt idx="5">
                  <c:v>60</c:v>
                </c:pt>
                <c:pt idx="6">
                  <c:v>136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2ED-B550-238B958998E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92</c:v>
                </c:pt>
                <c:pt idx="1">
                  <c:v>218</c:v>
                </c:pt>
                <c:pt idx="2">
                  <c:v>36</c:v>
                </c:pt>
                <c:pt idx="3">
                  <c:v>187</c:v>
                </c:pt>
                <c:pt idx="4">
                  <c:v>169</c:v>
                </c:pt>
                <c:pt idx="5">
                  <c:v>86</c:v>
                </c:pt>
                <c:pt idx="6">
                  <c:v>22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2ED-B550-238B9589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1">
                  <c:v>20167</c:v>
                </c:pt>
                <c:pt idx="2">
                  <c:v>18935.419999999998</c:v>
                </c:pt>
                <c:pt idx="3">
                  <c:v>20871</c:v>
                </c:pt>
                <c:pt idx="4">
                  <c:v>18879.89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1C0-BD8D-EEFE753DF2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1C0-BD8D-EEFE753D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9.5'!$V$8:$Z$8</c:f>
              <c:numCache>
                <c:formatCode>#,##0</c:formatCode>
                <c:ptCount val="5"/>
                <c:pt idx="0">
                  <c:v>44365.23</c:v>
                </c:pt>
                <c:pt idx="1">
                  <c:v>47992.51</c:v>
                </c:pt>
                <c:pt idx="2">
                  <c:v>45002.67</c:v>
                </c:pt>
                <c:pt idx="3">
                  <c:v>50817.5</c:v>
                </c:pt>
                <c:pt idx="4">
                  <c:v>47382.75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7-49BE-9505-EA7547D17E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7-49BE-9505-EA7547D1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9.50'!$V$8:$Z$8</c:f>
              <c:numCache>
                <c:formatCode>#,##0</c:formatCode>
                <c:ptCount val="5"/>
                <c:pt idx="0">
                  <c:v>41380</c:v>
                </c:pt>
                <c:pt idx="1">
                  <c:v>39590.93</c:v>
                </c:pt>
                <c:pt idx="2">
                  <c:v>39690.15</c:v>
                </c:pt>
                <c:pt idx="3">
                  <c:v>43708</c:v>
                </c:pt>
                <c:pt idx="4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7CA-A3D1-1C0D1C739B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CA-A3D1-1C0D1C73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1">
                  <c:v>556</c:v>
                </c:pt>
                <c:pt idx="2">
                  <c:v>510</c:v>
                </c:pt>
                <c:pt idx="3">
                  <c:v>479</c:v>
                </c:pt>
                <c:pt idx="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BE5-9B06-59B5CE3BE5D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1">
                  <c:v>375</c:v>
                </c:pt>
                <c:pt idx="2">
                  <c:v>357</c:v>
                </c:pt>
                <c:pt idx="3">
                  <c:v>347</c:v>
                </c:pt>
                <c:pt idx="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D-4BE5-9B06-59B5CE3BE5D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1">
                  <c:v>555</c:v>
                </c:pt>
                <c:pt idx="2">
                  <c:v>509</c:v>
                </c:pt>
                <c:pt idx="3">
                  <c:v>475</c:v>
                </c:pt>
                <c:pt idx="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BE5-9B06-59B5CE3BE5D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D-4BE5-9B06-59B5CE3B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3.130148270181219E-2</c:v>
                </c:pt>
                <c:pt idx="1">
                  <c:v>9.3904448105436578E-2</c:v>
                </c:pt>
                <c:pt idx="2">
                  <c:v>1.3179571663920923E-2</c:v>
                </c:pt>
                <c:pt idx="3">
                  <c:v>4.9423393739703456E-3</c:v>
                </c:pt>
                <c:pt idx="4">
                  <c:v>0.18616144975288304</c:v>
                </c:pt>
                <c:pt idx="5">
                  <c:v>0</c:v>
                </c:pt>
                <c:pt idx="6">
                  <c:v>4.7775947281713346E-2</c:v>
                </c:pt>
                <c:pt idx="7">
                  <c:v>6.919275123558484E-2</c:v>
                </c:pt>
                <c:pt idx="8">
                  <c:v>8.2372322899505763E-3</c:v>
                </c:pt>
                <c:pt idx="9">
                  <c:v>0</c:v>
                </c:pt>
                <c:pt idx="10">
                  <c:v>0</c:v>
                </c:pt>
                <c:pt idx="11">
                  <c:v>1.3179571663920923E-2</c:v>
                </c:pt>
                <c:pt idx="12">
                  <c:v>4.6128500823723231E-2</c:v>
                </c:pt>
                <c:pt idx="13">
                  <c:v>0.1812191103789127</c:v>
                </c:pt>
                <c:pt idx="14">
                  <c:v>0.15485996705107083</c:v>
                </c:pt>
                <c:pt idx="15">
                  <c:v>2.800658978583196E-2</c:v>
                </c:pt>
                <c:pt idx="16">
                  <c:v>3.130148270181219E-2</c:v>
                </c:pt>
                <c:pt idx="17">
                  <c:v>0</c:v>
                </c:pt>
                <c:pt idx="18">
                  <c:v>0.10378912685337727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D-4E6F-A1D9-48E1691F7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E6F-A1D9-48E1691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23</c:v>
                </c:pt>
                <c:pt idx="4">
                  <c:v>36</c:v>
                </c:pt>
                <c:pt idx="5">
                  <c:v>34</c:v>
                </c:pt>
                <c:pt idx="6">
                  <c:v>23</c:v>
                </c:pt>
                <c:pt idx="7">
                  <c:v>37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23</c:v>
                </c:pt>
                <c:pt idx="12">
                  <c:v>12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3-4CE9-920E-9B8C0B47FB4D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29</c:v>
                </c:pt>
                <c:pt idx="3">
                  <c:v>16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22</c:v>
                </c:pt>
                <c:pt idx="11">
                  <c:v>23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3-4CE9-920E-9B8C0B4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34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41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D-4D5D-86F5-DD7B32855F9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11</c:v>
                </c:pt>
                <c:pt idx="1">
                  <c:v>17</c:v>
                </c:pt>
                <c:pt idx="2">
                  <c:v>4</c:v>
                </c:pt>
                <c:pt idx="3">
                  <c:v>41</c:v>
                </c:pt>
                <c:pt idx="4">
                  <c:v>19</c:v>
                </c:pt>
                <c:pt idx="5">
                  <c:v>11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D-4D5D-86F5-DD7B328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1">
                  <c:v>23772.45</c:v>
                </c:pt>
                <c:pt idx="2">
                  <c:v>17979.37</c:v>
                </c:pt>
                <c:pt idx="3">
                  <c:v>20157</c:v>
                </c:pt>
                <c:pt idx="4">
                  <c:v>25041.86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05D-B10D-2798260545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05D-B10D-27982605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9.51'!$V$4:$Z$4</c:f>
              <c:numCache>
                <c:formatCode>#,##0</c:formatCode>
                <c:ptCount val="5"/>
                <c:pt idx="0">
                  <c:v>556</c:v>
                </c:pt>
                <c:pt idx="1">
                  <c:v>510</c:v>
                </c:pt>
                <c:pt idx="2">
                  <c:v>479</c:v>
                </c:pt>
                <c:pt idx="3">
                  <c:v>581</c:v>
                </c:pt>
                <c:pt idx="4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F-488E-82C2-ACD97658C7F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9.51'!$V$7:$Z$7</c:f>
              <c:numCache>
                <c:formatCode>#,##0</c:formatCode>
                <c:ptCount val="5"/>
                <c:pt idx="0">
                  <c:v>375</c:v>
                </c:pt>
                <c:pt idx="1">
                  <c:v>357</c:v>
                </c:pt>
                <c:pt idx="2">
                  <c:v>347</c:v>
                </c:pt>
                <c:pt idx="3">
                  <c:v>400</c:v>
                </c:pt>
                <c:pt idx="4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F-488E-82C2-ACD97658C7F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9.51'!$V$11:$Z$11</c:f>
              <c:numCache>
                <c:formatCode>#,##0</c:formatCode>
                <c:ptCount val="5"/>
                <c:pt idx="0">
                  <c:v>555</c:v>
                </c:pt>
                <c:pt idx="1">
                  <c:v>509</c:v>
                </c:pt>
                <c:pt idx="2">
                  <c:v>475</c:v>
                </c:pt>
                <c:pt idx="3">
                  <c:v>581</c:v>
                </c:pt>
                <c:pt idx="4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88E-82C2-ACD97658C7F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F-488E-82C2-ACD97658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3.130148270181219E-2</c:v>
                </c:pt>
                <c:pt idx="1">
                  <c:v>9.3904448105436578E-2</c:v>
                </c:pt>
                <c:pt idx="2">
                  <c:v>1.3179571663920923E-2</c:v>
                </c:pt>
                <c:pt idx="3">
                  <c:v>4.9423393739703456E-3</c:v>
                </c:pt>
                <c:pt idx="4">
                  <c:v>0.18616144975288304</c:v>
                </c:pt>
                <c:pt idx="5">
                  <c:v>0</c:v>
                </c:pt>
                <c:pt idx="6">
                  <c:v>4.7775947281713346E-2</c:v>
                </c:pt>
                <c:pt idx="7">
                  <c:v>6.919275123558484E-2</c:v>
                </c:pt>
                <c:pt idx="8">
                  <c:v>8.2372322899505763E-3</c:v>
                </c:pt>
                <c:pt idx="9">
                  <c:v>0</c:v>
                </c:pt>
                <c:pt idx="10">
                  <c:v>0</c:v>
                </c:pt>
                <c:pt idx="11">
                  <c:v>1.3179571663920923E-2</c:v>
                </c:pt>
                <c:pt idx="12">
                  <c:v>4.6128500823723231E-2</c:v>
                </c:pt>
                <c:pt idx="13">
                  <c:v>0.1812191103789127</c:v>
                </c:pt>
                <c:pt idx="14">
                  <c:v>0.15485996705107083</c:v>
                </c:pt>
                <c:pt idx="15">
                  <c:v>2.800658978583196E-2</c:v>
                </c:pt>
                <c:pt idx="16">
                  <c:v>3.130148270181219E-2</c:v>
                </c:pt>
                <c:pt idx="17">
                  <c:v>0</c:v>
                </c:pt>
                <c:pt idx="18">
                  <c:v>0.10378912685337727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224-9A09-794A1105F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224-9A09-794A1105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28</c:v>
                </c:pt>
                <c:pt idx="3">
                  <c:v>19</c:v>
                </c:pt>
                <c:pt idx="4">
                  <c:v>34</c:v>
                </c:pt>
                <c:pt idx="5">
                  <c:v>31</c:v>
                </c:pt>
                <c:pt idx="6">
                  <c:v>28</c:v>
                </c:pt>
                <c:pt idx="7">
                  <c:v>37</c:v>
                </c:pt>
                <c:pt idx="8">
                  <c:v>34</c:v>
                </c:pt>
                <c:pt idx="9">
                  <c:v>23</c:v>
                </c:pt>
                <c:pt idx="10">
                  <c:v>19</c:v>
                </c:pt>
                <c:pt idx="11">
                  <c:v>23</c:v>
                </c:pt>
                <c:pt idx="12">
                  <c:v>8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2-4DD4-8D13-B5F38CB8DD84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17</c:v>
                </c:pt>
                <c:pt idx="3">
                  <c:v>19</c:v>
                </c:pt>
                <c:pt idx="4">
                  <c:v>41</c:v>
                </c:pt>
                <c:pt idx="5">
                  <c:v>43</c:v>
                </c:pt>
                <c:pt idx="6">
                  <c:v>30</c:v>
                </c:pt>
                <c:pt idx="7">
                  <c:v>29</c:v>
                </c:pt>
                <c:pt idx="8">
                  <c:v>36</c:v>
                </c:pt>
                <c:pt idx="9">
                  <c:v>18</c:v>
                </c:pt>
                <c:pt idx="10">
                  <c:v>26</c:v>
                </c:pt>
                <c:pt idx="11">
                  <c:v>24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2-4DD4-8D13-B5F38C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6</c:v>
                </c:pt>
                <c:pt idx="1">
                  <c:v>13</c:v>
                </c:pt>
                <c:pt idx="2">
                  <c:v>28</c:v>
                </c:pt>
                <c:pt idx="3">
                  <c:v>20</c:v>
                </c:pt>
                <c:pt idx="4">
                  <c:v>3</c:v>
                </c:pt>
                <c:pt idx="5">
                  <c:v>0</c:v>
                </c:pt>
                <c:pt idx="6">
                  <c:v>43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8-46C3-9BA0-3176AE85E878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47</c:v>
                </c:pt>
                <c:pt idx="4">
                  <c:v>20</c:v>
                </c:pt>
                <c:pt idx="5">
                  <c:v>5</c:v>
                </c:pt>
                <c:pt idx="6">
                  <c:v>16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8-46C3-9BA0-3176AE8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1">
                  <c:v>1400</c:v>
                </c:pt>
                <c:pt idx="2">
                  <c:v>1655</c:v>
                </c:pt>
                <c:pt idx="3">
                  <c:v>1697</c:v>
                </c:pt>
                <c:pt idx="4">
                  <c:v>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F69-A9AB-7ED889B78141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1">
                  <c:v>952</c:v>
                </c:pt>
                <c:pt idx="2">
                  <c:v>1100</c:v>
                </c:pt>
                <c:pt idx="3">
                  <c:v>1113</c:v>
                </c:pt>
                <c:pt idx="4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F69-A9AB-7ED889B78141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1">
                  <c:v>1068</c:v>
                </c:pt>
                <c:pt idx="2">
                  <c:v>1232</c:v>
                </c:pt>
                <c:pt idx="3">
                  <c:v>1272</c:v>
                </c:pt>
                <c:pt idx="4">
                  <c:v>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5-4F69-A9AB-7ED889B78141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1">
                  <c:v>332</c:v>
                </c:pt>
                <c:pt idx="2">
                  <c:v>421</c:v>
                </c:pt>
                <c:pt idx="3">
                  <c:v>425</c:v>
                </c:pt>
                <c:pt idx="4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5-4F69-A9AB-7ED889B7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9.51'!$V$8:$Z$8</c:f>
              <c:numCache>
                <c:formatCode>#,##0</c:formatCode>
                <c:ptCount val="5"/>
                <c:pt idx="0">
                  <c:v>23772.45</c:v>
                </c:pt>
                <c:pt idx="1">
                  <c:v>17979.37</c:v>
                </c:pt>
                <c:pt idx="2">
                  <c:v>20157</c:v>
                </c:pt>
                <c:pt idx="3">
                  <c:v>25041.86</c:v>
                </c:pt>
                <c:pt idx="4">
                  <c:v>32782.269999999997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C-4A4E-96BD-940451D04E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C-4A4E-96BD-940451D0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1">
                  <c:v>41855</c:v>
                </c:pt>
                <c:pt idx="2">
                  <c:v>42787</c:v>
                </c:pt>
                <c:pt idx="3">
                  <c:v>45396</c:v>
                </c:pt>
                <c:pt idx="4">
                  <c:v>48724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B-4941-9B2B-40711118404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1">
                  <c:v>29551</c:v>
                </c:pt>
                <c:pt idx="2">
                  <c:v>30608</c:v>
                </c:pt>
                <c:pt idx="3">
                  <c:v>31200</c:v>
                </c:pt>
                <c:pt idx="4">
                  <c:v>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B-4941-9B2B-40711118404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1">
                  <c:v>35346</c:v>
                </c:pt>
                <c:pt idx="2">
                  <c:v>35997</c:v>
                </c:pt>
                <c:pt idx="3">
                  <c:v>38440</c:v>
                </c:pt>
                <c:pt idx="4">
                  <c:v>41584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B-4941-9B2B-40711118404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1">
                  <c:v>6513</c:v>
                </c:pt>
                <c:pt idx="2">
                  <c:v>6784</c:v>
                </c:pt>
                <c:pt idx="3">
                  <c:v>6956</c:v>
                </c:pt>
                <c:pt idx="4">
                  <c:v>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B-4941-9B2B-407111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1.6150499612626393E-2</c:v>
                </c:pt>
                <c:pt idx="1">
                  <c:v>9.9723872146844396E-3</c:v>
                </c:pt>
                <c:pt idx="2">
                  <c:v>4.3266652098770335E-2</c:v>
                </c:pt>
                <c:pt idx="3">
                  <c:v>5.3437692445221395E-3</c:v>
                </c:pt>
                <c:pt idx="4">
                  <c:v>8.6890879834720589E-2</c:v>
                </c:pt>
                <c:pt idx="5">
                  <c:v>2.5566658058364292E-2</c:v>
                </c:pt>
                <c:pt idx="6">
                  <c:v>0.10057808061344087</c:v>
                </c:pt>
                <c:pt idx="7">
                  <c:v>0.1569955700351616</c:v>
                </c:pt>
                <c:pt idx="8">
                  <c:v>2.3977433004231313E-2</c:v>
                </c:pt>
                <c:pt idx="9">
                  <c:v>8.9592562426746656E-3</c:v>
                </c:pt>
                <c:pt idx="10">
                  <c:v>3.5201334949045475E-2</c:v>
                </c:pt>
                <c:pt idx="11">
                  <c:v>3.9710761040147799E-2</c:v>
                </c:pt>
                <c:pt idx="12">
                  <c:v>7.6163610719322997E-2</c:v>
                </c:pt>
                <c:pt idx="13">
                  <c:v>7.1018494606567478E-2</c:v>
                </c:pt>
                <c:pt idx="14">
                  <c:v>2.7652515941913824E-2</c:v>
                </c:pt>
                <c:pt idx="15">
                  <c:v>6.5634994735692009E-2</c:v>
                </c:pt>
                <c:pt idx="16">
                  <c:v>0.11206023162955164</c:v>
                </c:pt>
                <c:pt idx="17">
                  <c:v>2.280537952680824E-2</c:v>
                </c:pt>
                <c:pt idx="18">
                  <c:v>4.2015137368640619E-2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E3C-8817-53495D2E0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E3C-8817-53495D2E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110</c:v>
                </c:pt>
                <c:pt idx="1">
                  <c:v>1032</c:v>
                </c:pt>
                <c:pt idx="2">
                  <c:v>1720</c:v>
                </c:pt>
                <c:pt idx="3">
                  <c:v>1869</c:v>
                </c:pt>
                <c:pt idx="4">
                  <c:v>2148</c:v>
                </c:pt>
                <c:pt idx="5">
                  <c:v>1938</c:v>
                </c:pt>
                <c:pt idx="6">
                  <c:v>1994</c:v>
                </c:pt>
                <c:pt idx="7">
                  <c:v>2073</c:v>
                </c:pt>
                <c:pt idx="8">
                  <c:v>2395</c:v>
                </c:pt>
                <c:pt idx="9">
                  <c:v>2296</c:v>
                </c:pt>
                <c:pt idx="10">
                  <c:v>2063</c:v>
                </c:pt>
                <c:pt idx="11">
                  <c:v>1819</c:v>
                </c:pt>
                <c:pt idx="12">
                  <c:v>1094</c:v>
                </c:pt>
                <c:pt idx="13">
                  <c:v>580</c:v>
                </c:pt>
                <c:pt idx="14">
                  <c:v>243</c:v>
                </c:pt>
                <c:pt idx="15">
                  <c:v>110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E17-91FB-B68C26295AA2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153</c:v>
                </c:pt>
                <c:pt idx="1">
                  <c:v>1146</c:v>
                </c:pt>
                <c:pt idx="2">
                  <c:v>1780</c:v>
                </c:pt>
                <c:pt idx="3">
                  <c:v>1824</c:v>
                </c:pt>
                <c:pt idx="4">
                  <c:v>2143</c:v>
                </c:pt>
                <c:pt idx="5">
                  <c:v>2129</c:v>
                </c:pt>
                <c:pt idx="6">
                  <c:v>2193</c:v>
                </c:pt>
                <c:pt idx="7">
                  <c:v>2341</c:v>
                </c:pt>
                <c:pt idx="8">
                  <c:v>2573</c:v>
                </c:pt>
                <c:pt idx="9">
                  <c:v>2659</c:v>
                </c:pt>
                <c:pt idx="10">
                  <c:v>2603</c:v>
                </c:pt>
                <c:pt idx="11">
                  <c:v>1982</c:v>
                </c:pt>
                <c:pt idx="12">
                  <c:v>942</c:v>
                </c:pt>
                <c:pt idx="13">
                  <c:v>397</c:v>
                </c:pt>
                <c:pt idx="14">
                  <c:v>161</c:v>
                </c:pt>
                <c:pt idx="15">
                  <c:v>67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1-4E17-91FB-B68C2629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2271</c:v>
                </c:pt>
                <c:pt idx="1">
                  <c:v>1874</c:v>
                </c:pt>
                <c:pt idx="2">
                  <c:v>2841</c:v>
                </c:pt>
                <c:pt idx="3">
                  <c:v>1159</c:v>
                </c:pt>
                <c:pt idx="4">
                  <c:v>446</c:v>
                </c:pt>
                <c:pt idx="5">
                  <c:v>890</c:v>
                </c:pt>
                <c:pt idx="6">
                  <c:v>911</c:v>
                </c:pt>
                <c:pt idx="7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44BA-9997-DAA74B99DD24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1682</c:v>
                </c:pt>
                <c:pt idx="1">
                  <c:v>2917</c:v>
                </c:pt>
                <c:pt idx="2">
                  <c:v>532</c:v>
                </c:pt>
                <c:pt idx="3">
                  <c:v>2535</c:v>
                </c:pt>
                <c:pt idx="4">
                  <c:v>2230</c:v>
                </c:pt>
                <c:pt idx="5">
                  <c:v>1643</c:v>
                </c:pt>
                <c:pt idx="6">
                  <c:v>115</c:v>
                </c:pt>
                <c:pt idx="7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44BA-9997-DAA74B99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1">
                  <c:v>37000</c:v>
                </c:pt>
                <c:pt idx="2">
                  <c:v>36428.699999999997</c:v>
                </c:pt>
                <c:pt idx="3">
                  <c:v>38685</c:v>
                </c:pt>
                <c:pt idx="4">
                  <c:v>38569.97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764-99C9-315EEF0445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764-99C9-315EEF04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9.52'!$V$4:$Z$4</c:f>
              <c:numCache>
                <c:formatCode>#,##0</c:formatCode>
                <c:ptCount val="5"/>
                <c:pt idx="0">
                  <c:v>41855</c:v>
                </c:pt>
                <c:pt idx="1">
                  <c:v>42787</c:v>
                </c:pt>
                <c:pt idx="2">
                  <c:v>45396</c:v>
                </c:pt>
                <c:pt idx="3">
                  <c:v>48724</c:v>
                </c:pt>
                <c:pt idx="4">
                  <c:v>50341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2CF-8F75-04D70D9B6A4F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9.52'!$V$7:$Z$7</c:f>
              <c:numCache>
                <c:formatCode>#,##0</c:formatCode>
                <c:ptCount val="5"/>
                <c:pt idx="0">
                  <c:v>29551</c:v>
                </c:pt>
                <c:pt idx="1">
                  <c:v>30608</c:v>
                </c:pt>
                <c:pt idx="2">
                  <c:v>31200</c:v>
                </c:pt>
                <c:pt idx="3">
                  <c:v>31981</c:v>
                </c:pt>
                <c:pt idx="4">
                  <c:v>33010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2CF-8F75-04D70D9B6A4F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9.52'!$V$11:$Z$11</c:f>
              <c:numCache>
                <c:formatCode>#,##0</c:formatCode>
                <c:ptCount val="5"/>
                <c:pt idx="0">
                  <c:v>35346</c:v>
                </c:pt>
                <c:pt idx="1">
                  <c:v>35997</c:v>
                </c:pt>
                <c:pt idx="2">
                  <c:v>38440</c:v>
                </c:pt>
                <c:pt idx="3">
                  <c:v>41584</c:v>
                </c:pt>
                <c:pt idx="4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2CF-8F75-04D70D9B6A4F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9.52'!$V$12:$Z$12</c:f>
              <c:numCache>
                <c:formatCode>#,##0</c:formatCode>
                <c:ptCount val="5"/>
                <c:pt idx="0">
                  <c:v>6513</c:v>
                </c:pt>
                <c:pt idx="1">
                  <c:v>6784</c:v>
                </c:pt>
                <c:pt idx="2">
                  <c:v>6956</c:v>
                </c:pt>
                <c:pt idx="3">
                  <c:v>7143</c:v>
                </c:pt>
                <c:pt idx="4">
                  <c:v>7190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D-42CF-8F75-04D70D9B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1.6150499612626393E-2</c:v>
                </c:pt>
                <c:pt idx="1">
                  <c:v>9.9723872146844396E-3</c:v>
                </c:pt>
                <c:pt idx="2">
                  <c:v>4.3266652098770335E-2</c:v>
                </c:pt>
                <c:pt idx="3">
                  <c:v>5.3437692445221395E-3</c:v>
                </c:pt>
                <c:pt idx="4">
                  <c:v>8.6890879834720589E-2</c:v>
                </c:pt>
                <c:pt idx="5">
                  <c:v>2.5566658058364292E-2</c:v>
                </c:pt>
                <c:pt idx="6">
                  <c:v>0.10057808061344087</c:v>
                </c:pt>
                <c:pt idx="7">
                  <c:v>0.1569955700351616</c:v>
                </c:pt>
                <c:pt idx="8">
                  <c:v>2.3977433004231313E-2</c:v>
                </c:pt>
                <c:pt idx="9">
                  <c:v>8.9592562426746656E-3</c:v>
                </c:pt>
                <c:pt idx="10">
                  <c:v>3.5201334949045475E-2</c:v>
                </c:pt>
                <c:pt idx="11">
                  <c:v>3.9710761040147799E-2</c:v>
                </c:pt>
                <c:pt idx="12">
                  <c:v>7.6163610719322997E-2</c:v>
                </c:pt>
                <c:pt idx="13">
                  <c:v>7.1018494606567478E-2</c:v>
                </c:pt>
                <c:pt idx="14">
                  <c:v>2.7652515941913824E-2</c:v>
                </c:pt>
                <c:pt idx="15">
                  <c:v>6.5634994735692009E-2</c:v>
                </c:pt>
                <c:pt idx="16">
                  <c:v>0.11206023162955164</c:v>
                </c:pt>
                <c:pt idx="17">
                  <c:v>2.280537952680824E-2</c:v>
                </c:pt>
                <c:pt idx="18">
                  <c:v>4.2015137368640619E-2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A9-AB4D-4A4E89767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A9-AB4D-4A4E8976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136</c:v>
                </c:pt>
                <c:pt idx="1">
                  <c:v>1077</c:v>
                </c:pt>
                <c:pt idx="2">
                  <c:v>1824</c:v>
                </c:pt>
                <c:pt idx="3">
                  <c:v>2161</c:v>
                </c:pt>
                <c:pt idx="4">
                  <c:v>2509</c:v>
                </c:pt>
                <c:pt idx="5">
                  <c:v>2165</c:v>
                </c:pt>
                <c:pt idx="6">
                  <c:v>1872</c:v>
                </c:pt>
                <c:pt idx="7">
                  <c:v>2069</c:v>
                </c:pt>
                <c:pt idx="8">
                  <c:v>2241</c:v>
                </c:pt>
                <c:pt idx="9">
                  <c:v>2359</c:v>
                </c:pt>
                <c:pt idx="10">
                  <c:v>2022</c:v>
                </c:pt>
                <c:pt idx="11">
                  <c:v>1810</c:v>
                </c:pt>
                <c:pt idx="12">
                  <c:v>1086</c:v>
                </c:pt>
                <c:pt idx="13">
                  <c:v>566</c:v>
                </c:pt>
                <c:pt idx="14">
                  <c:v>267</c:v>
                </c:pt>
                <c:pt idx="15">
                  <c:v>94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D5-8CBF-C501A873068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161</c:v>
                </c:pt>
                <c:pt idx="1">
                  <c:v>1171</c:v>
                </c:pt>
                <c:pt idx="2">
                  <c:v>1819</c:v>
                </c:pt>
                <c:pt idx="3">
                  <c:v>2258</c:v>
                </c:pt>
                <c:pt idx="4">
                  <c:v>2592</c:v>
                </c:pt>
                <c:pt idx="5">
                  <c:v>2281</c:v>
                </c:pt>
                <c:pt idx="6">
                  <c:v>2072</c:v>
                </c:pt>
                <c:pt idx="7">
                  <c:v>2342</c:v>
                </c:pt>
                <c:pt idx="8">
                  <c:v>2546</c:v>
                </c:pt>
                <c:pt idx="9">
                  <c:v>2713</c:v>
                </c:pt>
                <c:pt idx="10">
                  <c:v>2416</c:v>
                </c:pt>
                <c:pt idx="11">
                  <c:v>1938</c:v>
                </c:pt>
                <c:pt idx="12">
                  <c:v>973</c:v>
                </c:pt>
                <c:pt idx="13">
                  <c:v>403</c:v>
                </c:pt>
                <c:pt idx="14">
                  <c:v>149</c:v>
                </c:pt>
                <c:pt idx="15">
                  <c:v>72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D5-8CBF-C501A873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2276</c:v>
                </c:pt>
                <c:pt idx="1">
                  <c:v>1952</c:v>
                </c:pt>
                <c:pt idx="2">
                  <c:v>2827</c:v>
                </c:pt>
                <c:pt idx="3">
                  <c:v>1187</c:v>
                </c:pt>
                <c:pt idx="4">
                  <c:v>444</c:v>
                </c:pt>
                <c:pt idx="5">
                  <c:v>923</c:v>
                </c:pt>
                <c:pt idx="6">
                  <c:v>925</c:v>
                </c:pt>
                <c:pt idx="7">
                  <c:v>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952-B34F-EAB0B06ABC7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1711</c:v>
                </c:pt>
                <c:pt idx="1">
                  <c:v>2875</c:v>
                </c:pt>
                <c:pt idx="2">
                  <c:v>557</c:v>
                </c:pt>
                <c:pt idx="3">
                  <c:v>2620</c:v>
                </c:pt>
                <c:pt idx="4">
                  <c:v>2228</c:v>
                </c:pt>
                <c:pt idx="5">
                  <c:v>1687</c:v>
                </c:pt>
                <c:pt idx="6">
                  <c:v>145</c:v>
                </c:pt>
                <c:pt idx="7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952-B34F-EAB0B06A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0.23940561364887178</c:v>
                </c:pt>
                <c:pt idx="1">
                  <c:v>1.0456796917996699E-2</c:v>
                </c:pt>
                <c:pt idx="2">
                  <c:v>1.8161805173362685E-2</c:v>
                </c:pt>
                <c:pt idx="3">
                  <c:v>9.3560814529444133E-3</c:v>
                </c:pt>
                <c:pt idx="4">
                  <c:v>5.8888277380297192E-2</c:v>
                </c:pt>
                <c:pt idx="5">
                  <c:v>3.2471106219042374E-2</c:v>
                </c:pt>
                <c:pt idx="6">
                  <c:v>6.3841496973032472E-2</c:v>
                </c:pt>
                <c:pt idx="7">
                  <c:v>7.0445789763346173E-2</c:v>
                </c:pt>
                <c:pt idx="8">
                  <c:v>3.7974683544303799E-2</c:v>
                </c:pt>
                <c:pt idx="9">
                  <c:v>1.6510731975784259E-3</c:v>
                </c:pt>
                <c:pt idx="10">
                  <c:v>2.4766097963676389E-2</c:v>
                </c:pt>
                <c:pt idx="11">
                  <c:v>1.5960374243258118E-2</c:v>
                </c:pt>
                <c:pt idx="12">
                  <c:v>2.5316455696202531E-2</c:v>
                </c:pt>
                <c:pt idx="13">
                  <c:v>3.5222894881673086E-2</c:v>
                </c:pt>
                <c:pt idx="14">
                  <c:v>8.7506879471656571E-2</c:v>
                </c:pt>
                <c:pt idx="15">
                  <c:v>5.3384700055035775E-2</c:v>
                </c:pt>
                <c:pt idx="16">
                  <c:v>8.7506879471656571E-2</c:v>
                </c:pt>
                <c:pt idx="17">
                  <c:v>1.100715465052284E-2</c:v>
                </c:pt>
                <c:pt idx="18">
                  <c:v>2.2564667033571822E-2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314-B02C-A9034912A5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314-B02C-A9034912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9.52'!$V$8:$Z$8</c:f>
              <c:numCache>
                <c:formatCode>#,##0</c:formatCode>
                <c:ptCount val="5"/>
                <c:pt idx="0">
                  <c:v>37000</c:v>
                </c:pt>
                <c:pt idx="1">
                  <c:v>36428.699999999997</c:v>
                </c:pt>
                <c:pt idx="2">
                  <c:v>38685</c:v>
                </c:pt>
                <c:pt idx="3">
                  <c:v>38569.97</c:v>
                </c:pt>
                <c:pt idx="4">
                  <c:v>40799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0-49CB-A7B9-29A9187C42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0-49CB-A7B9-29A9187C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1">
                  <c:v>10149</c:v>
                </c:pt>
                <c:pt idx="2">
                  <c:v>10751</c:v>
                </c:pt>
                <c:pt idx="3">
                  <c:v>10356</c:v>
                </c:pt>
                <c:pt idx="4">
                  <c:v>10426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AAD-9E08-259A7FC5499B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1">
                  <c:v>6213</c:v>
                </c:pt>
                <c:pt idx="2">
                  <c:v>6700</c:v>
                </c:pt>
                <c:pt idx="3">
                  <c:v>6305</c:v>
                </c:pt>
                <c:pt idx="4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5-4AAD-9E08-259A7FC5499B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1">
                  <c:v>8142</c:v>
                </c:pt>
                <c:pt idx="2">
                  <c:v>8563</c:v>
                </c:pt>
                <c:pt idx="3">
                  <c:v>8151</c:v>
                </c:pt>
                <c:pt idx="4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5-4AAD-9E08-259A7FC5499B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1">
                  <c:v>2003</c:v>
                </c:pt>
                <c:pt idx="2">
                  <c:v>2192</c:v>
                </c:pt>
                <c:pt idx="3">
                  <c:v>2205</c:v>
                </c:pt>
                <c:pt idx="4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5-4AAD-9E08-259A7FC5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0.30678096705837027</c:v>
                </c:pt>
                <c:pt idx="1">
                  <c:v>2.0034675399730303E-2</c:v>
                </c:pt>
                <c:pt idx="2">
                  <c:v>3.400115584665768E-2</c:v>
                </c:pt>
                <c:pt idx="3">
                  <c:v>4.91234829512618E-3</c:v>
                </c:pt>
                <c:pt idx="4">
                  <c:v>4.6522827971489114E-2</c:v>
                </c:pt>
                <c:pt idx="5">
                  <c:v>2.1286842612213447E-2</c:v>
                </c:pt>
                <c:pt idx="6">
                  <c:v>6.2704681178963592E-2</c:v>
                </c:pt>
                <c:pt idx="7">
                  <c:v>4.4018493546522826E-2</c:v>
                </c:pt>
                <c:pt idx="8">
                  <c:v>2.4754382585243692E-2</c:v>
                </c:pt>
                <c:pt idx="9">
                  <c:v>2.5043344249662878E-3</c:v>
                </c:pt>
                <c:pt idx="10">
                  <c:v>1.7915623193989597E-2</c:v>
                </c:pt>
                <c:pt idx="11">
                  <c:v>1.1654787131573878E-2</c:v>
                </c:pt>
                <c:pt idx="12">
                  <c:v>3.2748988634174532E-2</c:v>
                </c:pt>
                <c:pt idx="13">
                  <c:v>9.2371412059333469E-2</c:v>
                </c:pt>
                <c:pt idx="14">
                  <c:v>3.3423232517819305E-2</c:v>
                </c:pt>
                <c:pt idx="15">
                  <c:v>5.4517434020419961E-2</c:v>
                </c:pt>
                <c:pt idx="16">
                  <c:v>7.291465998844153E-2</c:v>
                </c:pt>
                <c:pt idx="17">
                  <c:v>5.875553843190137E-3</c:v>
                </c:pt>
                <c:pt idx="18">
                  <c:v>2.7547678674629168E-2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B-4C35-9A57-2B52B0D80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B-4C35-9A57-2B52B0D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15</c:v>
                </c:pt>
                <c:pt idx="1">
                  <c:v>147</c:v>
                </c:pt>
                <c:pt idx="2">
                  <c:v>240</c:v>
                </c:pt>
                <c:pt idx="3">
                  <c:v>441</c:v>
                </c:pt>
                <c:pt idx="4">
                  <c:v>776</c:v>
                </c:pt>
                <c:pt idx="5">
                  <c:v>632</c:v>
                </c:pt>
                <c:pt idx="6">
                  <c:v>555</c:v>
                </c:pt>
                <c:pt idx="7">
                  <c:v>438</c:v>
                </c:pt>
                <c:pt idx="8">
                  <c:v>407</c:v>
                </c:pt>
                <c:pt idx="9">
                  <c:v>472</c:v>
                </c:pt>
                <c:pt idx="10">
                  <c:v>464</c:v>
                </c:pt>
                <c:pt idx="11">
                  <c:v>454</c:v>
                </c:pt>
                <c:pt idx="12">
                  <c:v>278</c:v>
                </c:pt>
                <c:pt idx="13">
                  <c:v>160</c:v>
                </c:pt>
                <c:pt idx="14">
                  <c:v>77</c:v>
                </c:pt>
                <c:pt idx="15">
                  <c:v>69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C93-B78F-66B051BEBF76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29</c:v>
                </c:pt>
                <c:pt idx="1">
                  <c:v>166</c:v>
                </c:pt>
                <c:pt idx="2">
                  <c:v>272</c:v>
                </c:pt>
                <c:pt idx="3">
                  <c:v>402</c:v>
                </c:pt>
                <c:pt idx="4">
                  <c:v>538</c:v>
                </c:pt>
                <c:pt idx="5">
                  <c:v>465</c:v>
                </c:pt>
                <c:pt idx="6">
                  <c:v>350</c:v>
                </c:pt>
                <c:pt idx="7">
                  <c:v>409</c:v>
                </c:pt>
                <c:pt idx="8">
                  <c:v>436</c:v>
                </c:pt>
                <c:pt idx="9">
                  <c:v>484</c:v>
                </c:pt>
                <c:pt idx="10">
                  <c:v>402</c:v>
                </c:pt>
                <c:pt idx="11">
                  <c:v>380</c:v>
                </c:pt>
                <c:pt idx="12">
                  <c:v>227</c:v>
                </c:pt>
                <c:pt idx="13">
                  <c:v>110</c:v>
                </c:pt>
                <c:pt idx="14">
                  <c:v>55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B-4C93-B78F-66B051BE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233</c:v>
                </c:pt>
                <c:pt idx="1">
                  <c:v>120</c:v>
                </c:pt>
                <c:pt idx="2">
                  <c:v>360</c:v>
                </c:pt>
                <c:pt idx="3">
                  <c:v>101</c:v>
                </c:pt>
                <c:pt idx="4">
                  <c:v>45</c:v>
                </c:pt>
                <c:pt idx="5">
                  <c:v>90</c:v>
                </c:pt>
                <c:pt idx="6">
                  <c:v>359</c:v>
                </c:pt>
                <c:pt idx="7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C-49CA-93AC-7A4FA6FADFBC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142</c:v>
                </c:pt>
                <c:pt idx="1">
                  <c:v>330</c:v>
                </c:pt>
                <c:pt idx="2">
                  <c:v>77</c:v>
                </c:pt>
                <c:pt idx="3">
                  <c:v>385</c:v>
                </c:pt>
                <c:pt idx="4">
                  <c:v>358</c:v>
                </c:pt>
                <c:pt idx="5">
                  <c:v>237</c:v>
                </c:pt>
                <c:pt idx="6">
                  <c:v>43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C-49CA-93AC-7A4FA6FA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1">
                  <c:v>27105.9</c:v>
                </c:pt>
                <c:pt idx="2">
                  <c:v>24913.59</c:v>
                </c:pt>
                <c:pt idx="3">
                  <c:v>31072.5</c:v>
                </c:pt>
                <c:pt idx="4">
                  <c:v>36948.6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8-4C88-8ECB-6A1368E95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8-4C88-8ECB-6A1368E9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9.53'!$V$4:$Z$4</c:f>
              <c:numCache>
                <c:formatCode>#,##0</c:formatCode>
                <c:ptCount val="5"/>
                <c:pt idx="0">
                  <c:v>10149</c:v>
                </c:pt>
                <c:pt idx="1">
                  <c:v>10751</c:v>
                </c:pt>
                <c:pt idx="2">
                  <c:v>10356</c:v>
                </c:pt>
                <c:pt idx="3">
                  <c:v>10426</c:v>
                </c:pt>
                <c:pt idx="4">
                  <c:v>10382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5AC-A599-9D7D4B6A45DA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9.53'!$V$7:$Z$7</c:f>
              <c:numCache>
                <c:formatCode>#,##0</c:formatCode>
                <c:ptCount val="5"/>
                <c:pt idx="0">
                  <c:v>6213</c:v>
                </c:pt>
                <c:pt idx="1">
                  <c:v>6700</c:v>
                </c:pt>
                <c:pt idx="2">
                  <c:v>6305</c:v>
                </c:pt>
                <c:pt idx="3">
                  <c:v>6483</c:v>
                </c:pt>
                <c:pt idx="4">
                  <c:v>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B-45AC-A599-9D7D4B6A45DA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9.53'!$V$11:$Z$11</c:f>
              <c:numCache>
                <c:formatCode>#,##0</c:formatCode>
                <c:ptCount val="5"/>
                <c:pt idx="0">
                  <c:v>8142</c:v>
                </c:pt>
                <c:pt idx="1">
                  <c:v>8563</c:v>
                </c:pt>
                <c:pt idx="2">
                  <c:v>8151</c:v>
                </c:pt>
                <c:pt idx="3">
                  <c:v>8240</c:v>
                </c:pt>
                <c:pt idx="4">
                  <c:v>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B-45AC-A599-9D7D4B6A45DA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9.53'!$V$12:$Z$12</c:f>
              <c:numCache>
                <c:formatCode>#,##0</c:formatCode>
                <c:ptCount val="5"/>
                <c:pt idx="0">
                  <c:v>2003</c:v>
                </c:pt>
                <c:pt idx="1">
                  <c:v>2192</c:v>
                </c:pt>
                <c:pt idx="2">
                  <c:v>2205</c:v>
                </c:pt>
                <c:pt idx="3">
                  <c:v>2184</c:v>
                </c:pt>
                <c:pt idx="4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B-45AC-A599-9D7D4B6A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0.30678096705837027</c:v>
                </c:pt>
                <c:pt idx="1">
                  <c:v>2.0034675399730303E-2</c:v>
                </c:pt>
                <c:pt idx="2">
                  <c:v>3.400115584665768E-2</c:v>
                </c:pt>
                <c:pt idx="3">
                  <c:v>4.91234829512618E-3</c:v>
                </c:pt>
                <c:pt idx="4">
                  <c:v>4.6522827971489114E-2</c:v>
                </c:pt>
                <c:pt idx="5">
                  <c:v>2.1286842612213447E-2</c:v>
                </c:pt>
                <c:pt idx="6">
                  <c:v>6.2704681178963592E-2</c:v>
                </c:pt>
                <c:pt idx="7">
                  <c:v>4.4018493546522826E-2</c:v>
                </c:pt>
                <c:pt idx="8">
                  <c:v>2.4754382585243692E-2</c:v>
                </c:pt>
                <c:pt idx="9">
                  <c:v>2.5043344249662878E-3</c:v>
                </c:pt>
                <c:pt idx="10">
                  <c:v>1.7915623193989597E-2</c:v>
                </c:pt>
                <c:pt idx="11">
                  <c:v>1.1654787131573878E-2</c:v>
                </c:pt>
                <c:pt idx="12">
                  <c:v>3.2748988634174532E-2</c:v>
                </c:pt>
                <c:pt idx="13">
                  <c:v>9.2371412059333469E-2</c:v>
                </c:pt>
                <c:pt idx="14">
                  <c:v>3.3423232517819305E-2</c:v>
                </c:pt>
                <c:pt idx="15">
                  <c:v>5.4517434020419961E-2</c:v>
                </c:pt>
                <c:pt idx="16">
                  <c:v>7.291465998844153E-2</c:v>
                </c:pt>
                <c:pt idx="17">
                  <c:v>5.875553843190137E-3</c:v>
                </c:pt>
                <c:pt idx="18">
                  <c:v>2.7547678674629168E-2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819-8453-9E72AF546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819-8453-9E72AF54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19</c:v>
                </c:pt>
                <c:pt idx="1">
                  <c:v>157</c:v>
                </c:pt>
                <c:pt idx="2">
                  <c:v>263</c:v>
                </c:pt>
                <c:pt idx="3">
                  <c:v>516</c:v>
                </c:pt>
                <c:pt idx="4">
                  <c:v>777</c:v>
                </c:pt>
                <c:pt idx="5">
                  <c:v>646</c:v>
                </c:pt>
                <c:pt idx="6">
                  <c:v>552</c:v>
                </c:pt>
                <c:pt idx="7">
                  <c:v>410</c:v>
                </c:pt>
                <c:pt idx="8">
                  <c:v>394</c:v>
                </c:pt>
                <c:pt idx="9">
                  <c:v>469</c:v>
                </c:pt>
                <c:pt idx="10">
                  <c:v>453</c:v>
                </c:pt>
                <c:pt idx="11">
                  <c:v>441</c:v>
                </c:pt>
                <c:pt idx="12">
                  <c:v>281</c:v>
                </c:pt>
                <c:pt idx="13">
                  <c:v>139</c:v>
                </c:pt>
                <c:pt idx="14">
                  <c:v>92</c:v>
                </c:pt>
                <c:pt idx="15">
                  <c:v>61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BB8-A96A-75FA54B7D4A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23</c:v>
                </c:pt>
                <c:pt idx="1">
                  <c:v>144</c:v>
                </c:pt>
                <c:pt idx="2">
                  <c:v>268</c:v>
                </c:pt>
                <c:pt idx="3">
                  <c:v>434</c:v>
                </c:pt>
                <c:pt idx="4">
                  <c:v>594</c:v>
                </c:pt>
                <c:pt idx="5">
                  <c:v>437</c:v>
                </c:pt>
                <c:pt idx="6">
                  <c:v>392</c:v>
                </c:pt>
                <c:pt idx="7">
                  <c:v>346</c:v>
                </c:pt>
                <c:pt idx="8">
                  <c:v>414</c:v>
                </c:pt>
                <c:pt idx="9">
                  <c:v>444</c:v>
                </c:pt>
                <c:pt idx="10">
                  <c:v>389</c:v>
                </c:pt>
                <c:pt idx="11">
                  <c:v>346</c:v>
                </c:pt>
                <c:pt idx="12">
                  <c:v>233</c:v>
                </c:pt>
                <c:pt idx="13">
                  <c:v>102</c:v>
                </c:pt>
                <c:pt idx="14">
                  <c:v>56</c:v>
                </c:pt>
                <c:pt idx="15">
                  <c:v>33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BB8-A96A-75FA54B7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200</c:v>
                </c:pt>
                <c:pt idx="1">
                  <c:v>128</c:v>
                </c:pt>
                <c:pt idx="2">
                  <c:v>355</c:v>
                </c:pt>
                <c:pt idx="3">
                  <c:v>106</c:v>
                </c:pt>
                <c:pt idx="4">
                  <c:v>54</c:v>
                </c:pt>
                <c:pt idx="5">
                  <c:v>87</c:v>
                </c:pt>
                <c:pt idx="6">
                  <c:v>483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7-45CB-9B26-E5720EC924BB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153</c:v>
                </c:pt>
                <c:pt idx="1">
                  <c:v>312</c:v>
                </c:pt>
                <c:pt idx="2">
                  <c:v>79</c:v>
                </c:pt>
                <c:pt idx="3">
                  <c:v>412</c:v>
                </c:pt>
                <c:pt idx="4">
                  <c:v>347</c:v>
                </c:pt>
                <c:pt idx="5">
                  <c:v>218</c:v>
                </c:pt>
                <c:pt idx="6">
                  <c:v>84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7-45CB-9B26-E5720EC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8</c:v>
                </c:pt>
                <c:pt idx="1">
                  <c:v>33</c:v>
                </c:pt>
                <c:pt idx="2">
                  <c:v>43</c:v>
                </c:pt>
                <c:pt idx="3">
                  <c:v>67</c:v>
                </c:pt>
                <c:pt idx="4">
                  <c:v>69</c:v>
                </c:pt>
                <c:pt idx="5">
                  <c:v>91</c:v>
                </c:pt>
                <c:pt idx="6">
                  <c:v>76</c:v>
                </c:pt>
                <c:pt idx="7">
                  <c:v>59</c:v>
                </c:pt>
                <c:pt idx="8">
                  <c:v>82</c:v>
                </c:pt>
                <c:pt idx="9">
                  <c:v>91</c:v>
                </c:pt>
                <c:pt idx="10">
                  <c:v>76</c:v>
                </c:pt>
                <c:pt idx="11">
                  <c:v>63</c:v>
                </c:pt>
                <c:pt idx="12">
                  <c:v>56</c:v>
                </c:pt>
                <c:pt idx="13">
                  <c:v>29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155-B944-BA2F19345E30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4</c:v>
                </c:pt>
                <c:pt idx="1">
                  <c:v>27</c:v>
                </c:pt>
                <c:pt idx="2">
                  <c:v>37</c:v>
                </c:pt>
                <c:pt idx="3">
                  <c:v>59</c:v>
                </c:pt>
                <c:pt idx="4">
                  <c:v>75</c:v>
                </c:pt>
                <c:pt idx="5">
                  <c:v>94</c:v>
                </c:pt>
                <c:pt idx="6">
                  <c:v>109</c:v>
                </c:pt>
                <c:pt idx="7">
                  <c:v>77</c:v>
                </c:pt>
                <c:pt idx="8">
                  <c:v>88</c:v>
                </c:pt>
                <c:pt idx="9">
                  <c:v>79</c:v>
                </c:pt>
                <c:pt idx="10">
                  <c:v>68</c:v>
                </c:pt>
                <c:pt idx="11">
                  <c:v>72</c:v>
                </c:pt>
                <c:pt idx="12">
                  <c:v>35</c:v>
                </c:pt>
                <c:pt idx="13">
                  <c:v>33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155-B944-BA2F193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9.53'!$V$8:$Z$8</c:f>
              <c:numCache>
                <c:formatCode>#,##0</c:formatCode>
                <c:ptCount val="5"/>
                <c:pt idx="0">
                  <c:v>27105.9</c:v>
                </c:pt>
                <c:pt idx="1">
                  <c:v>24913.59</c:v>
                </c:pt>
                <c:pt idx="2">
                  <c:v>31072.5</c:v>
                </c:pt>
                <c:pt idx="3">
                  <c:v>36948.6</c:v>
                </c:pt>
                <c:pt idx="4">
                  <c:v>39824.67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69-A855-2C14A20435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69-A855-2C14A204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1">
                  <c:v>1617</c:v>
                </c:pt>
                <c:pt idx="2">
                  <c:v>1499</c:v>
                </c:pt>
                <c:pt idx="3">
                  <c:v>1563</c:v>
                </c:pt>
                <c:pt idx="4">
                  <c:v>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8-4E8F-AB20-3751FD5CF37B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1">
                  <c:v>1140</c:v>
                </c:pt>
                <c:pt idx="2">
                  <c:v>1113</c:v>
                </c:pt>
                <c:pt idx="3">
                  <c:v>1112</c:v>
                </c:pt>
                <c:pt idx="4">
                  <c:v>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8-4E8F-AB20-3751FD5CF37B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1">
                  <c:v>1577</c:v>
                </c:pt>
                <c:pt idx="2">
                  <c:v>1447</c:v>
                </c:pt>
                <c:pt idx="3">
                  <c:v>1510</c:v>
                </c:pt>
                <c:pt idx="4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8-4E8F-AB20-3751FD5CF37B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1">
                  <c:v>44</c:v>
                </c:pt>
                <c:pt idx="2">
                  <c:v>52</c:v>
                </c:pt>
                <c:pt idx="3">
                  <c:v>53</c:v>
                </c:pt>
                <c:pt idx="4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8-4E8F-AB20-3751FD5C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1.7344173441734417E-2</c:v>
                </c:pt>
                <c:pt idx="1">
                  <c:v>2.3848238482384824E-2</c:v>
                </c:pt>
                <c:pt idx="2">
                  <c:v>2.7100271002710027E-3</c:v>
                </c:pt>
                <c:pt idx="3">
                  <c:v>7.5880758807588076E-3</c:v>
                </c:pt>
                <c:pt idx="4">
                  <c:v>0.1013550135501355</c:v>
                </c:pt>
                <c:pt idx="5">
                  <c:v>1.0298102981029811E-2</c:v>
                </c:pt>
                <c:pt idx="6">
                  <c:v>0.11219512195121951</c:v>
                </c:pt>
                <c:pt idx="7">
                  <c:v>7.9132791327913274E-2</c:v>
                </c:pt>
                <c:pt idx="8">
                  <c:v>1.1382113821138212E-2</c:v>
                </c:pt>
                <c:pt idx="9">
                  <c:v>0</c:v>
                </c:pt>
                <c:pt idx="10">
                  <c:v>4.8780487804878049E-3</c:v>
                </c:pt>
                <c:pt idx="11">
                  <c:v>9.7560975609756097E-3</c:v>
                </c:pt>
                <c:pt idx="12">
                  <c:v>3.035230352303523E-2</c:v>
                </c:pt>
                <c:pt idx="13">
                  <c:v>5.3658536585365853E-2</c:v>
                </c:pt>
                <c:pt idx="14">
                  <c:v>0.18428184281842819</c:v>
                </c:pt>
                <c:pt idx="15">
                  <c:v>0.11653116531165311</c:v>
                </c:pt>
                <c:pt idx="16">
                  <c:v>0.2097560975609756</c:v>
                </c:pt>
                <c:pt idx="17">
                  <c:v>3.2520325203252032E-3</c:v>
                </c:pt>
                <c:pt idx="18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E-4FCF-91BC-40A9FC250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E-4FCF-91BC-40A9FC25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39</c:v>
                </c:pt>
                <c:pt idx="3">
                  <c:v>90</c:v>
                </c:pt>
                <c:pt idx="4">
                  <c:v>116</c:v>
                </c:pt>
                <c:pt idx="5">
                  <c:v>135</c:v>
                </c:pt>
                <c:pt idx="6">
                  <c:v>74</c:v>
                </c:pt>
                <c:pt idx="7">
                  <c:v>81</c:v>
                </c:pt>
                <c:pt idx="8">
                  <c:v>72</c:v>
                </c:pt>
                <c:pt idx="9">
                  <c:v>65</c:v>
                </c:pt>
                <c:pt idx="10">
                  <c:v>59</c:v>
                </c:pt>
                <c:pt idx="11">
                  <c:v>39</c:v>
                </c:pt>
                <c:pt idx="12">
                  <c:v>29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C4C-BC81-F295DB5C8249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57</c:v>
                </c:pt>
                <c:pt idx="3">
                  <c:v>101</c:v>
                </c:pt>
                <c:pt idx="4">
                  <c:v>128</c:v>
                </c:pt>
                <c:pt idx="5">
                  <c:v>133</c:v>
                </c:pt>
                <c:pt idx="6">
                  <c:v>85</c:v>
                </c:pt>
                <c:pt idx="7">
                  <c:v>71</c:v>
                </c:pt>
                <c:pt idx="8">
                  <c:v>91</c:v>
                </c:pt>
                <c:pt idx="9">
                  <c:v>56</c:v>
                </c:pt>
                <c:pt idx="10">
                  <c:v>55</c:v>
                </c:pt>
                <c:pt idx="11">
                  <c:v>34</c:v>
                </c:pt>
                <c:pt idx="12">
                  <c:v>18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C4C-BC81-F295DB5C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35</c:v>
                </c:pt>
                <c:pt idx="1">
                  <c:v>57</c:v>
                </c:pt>
                <c:pt idx="2">
                  <c:v>83</c:v>
                </c:pt>
                <c:pt idx="3">
                  <c:v>47</c:v>
                </c:pt>
                <c:pt idx="4">
                  <c:v>24</c:v>
                </c:pt>
                <c:pt idx="5">
                  <c:v>20</c:v>
                </c:pt>
                <c:pt idx="6">
                  <c:v>73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7-4189-B13F-7C53211C3F6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49</c:v>
                </c:pt>
                <c:pt idx="1">
                  <c:v>90</c:v>
                </c:pt>
                <c:pt idx="2">
                  <c:v>11</c:v>
                </c:pt>
                <c:pt idx="3">
                  <c:v>176</c:v>
                </c:pt>
                <c:pt idx="4">
                  <c:v>103</c:v>
                </c:pt>
                <c:pt idx="5">
                  <c:v>57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7-4189-B13F-7C53211C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1">
                  <c:v>36339.800000000003</c:v>
                </c:pt>
                <c:pt idx="2">
                  <c:v>37670.79</c:v>
                </c:pt>
                <c:pt idx="3">
                  <c:v>35372</c:v>
                </c:pt>
                <c:pt idx="4">
                  <c:v>38913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09C-9EF0-76237841AF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09C-9EF0-76237841A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9.54'!$V$4:$Z$4</c:f>
              <c:numCache>
                <c:formatCode>#,##0</c:formatCode>
                <c:ptCount val="5"/>
                <c:pt idx="0">
                  <c:v>1617</c:v>
                </c:pt>
                <c:pt idx="1">
                  <c:v>1499</c:v>
                </c:pt>
                <c:pt idx="2">
                  <c:v>1563</c:v>
                </c:pt>
                <c:pt idx="3">
                  <c:v>1669</c:v>
                </c:pt>
                <c:pt idx="4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D-4EAB-9D91-9A4509882F00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9.54'!$V$7:$Z$7</c:f>
              <c:numCache>
                <c:formatCode>#,##0</c:formatCode>
                <c:ptCount val="5"/>
                <c:pt idx="0">
                  <c:v>1140</c:v>
                </c:pt>
                <c:pt idx="1">
                  <c:v>1113</c:v>
                </c:pt>
                <c:pt idx="2">
                  <c:v>1112</c:v>
                </c:pt>
                <c:pt idx="3">
                  <c:v>1153</c:v>
                </c:pt>
                <c:pt idx="4">
                  <c:v>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D-4EAB-9D91-9A4509882F00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9.54'!$V$11:$Z$11</c:f>
              <c:numCache>
                <c:formatCode>#,##0</c:formatCode>
                <c:ptCount val="5"/>
                <c:pt idx="0">
                  <c:v>1577</c:v>
                </c:pt>
                <c:pt idx="1">
                  <c:v>1447</c:v>
                </c:pt>
                <c:pt idx="2">
                  <c:v>1510</c:v>
                </c:pt>
                <c:pt idx="3">
                  <c:v>1616</c:v>
                </c:pt>
                <c:pt idx="4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D-4EAB-9D91-9A4509882F00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9.54'!$V$12:$Z$12</c:f>
              <c:numCache>
                <c:formatCode>#,##0</c:formatCode>
                <c:ptCount val="5"/>
                <c:pt idx="0">
                  <c:v>44</c:v>
                </c:pt>
                <c:pt idx="1">
                  <c:v>52</c:v>
                </c:pt>
                <c:pt idx="2">
                  <c:v>53</c:v>
                </c:pt>
                <c:pt idx="3">
                  <c:v>52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D-4EAB-9D91-9A450988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1.7344173441734417E-2</c:v>
                </c:pt>
                <c:pt idx="1">
                  <c:v>2.3848238482384824E-2</c:v>
                </c:pt>
                <c:pt idx="2">
                  <c:v>2.7100271002710027E-3</c:v>
                </c:pt>
                <c:pt idx="3">
                  <c:v>7.5880758807588076E-3</c:v>
                </c:pt>
                <c:pt idx="4">
                  <c:v>0.1013550135501355</c:v>
                </c:pt>
                <c:pt idx="5">
                  <c:v>1.0298102981029811E-2</c:v>
                </c:pt>
                <c:pt idx="6">
                  <c:v>0.11219512195121951</c:v>
                </c:pt>
                <c:pt idx="7">
                  <c:v>7.9132791327913274E-2</c:v>
                </c:pt>
                <c:pt idx="8">
                  <c:v>1.1382113821138212E-2</c:v>
                </c:pt>
                <c:pt idx="9">
                  <c:v>0</c:v>
                </c:pt>
                <c:pt idx="10">
                  <c:v>4.8780487804878049E-3</c:v>
                </c:pt>
                <c:pt idx="11">
                  <c:v>9.7560975609756097E-3</c:v>
                </c:pt>
                <c:pt idx="12">
                  <c:v>3.035230352303523E-2</c:v>
                </c:pt>
                <c:pt idx="13">
                  <c:v>5.3658536585365853E-2</c:v>
                </c:pt>
                <c:pt idx="14">
                  <c:v>0.18428184281842819</c:v>
                </c:pt>
                <c:pt idx="15">
                  <c:v>0.11653116531165311</c:v>
                </c:pt>
                <c:pt idx="16">
                  <c:v>0.2097560975609756</c:v>
                </c:pt>
                <c:pt idx="17">
                  <c:v>3.2520325203252032E-3</c:v>
                </c:pt>
                <c:pt idx="18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8EC-94A8-FD5DCFBBB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8EC-94A8-FD5DCFBB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44</c:v>
                </c:pt>
                <c:pt idx="3">
                  <c:v>99</c:v>
                </c:pt>
                <c:pt idx="4">
                  <c:v>131</c:v>
                </c:pt>
                <c:pt idx="5">
                  <c:v>142</c:v>
                </c:pt>
                <c:pt idx="6">
                  <c:v>96</c:v>
                </c:pt>
                <c:pt idx="7">
                  <c:v>71</c:v>
                </c:pt>
                <c:pt idx="8">
                  <c:v>82</c:v>
                </c:pt>
                <c:pt idx="9">
                  <c:v>83</c:v>
                </c:pt>
                <c:pt idx="10">
                  <c:v>55</c:v>
                </c:pt>
                <c:pt idx="11">
                  <c:v>42</c:v>
                </c:pt>
                <c:pt idx="12">
                  <c:v>31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F6E-A113-3D43C63302E6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50</c:v>
                </c:pt>
                <c:pt idx="3">
                  <c:v>95</c:v>
                </c:pt>
                <c:pt idx="4">
                  <c:v>160</c:v>
                </c:pt>
                <c:pt idx="5">
                  <c:v>166</c:v>
                </c:pt>
                <c:pt idx="6">
                  <c:v>118</c:v>
                </c:pt>
                <c:pt idx="7">
                  <c:v>66</c:v>
                </c:pt>
                <c:pt idx="8">
                  <c:v>94</c:v>
                </c:pt>
                <c:pt idx="9">
                  <c:v>72</c:v>
                </c:pt>
                <c:pt idx="10">
                  <c:v>63</c:v>
                </c:pt>
                <c:pt idx="11">
                  <c:v>37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F6E-A113-3D43C633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43</c:v>
                </c:pt>
                <c:pt idx="1">
                  <c:v>56</c:v>
                </c:pt>
                <c:pt idx="2">
                  <c:v>82</c:v>
                </c:pt>
                <c:pt idx="3">
                  <c:v>57</c:v>
                </c:pt>
                <c:pt idx="4">
                  <c:v>23</c:v>
                </c:pt>
                <c:pt idx="5">
                  <c:v>37</c:v>
                </c:pt>
                <c:pt idx="6">
                  <c:v>84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BB6-84D5-D8D1A50FE3C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48</c:v>
                </c:pt>
                <c:pt idx="1">
                  <c:v>101</c:v>
                </c:pt>
                <c:pt idx="2">
                  <c:v>10</c:v>
                </c:pt>
                <c:pt idx="3">
                  <c:v>184</c:v>
                </c:pt>
                <c:pt idx="4">
                  <c:v>109</c:v>
                </c:pt>
                <c:pt idx="5">
                  <c:v>58</c:v>
                </c:pt>
                <c:pt idx="6">
                  <c:v>9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2-4BB6-84D5-D8D1A50F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50</c:v>
                </c:pt>
                <c:pt idx="1">
                  <c:v>22</c:v>
                </c:pt>
                <c:pt idx="2">
                  <c:v>71</c:v>
                </c:pt>
                <c:pt idx="3">
                  <c:v>13</c:v>
                </c:pt>
                <c:pt idx="4">
                  <c:v>6</c:v>
                </c:pt>
                <c:pt idx="5">
                  <c:v>13</c:v>
                </c:pt>
                <c:pt idx="6">
                  <c:v>57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F-42FF-83B4-14A766F131C0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28</c:v>
                </c:pt>
                <c:pt idx="1">
                  <c:v>75</c:v>
                </c:pt>
                <c:pt idx="2">
                  <c:v>14</c:v>
                </c:pt>
                <c:pt idx="3">
                  <c:v>63</c:v>
                </c:pt>
                <c:pt idx="4">
                  <c:v>81</c:v>
                </c:pt>
                <c:pt idx="5">
                  <c:v>55</c:v>
                </c:pt>
                <c:pt idx="6">
                  <c:v>11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F-42FF-83B4-14A766F1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9.54'!$V$8:$Z$8</c:f>
              <c:numCache>
                <c:formatCode>#,##0</c:formatCode>
                <c:ptCount val="5"/>
                <c:pt idx="0">
                  <c:v>36339.800000000003</c:v>
                </c:pt>
                <c:pt idx="1">
                  <c:v>37670.79</c:v>
                </c:pt>
                <c:pt idx="2">
                  <c:v>35372</c:v>
                </c:pt>
                <c:pt idx="3">
                  <c:v>38913</c:v>
                </c:pt>
                <c:pt idx="4">
                  <c:v>40843.75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B-4C62-B303-DBC8924A0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B-4C62-B303-DBC8924A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1">
                  <c:v>870</c:v>
                </c:pt>
                <c:pt idx="2">
                  <c:v>823</c:v>
                </c:pt>
                <c:pt idx="3">
                  <c:v>744</c:v>
                </c:pt>
                <c:pt idx="4">
                  <c:v>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E5A-A630-DBAED55EF684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1">
                  <c:v>668</c:v>
                </c:pt>
                <c:pt idx="2">
                  <c:v>632</c:v>
                </c:pt>
                <c:pt idx="3">
                  <c:v>559</c:v>
                </c:pt>
                <c:pt idx="4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E5A-A630-DBAED55EF684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1">
                  <c:v>864</c:v>
                </c:pt>
                <c:pt idx="2">
                  <c:v>812</c:v>
                </c:pt>
                <c:pt idx="3">
                  <c:v>736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E5A-A630-DBAED55EF684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1">
                  <c:v>5</c:v>
                </c:pt>
                <c:pt idx="2">
                  <c:v>11</c:v>
                </c:pt>
                <c:pt idx="3">
                  <c:v>8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1-4E5A-A630-DBAED55E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9.4899169632265724E-3</c:v>
                </c:pt>
                <c:pt idx="3">
                  <c:v>8.3036773428232496E-3</c:v>
                </c:pt>
                <c:pt idx="4">
                  <c:v>3.5587188612099648E-2</c:v>
                </c:pt>
                <c:pt idx="5">
                  <c:v>0</c:v>
                </c:pt>
                <c:pt idx="6">
                  <c:v>5.9311981020166077E-2</c:v>
                </c:pt>
                <c:pt idx="7">
                  <c:v>2.9655990510083038E-2</c:v>
                </c:pt>
                <c:pt idx="8">
                  <c:v>1.8979833926453145E-2</c:v>
                </c:pt>
                <c:pt idx="9">
                  <c:v>0</c:v>
                </c:pt>
                <c:pt idx="10">
                  <c:v>9.4899169632265724E-3</c:v>
                </c:pt>
                <c:pt idx="11">
                  <c:v>0</c:v>
                </c:pt>
                <c:pt idx="12">
                  <c:v>2.491103202846975E-2</c:v>
                </c:pt>
                <c:pt idx="13">
                  <c:v>6.2870699881376044E-2</c:v>
                </c:pt>
                <c:pt idx="14">
                  <c:v>0.26809015421115068</c:v>
                </c:pt>
                <c:pt idx="15">
                  <c:v>0.19098457888493475</c:v>
                </c:pt>
                <c:pt idx="16">
                  <c:v>0.23487544483985764</c:v>
                </c:pt>
                <c:pt idx="17">
                  <c:v>4.7449584816132862E-3</c:v>
                </c:pt>
                <c:pt idx="18">
                  <c:v>2.9655990510083038E-2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1-4940-A190-4FC1BA334E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1-4940-A190-4FC1BA33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47</c:v>
                </c:pt>
                <c:pt idx="4">
                  <c:v>40</c:v>
                </c:pt>
                <c:pt idx="5">
                  <c:v>45</c:v>
                </c:pt>
                <c:pt idx="6">
                  <c:v>37</c:v>
                </c:pt>
                <c:pt idx="7">
                  <c:v>40</c:v>
                </c:pt>
                <c:pt idx="8">
                  <c:v>38</c:v>
                </c:pt>
                <c:pt idx="9">
                  <c:v>30</c:v>
                </c:pt>
                <c:pt idx="10">
                  <c:v>28</c:v>
                </c:pt>
                <c:pt idx="11">
                  <c:v>17</c:v>
                </c:pt>
                <c:pt idx="12">
                  <c:v>17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250-8245-F3CDC0B8B4F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23</c:v>
                </c:pt>
                <c:pt idx="3">
                  <c:v>57</c:v>
                </c:pt>
                <c:pt idx="4">
                  <c:v>52</c:v>
                </c:pt>
                <c:pt idx="5">
                  <c:v>51</c:v>
                </c:pt>
                <c:pt idx="6">
                  <c:v>52</c:v>
                </c:pt>
                <c:pt idx="7">
                  <c:v>45</c:v>
                </c:pt>
                <c:pt idx="8">
                  <c:v>30</c:v>
                </c:pt>
                <c:pt idx="9">
                  <c:v>46</c:v>
                </c:pt>
                <c:pt idx="10">
                  <c:v>27</c:v>
                </c:pt>
                <c:pt idx="11">
                  <c:v>30</c:v>
                </c:pt>
                <c:pt idx="12">
                  <c:v>23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250-8245-F3CDC0B8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16</c:v>
                </c:pt>
                <c:pt idx="1">
                  <c:v>24</c:v>
                </c:pt>
                <c:pt idx="2">
                  <c:v>35</c:v>
                </c:pt>
                <c:pt idx="3">
                  <c:v>61</c:v>
                </c:pt>
                <c:pt idx="4">
                  <c:v>6</c:v>
                </c:pt>
                <c:pt idx="5">
                  <c:v>10</c:v>
                </c:pt>
                <c:pt idx="6">
                  <c:v>18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C-48AB-81B2-DF0D0207AF09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14</c:v>
                </c:pt>
                <c:pt idx="1">
                  <c:v>34</c:v>
                </c:pt>
                <c:pt idx="2">
                  <c:v>5</c:v>
                </c:pt>
                <c:pt idx="3">
                  <c:v>113</c:v>
                </c:pt>
                <c:pt idx="4">
                  <c:v>36</c:v>
                </c:pt>
                <c:pt idx="5">
                  <c:v>17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C-48AB-81B2-DF0D0207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1">
                  <c:v>35994.46</c:v>
                </c:pt>
                <c:pt idx="2">
                  <c:v>32433.94</c:v>
                </c:pt>
                <c:pt idx="3">
                  <c:v>37173.519999999997</c:v>
                </c:pt>
                <c:pt idx="4">
                  <c:v>32762.720000000001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2BB-B819-1B35E07A6A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42BB-B819-1B35E07A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9.55'!$V$4:$Z$4</c:f>
              <c:numCache>
                <c:formatCode>#,##0</c:formatCode>
                <c:ptCount val="5"/>
                <c:pt idx="0">
                  <c:v>870</c:v>
                </c:pt>
                <c:pt idx="1">
                  <c:v>823</c:v>
                </c:pt>
                <c:pt idx="2">
                  <c:v>744</c:v>
                </c:pt>
                <c:pt idx="3">
                  <c:v>803</c:v>
                </c:pt>
                <c:pt idx="4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1-4E42-87CD-C10891E92910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9.55'!$V$7:$Z$7</c:f>
              <c:numCache>
                <c:formatCode>#,##0</c:formatCode>
                <c:ptCount val="5"/>
                <c:pt idx="0">
                  <c:v>668</c:v>
                </c:pt>
                <c:pt idx="1">
                  <c:v>632</c:v>
                </c:pt>
                <c:pt idx="2">
                  <c:v>559</c:v>
                </c:pt>
                <c:pt idx="3">
                  <c:v>548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1-4E42-87CD-C10891E92910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9.55'!$V$11:$Z$11</c:f>
              <c:numCache>
                <c:formatCode>#,##0</c:formatCode>
                <c:ptCount val="5"/>
                <c:pt idx="0">
                  <c:v>864</c:v>
                </c:pt>
                <c:pt idx="1">
                  <c:v>812</c:v>
                </c:pt>
                <c:pt idx="2">
                  <c:v>736</c:v>
                </c:pt>
                <c:pt idx="3">
                  <c:v>798</c:v>
                </c:pt>
                <c:pt idx="4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1-4E42-87CD-C10891E92910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9.55'!$V$12:$Z$12</c:f>
              <c:numCache>
                <c:formatCode>#,##0</c:formatCode>
                <c:ptCount val="5"/>
                <c:pt idx="0">
                  <c:v>5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1-4E42-87CD-C10891E9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9.4899169632265724E-3</c:v>
                </c:pt>
                <c:pt idx="3">
                  <c:v>8.3036773428232496E-3</c:v>
                </c:pt>
                <c:pt idx="4">
                  <c:v>3.5587188612099648E-2</c:v>
                </c:pt>
                <c:pt idx="5">
                  <c:v>0</c:v>
                </c:pt>
                <c:pt idx="6">
                  <c:v>5.9311981020166077E-2</c:v>
                </c:pt>
                <c:pt idx="7">
                  <c:v>2.9655990510083038E-2</c:v>
                </c:pt>
                <c:pt idx="8">
                  <c:v>1.8979833926453145E-2</c:v>
                </c:pt>
                <c:pt idx="9">
                  <c:v>0</c:v>
                </c:pt>
                <c:pt idx="10">
                  <c:v>9.4899169632265724E-3</c:v>
                </c:pt>
                <c:pt idx="11">
                  <c:v>0</c:v>
                </c:pt>
                <c:pt idx="12">
                  <c:v>2.491103202846975E-2</c:v>
                </c:pt>
                <c:pt idx="13">
                  <c:v>6.2870699881376044E-2</c:v>
                </c:pt>
                <c:pt idx="14">
                  <c:v>0.26809015421115068</c:v>
                </c:pt>
                <c:pt idx="15">
                  <c:v>0.19098457888493475</c:v>
                </c:pt>
                <c:pt idx="16">
                  <c:v>0.23487544483985764</c:v>
                </c:pt>
                <c:pt idx="17">
                  <c:v>4.7449584816132862E-3</c:v>
                </c:pt>
                <c:pt idx="18">
                  <c:v>2.9655990510083038E-2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8B9-8131-9921DF066F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5-48B9-8131-9921DF06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41</c:v>
                </c:pt>
                <c:pt idx="4">
                  <c:v>49</c:v>
                </c:pt>
                <c:pt idx="5">
                  <c:v>68</c:v>
                </c:pt>
                <c:pt idx="6">
                  <c:v>39</c:v>
                </c:pt>
                <c:pt idx="7">
                  <c:v>49</c:v>
                </c:pt>
                <c:pt idx="8">
                  <c:v>38</c:v>
                </c:pt>
                <c:pt idx="9">
                  <c:v>39</c:v>
                </c:pt>
                <c:pt idx="10">
                  <c:v>26</c:v>
                </c:pt>
                <c:pt idx="11">
                  <c:v>16</c:v>
                </c:pt>
                <c:pt idx="12">
                  <c:v>18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332-8861-9D78B74FE06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59</c:v>
                </c:pt>
                <c:pt idx="4">
                  <c:v>64</c:v>
                </c:pt>
                <c:pt idx="5">
                  <c:v>48</c:v>
                </c:pt>
                <c:pt idx="6">
                  <c:v>49</c:v>
                </c:pt>
                <c:pt idx="7">
                  <c:v>42</c:v>
                </c:pt>
                <c:pt idx="8">
                  <c:v>26</c:v>
                </c:pt>
                <c:pt idx="9">
                  <c:v>36</c:v>
                </c:pt>
                <c:pt idx="10">
                  <c:v>34</c:v>
                </c:pt>
                <c:pt idx="11">
                  <c:v>27</c:v>
                </c:pt>
                <c:pt idx="12">
                  <c:v>10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F-4332-8861-9D78B74F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17</c:v>
                </c:pt>
                <c:pt idx="1">
                  <c:v>20</c:v>
                </c:pt>
                <c:pt idx="2">
                  <c:v>29</c:v>
                </c:pt>
                <c:pt idx="3">
                  <c:v>85</c:v>
                </c:pt>
                <c:pt idx="4">
                  <c:v>9</c:v>
                </c:pt>
                <c:pt idx="5">
                  <c:v>8</c:v>
                </c:pt>
                <c:pt idx="6">
                  <c:v>18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F-49C2-BEAC-F6AC57821A7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17</c:v>
                </c:pt>
                <c:pt idx="1">
                  <c:v>44</c:v>
                </c:pt>
                <c:pt idx="2">
                  <c:v>6</c:v>
                </c:pt>
                <c:pt idx="3">
                  <c:v>130</c:v>
                </c:pt>
                <c:pt idx="4">
                  <c:v>32</c:v>
                </c:pt>
                <c:pt idx="5">
                  <c:v>15</c:v>
                </c:pt>
                <c:pt idx="6">
                  <c:v>0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9C2-BEAC-F6AC5782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1">
                  <c:v>35773</c:v>
                </c:pt>
                <c:pt idx="2">
                  <c:v>37464.639999999999</c:v>
                </c:pt>
                <c:pt idx="3">
                  <c:v>36783.53</c:v>
                </c:pt>
                <c:pt idx="4">
                  <c:v>42248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9-408C-B8DC-863B068F95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9-408C-B8DC-863B068F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9.55'!$V$8:$Z$8</c:f>
              <c:numCache>
                <c:formatCode>#,##0</c:formatCode>
                <c:ptCount val="5"/>
                <c:pt idx="0">
                  <c:v>35994.46</c:v>
                </c:pt>
                <c:pt idx="1">
                  <c:v>32433.94</c:v>
                </c:pt>
                <c:pt idx="2">
                  <c:v>37173.519999999997</c:v>
                </c:pt>
                <c:pt idx="3">
                  <c:v>32762.720000000001</c:v>
                </c:pt>
                <c:pt idx="4">
                  <c:v>41429.07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DD4-B42C-C4AED6A90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DD4-B42C-C4AED6A9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1">
                  <c:v>1088</c:v>
                </c:pt>
                <c:pt idx="2">
                  <c:v>1171</c:v>
                </c:pt>
                <c:pt idx="3">
                  <c:v>1171</c:v>
                </c:pt>
                <c:pt idx="4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1-4873-A24E-959EB1B6897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1">
                  <c:v>722</c:v>
                </c:pt>
                <c:pt idx="2">
                  <c:v>803</c:v>
                </c:pt>
                <c:pt idx="3">
                  <c:v>807</c:v>
                </c:pt>
                <c:pt idx="4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1-4873-A24E-959EB1B6897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1">
                  <c:v>881</c:v>
                </c:pt>
                <c:pt idx="2">
                  <c:v>924</c:v>
                </c:pt>
                <c:pt idx="3">
                  <c:v>916</c:v>
                </c:pt>
                <c:pt idx="4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1-4873-A24E-959EB1B6897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1">
                  <c:v>200</c:v>
                </c:pt>
                <c:pt idx="2">
                  <c:v>249</c:v>
                </c:pt>
                <c:pt idx="3">
                  <c:v>255</c:v>
                </c:pt>
                <c:pt idx="4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1-4873-A24E-959EB1B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0.18478260869565216</c:v>
                </c:pt>
                <c:pt idx="1">
                  <c:v>1.0869565217391304E-2</c:v>
                </c:pt>
                <c:pt idx="2">
                  <c:v>1.7558528428093644E-2</c:v>
                </c:pt>
                <c:pt idx="3">
                  <c:v>6.688963210702341E-3</c:v>
                </c:pt>
                <c:pt idx="4">
                  <c:v>5.6856187290969896E-2</c:v>
                </c:pt>
                <c:pt idx="5">
                  <c:v>1.9230769230769232E-2</c:v>
                </c:pt>
                <c:pt idx="6">
                  <c:v>7.4414715719063551E-2</c:v>
                </c:pt>
                <c:pt idx="7">
                  <c:v>5.1003344481605352E-2</c:v>
                </c:pt>
                <c:pt idx="8">
                  <c:v>3.177257525083612E-2</c:v>
                </c:pt>
                <c:pt idx="9">
                  <c:v>0</c:v>
                </c:pt>
                <c:pt idx="10">
                  <c:v>1.4214046822742474E-2</c:v>
                </c:pt>
                <c:pt idx="11">
                  <c:v>3.0936454849498328E-2</c:v>
                </c:pt>
                <c:pt idx="12">
                  <c:v>4.096989966555184E-2</c:v>
                </c:pt>
                <c:pt idx="13">
                  <c:v>4.096989966555184E-2</c:v>
                </c:pt>
                <c:pt idx="14">
                  <c:v>0.11789297658862877</c:v>
                </c:pt>
                <c:pt idx="15">
                  <c:v>6.9397993311036785E-2</c:v>
                </c:pt>
                <c:pt idx="16">
                  <c:v>0.11120401337792642</c:v>
                </c:pt>
                <c:pt idx="17">
                  <c:v>5.8528428093645481E-3</c:v>
                </c:pt>
                <c:pt idx="18">
                  <c:v>3.5117056856187288E-2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F-43E4-9DB2-A6A27DB7B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F-43E4-9DB2-A6A27DB7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37</c:v>
                </c:pt>
                <c:pt idx="3">
                  <c:v>46</c:v>
                </c:pt>
                <c:pt idx="4">
                  <c:v>50</c:v>
                </c:pt>
                <c:pt idx="5">
                  <c:v>66</c:v>
                </c:pt>
                <c:pt idx="6">
                  <c:v>57</c:v>
                </c:pt>
                <c:pt idx="7">
                  <c:v>48</c:v>
                </c:pt>
                <c:pt idx="8">
                  <c:v>54</c:v>
                </c:pt>
                <c:pt idx="9">
                  <c:v>56</c:v>
                </c:pt>
                <c:pt idx="10">
                  <c:v>46</c:v>
                </c:pt>
                <c:pt idx="11">
                  <c:v>60</c:v>
                </c:pt>
                <c:pt idx="12">
                  <c:v>33</c:v>
                </c:pt>
                <c:pt idx="13">
                  <c:v>17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7-4C20-8631-CBEA725EBA5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5</c:v>
                </c:pt>
                <c:pt idx="1">
                  <c:v>13</c:v>
                </c:pt>
                <c:pt idx="2">
                  <c:v>33</c:v>
                </c:pt>
                <c:pt idx="3">
                  <c:v>54</c:v>
                </c:pt>
                <c:pt idx="4">
                  <c:v>53</c:v>
                </c:pt>
                <c:pt idx="5">
                  <c:v>71</c:v>
                </c:pt>
                <c:pt idx="6">
                  <c:v>45</c:v>
                </c:pt>
                <c:pt idx="7">
                  <c:v>48</c:v>
                </c:pt>
                <c:pt idx="8">
                  <c:v>58</c:v>
                </c:pt>
                <c:pt idx="9">
                  <c:v>70</c:v>
                </c:pt>
                <c:pt idx="10">
                  <c:v>60</c:v>
                </c:pt>
                <c:pt idx="11">
                  <c:v>50</c:v>
                </c:pt>
                <c:pt idx="12">
                  <c:v>35</c:v>
                </c:pt>
                <c:pt idx="13">
                  <c:v>17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7-4C20-8631-CBEA725E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47</c:v>
                </c:pt>
                <c:pt idx="1">
                  <c:v>12</c:v>
                </c:pt>
                <c:pt idx="2">
                  <c:v>55</c:v>
                </c:pt>
                <c:pt idx="3">
                  <c:v>31</c:v>
                </c:pt>
                <c:pt idx="4">
                  <c:v>7</c:v>
                </c:pt>
                <c:pt idx="5">
                  <c:v>12</c:v>
                </c:pt>
                <c:pt idx="6">
                  <c:v>37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988-B360-9991A4AF3809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28</c:v>
                </c:pt>
                <c:pt idx="1">
                  <c:v>51</c:v>
                </c:pt>
                <c:pt idx="2">
                  <c:v>4</c:v>
                </c:pt>
                <c:pt idx="3">
                  <c:v>70</c:v>
                </c:pt>
                <c:pt idx="4">
                  <c:v>54</c:v>
                </c:pt>
                <c:pt idx="5">
                  <c:v>17</c:v>
                </c:pt>
                <c:pt idx="6">
                  <c:v>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988-B360-9991A4AF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1">
                  <c:v>35802.07</c:v>
                </c:pt>
                <c:pt idx="2">
                  <c:v>37750.57</c:v>
                </c:pt>
                <c:pt idx="3">
                  <c:v>40760.94</c:v>
                </c:pt>
                <c:pt idx="4">
                  <c:v>40442.86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8-4892-A0DC-8639D7020D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8-4892-A0DC-8639D702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9.56'!$V$4:$Z$4</c:f>
              <c:numCache>
                <c:formatCode>#,##0</c:formatCode>
                <c:ptCount val="5"/>
                <c:pt idx="0">
                  <c:v>1088</c:v>
                </c:pt>
                <c:pt idx="1">
                  <c:v>1171</c:v>
                </c:pt>
                <c:pt idx="2">
                  <c:v>1171</c:v>
                </c:pt>
                <c:pt idx="3">
                  <c:v>1223</c:v>
                </c:pt>
                <c:pt idx="4">
                  <c:v>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42-9AB9-335551141E07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9.56'!$V$7:$Z$7</c:f>
              <c:numCache>
                <c:formatCode>#,##0</c:formatCode>
                <c:ptCount val="5"/>
                <c:pt idx="0">
                  <c:v>722</c:v>
                </c:pt>
                <c:pt idx="1">
                  <c:v>803</c:v>
                </c:pt>
                <c:pt idx="2">
                  <c:v>807</c:v>
                </c:pt>
                <c:pt idx="3">
                  <c:v>829</c:v>
                </c:pt>
                <c:pt idx="4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842-9AB9-335551141E07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9.56'!$V$11:$Z$11</c:f>
              <c:numCache>
                <c:formatCode>#,##0</c:formatCode>
                <c:ptCount val="5"/>
                <c:pt idx="0">
                  <c:v>881</c:v>
                </c:pt>
                <c:pt idx="1">
                  <c:v>924</c:v>
                </c:pt>
                <c:pt idx="2">
                  <c:v>916</c:v>
                </c:pt>
                <c:pt idx="3">
                  <c:v>967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7-4842-9AB9-335551141E07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9.56'!$V$12:$Z$12</c:f>
              <c:numCache>
                <c:formatCode>#,##0</c:formatCode>
                <c:ptCount val="5"/>
                <c:pt idx="0">
                  <c:v>200</c:v>
                </c:pt>
                <c:pt idx="1">
                  <c:v>249</c:v>
                </c:pt>
                <c:pt idx="2">
                  <c:v>255</c:v>
                </c:pt>
                <c:pt idx="3">
                  <c:v>252</c:v>
                </c:pt>
                <c:pt idx="4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7-4842-9AB9-33555114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0.18478260869565216</c:v>
                </c:pt>
                <c:pt idx="1">
                  <c:v>1.0869565217391304E-2</c:v>
                </c:pt>
                <c:pt idx="2">
                  <c:v>1.7558528428093644E-2</c:v>
                </c:pt>
                <c:pt idx="3">
                  <c:v>6.688963210702341E-3</c:v>
                </c:pt>
                <c:pt idx="4">
                  <c:v>5.6856187290969896E-2</c:v>
                </c:pt>
                <c:pt idx="5">
                  <c:v>1.9230769230769232E-2</c:v>
                </c:pt>
                <c:pt idx="6">
                  <c:v>7.4414715719063551E-2</c:v>
                </c:pt>
                <c:pt idx="7">
                  <c:v>5.1003344481605352E-2</c:v>
                </c:pt>
                <c:pt idx="8">
                  <c:v>3.177257525083612E-2</c:v>
                </c:pt>
                <c:pt idx="9">
                  <c:v>0</c:v>
                </c:pt>
                <c:pt idx="10">
                  <c:v>1.4214046822742474E-2</c:v>
                </c:pt>
                <c:pt idx="11">
                  <c:v>3.0936454849498328E-2</c:v>
                </c:pt>
                <c:pt idx="12">
                  <c:v>4.096989966555184E-2</c:v>
                </c:pt>
                <c:pt idx="13">
                  <c:v>4.096989966555184E-2</c:v>
                </c:pt>
                <c:pt idx="14">
                  <c:v>0.11789297658862877</c:v>
                </c:pt>
                <c:pt idx="15">
                  <c:v>6.9397993311036785E-2</c:v>
                </c:pt>
                <c:pt idx="16">
                  <c:v>0.11120401337792642</c:v>
                </c:pt>
                <c:pt idx="17">
                  <c:v>5.8528428093645481E-3</c:v>
                </c:pt>
                <c:pt idx="18">
                  <c:v>3.5117056856187288E-2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3A0-8772-7B513BF981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3A0-8772-7B513BF9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39</c:v>
                </c:pt>
                <c:pt idx="3">
                  <c:v>41</c:v>
                </c:pt>
                <c:pt idx="4">
                  <c:v>52</c:v>
                </c:pt>
                <c:pt idx="5">
                  <c:v>60</c:v>
                </c:pt>
                <c:pt idx="6">
                  <c:v>56</c:v>
                </c:pt>
                <c:pt idx="7">
                  <c:v>47</c:v>
                </c:pt>
                <c:pt idx="8">
                  <c:v>66</c:v>
                </c:pt>
                <c:pt idx="9">
                  <c:v>50</c:v>
                </c:pt>
                <c:pt idx="10">
                  <c:v>37</c:v>
                </c:pt>
                <c:pt idx="11">
                  <c:v>51</c:v>
                </c:pt>
                <c:pt idx="12">
                  <c:v>29</c:v>
                </c:pt>
                <c:pt idx="13">
                  <c:v>13</c:v>
                </c:pt>
                <c:pt idx="14">
                  <c:v>17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3-4599-9EC5-BD1C16D5306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5</c:v>
                </c:pt>
                <c:pt idx="1">
                  <c:v>7</c:v>
                </c:pt>
                <c:pt idx="2">
                  <c:v>42</c:v>
                </c:pt>
                <c:pt idx="3">
                  <c:v>42</c:v>
                </c:pt>
                <c:pt idx="4">
                  <c:v>63</c:v>
                </c:pt>
                <c:pt idx="5">
                  <c:v>61</c:v>
                </c:pt>
                <c:pt idx="6">
                  <c:v>60</c:v>
                </c:pt>
                <c:pt idx="7">
                  <c:v>33</c:v>
                </c:pt>
                <c:pt idx="8">
                  <c:v>63</c:v>
                </c:pt>
                <c:pt idx="9">
                  <c:v>76</c:v>
                </c:pt>
                <c:pt idx="10">
                  <c:v>54</c:v>
                </c:pt>
                <c:pt idx="11">
                  <c:v>48</c:v>
                </c:pt>
                <c:pt idx="12">
                  <c:v>33</c:v>
                </c:pt>
                <c:pt idx="13">
                  <c:v>20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3-4599-9EC5-BD1C16D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43</c:v>
                </c:pt>
                <c:pt idx="1">
                  <c:v>16</c:v>
                </c:pt>
                <c:pt idx="2">
                  <c:v>61</c:v>
                </c:pt>
                <c:pt idx="3">
                  <c:v>22</c:v>
                </c:pt>
                <c:pt idx="4">
                  <c:v>10</c:v>
                </c:pt>
                <c:pt idx="5">
                  <c:v>12</c:v>
                </c:pt>
                <c:pt idx="6">
                  <c:v>43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6BB-821E-A6DD6158611F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33</c:v>
                </c:pt>
                <c:pt idx="1">
                  <c:v>49</c:v>
                </c:pt>
                <c:pt idx="2">
                  <c:v>11</c:v>
                </c:pt>
                <c:pt idx="3">
                  <c:v>72</c:v>
                </c:pt>
                <c:pt idx="4">
                  <c:v>56</c:v>
                </c:pt>
                <c:pt idx="5">
                  <c:v>21</c:v>
                </c:pt>
                <c:pt idx="6">
                  <c:v>0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3-46BB-821E-A6DD61586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9.6'!$V$4:$Z$4</c:f>
              <c:numCache>
                <c:formatCode>#,##0</c:formatCode>
                <c:ptCount val="5"/>
                <c:pt idx="0">
                  <c:v>1400</c:v>
                </c:pt>
                <c:pt idx="1">
                  <c:v>1655</c:v>
                </c:pt>
                <c:pt idx="2">
                  <c:v>1697</c:v>
                </c:pt>
                <c:pt idx="3">
                  <c:v>1738</c:v>
                </c:pt>
                <c:pt idx="4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764-B1FC-7B6FB986AFD9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9.6'!$V$7:$Z$7</c:f>
              <c:numCache>
                <c:formatCode>#,##0</c:formatCode>
                <c:ptCount val="5"/>
                <c:pt idx="0">
                  <c:v>952</c:v>
                </c:pt>
                <c:pt idx="1">
                  <c:v>1100</c:v>
                </c:pt>
                <c:pt idx="2">
                  <c:v>1113</c:v>
                </c:pt>
                <c:pt idx="3">
                  <c:v>1133</c:v>
                </c:pt>
                <c:pt idx="4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0-4764-B1FC-7B6FB986AFD9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9.6'!$V$11:$Z$11</c:f>
              <c:numCache>
                <c:formatCode>#,##0</c:formatCode>
                <c:ptCount val="5"/>
                <c:pt idx="0">
                  <c:v>1068</c:v>
                </c:pt>
                <c:pt idx="1">
                  <c:v>1232</c:v>
                </c:pt>
                <c:pt idx="2">
                  <c:v>1272</c:v>
                </c:pt>
                <c:pt idx="3">
                  <c:v>1299</c:v>
                </c:pt>
                <c:pt idx="4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764-B1FC-7B6FB986AFD9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9.6'!$V$12:$Z$12</c:f>
              <c:numCache>
                <c:formatCode>#,##0</c:formatCode>
                <c:ptCount val="5"/>
                <c:pt idx="0">
                  <c:v>332</c:v>
                </c:pt>
                <c:pt idx="1">
                  <c:v>421</c:v>
                </c:pt>
                <c:pt idx="2">
                  <c:v>425</c:v>
                </c:pt>
                <c:pt idx="3">
                  <c:v>431</c:v>
                </c:pt>
                <c:pt idx="4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764-B1FC-7B6FB986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9.56'!$V$8:$Z$8</c:f>
              <c:numCache>
                <c:formatCode>#,##0</c:formatCode>
                <c:ptCount val="5"/>
                <c:pt idx="0">
                  <c:v>35802.07</c:v>
                </c:pt>
                <c:pt idx="1">
                  <c:v>37750.57</c:v>
                </c:pt>
                <c:pt idx="2">
                  <c:v>40760.94</c:v>
                </c:pt>
                <c:pt idx="3">
                  <c:v>40442.86</c:v>
                </c:pt>
                <c:pt idx="4">
                  <c:v>40830.620000000003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84D-AC51-B45698D51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84D-AC51-B45698D5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1">
                  <c:v>417</c:v>
                </c:pt>
                <c:pt idx="2">
                  <c:v>406</c:v>
                </c:pt>
                <c:pt idx="3">
                  <c:v>397</c:v>
                </c:pt>
                <c:pt idx="4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A2A-ACF5-FF6808DB5A47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1">
                  <c:v>282</c:v>
                </c:pt>
                <c:pt idx="2">
                  <c:v>283</c:v>
                </c:pt>
                <c:pt idx="3">
                  <c:v>287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A2A-ACF5-FF6808DB5A47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1">
                  <c:v>409</c:v>
                </c:pt>
                <c:pt idx="2">
                  <c:v>400</c:v>
                </c:pt>
                <c:pt idx="3">
                  <c:v>390</c:v>
                </c:pt>
                <c:pt idx="4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A2A-ACF5-FF6808DB5A47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5-4A2A-ACF5-FF6808DB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7.6335877862595422E-2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3.5623409669211195E-2</c:v>
                </c:pt>
                <c:pt idx="5">
                  <c:v>0</c:v>
                </c:pt>
                <c:pt idx="6">
                  <c:v>7.124681933842239E-2</c:v>
                </c:pt>
                <c:pt idx="7">
                  <c:v>1.7811704834605598E-2</c:v>
                </c:pt>
                <c:pt idx="8">
                  <c:v>0</c:v>
                </c:pt>
                <c:pt idx="9">
                  <c:v>0</c:v>
                </c:pt>
                <c:pt idx="10">
                  <c:v>7.6335877862595417E-3</c:v>
                </c:pt>
                <c:pt idx="11">
                  <c:v>0</c:v>
                </c:pt>
                <c:pt idx="12">
                  <c:v>1.2722646310432569E-2</c:v>
                </c:pt>
                <c:pt idx="13">
                  <c:v>7.6335877862595422E-2</c:v>
                </c:pt>
                <c:pt idx="14">
                  <c:v>0.22391857506361323</c:v>
                </c:pt>
                <c:pt idx="15">
                  <c:v>5.8524173027989825E-2</c:v>
                </c:pt>
                <c:pt idx="16">
                  <c:v>7.3791348600508899E-2</c:v>
                </c:pt>
                <c:pt idx="17">
                  <c:v>7.6335877862595422E-2</c:v>
                </c:pt>
                <c:pt idx="18">
                  <c:v>0.2544529262086514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9-4D84-B893-3D890DD524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9-4D84-B893-3D890DD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19</c:v>
                </c:pt>
                <c:pt idx="9">
                  <c:v>14</c:v>
                </c:pt>
                <c:pt idx="10">
                  <c:v>14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7AD-AB50-37C00B1B3FD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43</c:v>
                </c:pt>
                <c:pt idx="5">
                  <c:v>18</c:v>
                </c:pt>
                <c:pt idx="6">
                  <c:v>24</c:v>
                </c:pt>
                <c:pt idx="7">
                  <c:v>17</c:v>
                </c:pt>
                <c:pt idx="8">
                  <c:v>33</c:v>
                </c:pt>
                <c:pt idx="9">
                  <c:v>20</c:v>
                </c:pt>
                <c:pt idx="10">
                  <c:v>19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7AD-AB50-37C00B1B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11</c:v>
                </c:pt>
                <c:pt idx="1">
                  <c:v>16</c:v>
                </c:pt>
                <c:pt idx="2">
                  <c:v>15</c:v>
                </c:pt>
                <c:pt idx="3">
                  <c:v>26</c:v>
                </c:pt>
                <c:pt idx="4">
                  <c:v>11</c:v>
                </c:pt>
                <c:pt idx="5">
                  <c:v>4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0-4612-8EBB-BF9E53F6B1C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6</c:v>
                </c:pt>
                <c:pt idx="3">
                  <c:v>49</c:v>
                </c:pt>
                <c:pt idx="4">
                  <c:v>28</c:v>
                </c:pt>
                <c:pt idx="5">
                  <c:v>8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0-4612-8EBB-BF9E53F6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1">
                  <c:v>18320.04</c:v>
                </c:pt>
                <c:pt idx="2">
                  <c:v>20478.89</c:v>
                </c:pt>
                <c:pt idx="3">
                  <c:v>19640.98</c:v>
                </c:pt>
                <c:pt idx="4">
                  <c:v>19328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8FF-8999-9D1ABC684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8-48FF-8999-9D1ABC68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9.57'!$V$4:$Z$4</c:f>
              <c:numCache>
                <c:formatCode>#,##0</c:formatCode>
                <c:ptCount val="5"/>
                <c:pt idx="0">
                  <c:v>417</c:v>
                </c:pt>
                <c:pt idx="1">
                  <c:v>406</c:v>
                </c:pt>
                <c:pt idx="2">
                  <c:v>397</c:v>
                </c:pt>
                <c:pt idx="3">
                  <c:v>370</c:v>
                </c:pt>
                <c:pt idx="4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0-428A-81FD-E16CFE2394AB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9.57'!$V$7:$Z$7</c:f>
              <c:numCache>
                <c:formatCode>#,##0</c:formatCode>
                <c:ptCount val="5"/>
                <c:pt idx="0">
                  <c:v>282</c:v>
                </c:pt>
                <c:pt idx="1">
                  <c:v>283</c:v>
                </c:pt>
                <c:pt idx="2">
                  <c:v>287</c:v>
                </c:pt>
                <c:pt idx="3">
                  <c:v>276</c:v>
                </c:pt>
                <c:pt idx="4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0-428A-81FD-E16CFE2394AB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9.57'!$V$11:$Z$11</c:f>
              <c:numCache>
                <c:formatCode>#,##0</c:formatCode>
                <c:ptCount val="5"/>
                <c:pt idx="0">
                  <c:v>409</c:v>
                </c:pt>
                <c:pt idx="1">
                  <c:v>400</c:v>
                </c:pt>
                <c:pt idx="2">
                  <c:v>390</c:v>
                </c:pt>
                <c:pt idx="3">
                  <c:v>369</c:v>
                </c:pt>
                <c:pt idx="4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0-428A-81FD-E16CFE2394AB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9.57'!$V$12:$Z$12</c:f>
              <c:numCache>
                <c:formatCode>#,##0</c:formatCode>
                <c:ptCount val="5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0-428A-81FD-E16CFE23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7.6335877862595422E-2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3.5623409669211195E-2</c:v>
                </c:pt>
                <c:pt idx="5">
                  <c:v>0</c:v>
                </c:pt>
                <c:pt idx="6">
                  <c:v>7.124681933842239E-2</c:v>
                </c:pt>
                <c:pt idx="7">
                  <c:v>1.7811704834605598E-2</c:v>
                </c:pt>
                <c:pt idx="8">
                  <c:v>0</c:v>
                </c:pt>
                <c:pt idx="9">
                  <c:v>0</c:v>
                </c:pt>
                <c:pt idx="10">
                  <c:v>7.6335877862595417E-3</c:v>
                </c:pt>
                <c:pt idx="11">
                  <c:v>0</c:v>
                </c:pt>
                <c:pt idx="12">
                  <c:v>1.2722646310432569E-2</c:v>
                </c:pt>
                <c:pt idx="13">
                  <c:v>7.6335877862595422E-2</c:v>
                </c:pt>
                <c:pt idx="14">
                  <c:v>0.22391857506361323</c:v>
                </c:pt>
                <c:pt idx="15">
                  <c:v>5.8524173027989825E-2</c:v>
                </c:pt>
                <c:pt idx="16">
                  <c:v>7.3791348600508899E-2</c:v>
                </c:pt>
                <c:pt idx="17">
                  <c:v>7.6335877862595422E-2</c:v>
                </c:pt>
                <c:pt idx="18">
                  <c:v>0.2544529262086514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CA4-B55F-51D73F6BD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CA4-B55F-51D73F6B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15</c:v>
                </c:pt>
                <c:pt idx="4">
                  <c:v>29</c:v>
                </c:pt>
                <c:pt idx="5">
                  <c:v>20</c:v>
                </c:pt>
                <c:pt idx="6">
                  <c:v>13</c:v>
                </c:pt>
                <c:pt idx="7">
                  <c:v>19</c:v>
                </c:pt>
                <c:pt idx="8">
                  <c:v>16</c:v>
                </c:pt>
                <c:pt idx="9">
                  <c:v>20</c:v>
                </c:pt>
                <c:pt idx="10">
                  <c:v>18</c:v>
                </c:pt>
                <c:pt idx="11">
                  <c:v>7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203-9C50-220AA551E742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25</c:v>
                </c:pt>
                <c:pt idx="4">
                  <c:v>34</c:v>
                </c:pt>
                <c:pt idx="5">
                  <c:v>24</c:v>
                </c:pt>
                <c:pt idx="6">
                  <c:v>20</c:v>
                </c:pt>
                <c:pt idx="7">
                  <c:v>15</c:v>
                </c:pt>
                <c:pt idx="8">
                  <c:v>39</c:v>
                </c:pt>
                <c:pt idx="9">
                  <c:v>16</c:v>
                </c:pt>
                <c:pt idx="10">
                  <c:v>17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203-9C50-220AA55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6</c:v>
                </c:pt>
                <c:pt idx="1">
                  <c:v>15</c:v>
                </c:pt>
                <c:pt idx="2">
                  <c:v>14</c:v>
                </c:pt>
                <c:pt idx="3">
                  <c:v>24</c:v>
                </c:pt>
                <c:pt idx="4">
                  <c:v>7</c:v>
                </c:pt>
                <c:pt idx="5">
                  <c:v>3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BEE-BA10-855F493CD922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7</c:v>
                </c:pt>
                <c:pt idx="1">
                  <c:v>18</c:v>
                </c:pt>
                <c:pt idx="2">
                  <c:v>0</c:v>
                </c:pt>
                <c:pt idx="3">
                  <c:v>41</c:v>
                </c:pt>
                <c:pt idx="4">
                  <c:v>26</c:v>
                </c:pt>
                <c:pt idx="5">
                  <c:v>8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F-4BEE-BA10-855F493C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0.23940561364887178</c:v>
                </c:pt>
                <c:pt idx="1">
                  <c:v>1.0456796917996699E-2</c:v>
                </c:pt>
                <c:pt idx="2">
                  <c:v>1.8161805173362685E-2</c:v>
                </c:pt>
                <c:pt idx="3">
                  <c:v>9.3560814529444133E-3</c:v>
                </c:pt>
                <c:pt idx="4">
                  <c:v>5.8888277380297192E-2</c:v>
                </c:pt>
                <c:pt idx="5">
                  <c:v>3.2471106219042374E-2</c:v>
                </c:pt>
                <c:pt idx="6">
                  <c:v>6.3841496973032472E-2</c:v>
                </c:pt>
                <c:pt idx="7">
                  <c:v>7.0445789763346173E-2</c:v>
                </c:pt>
                <c:pt idx="8">
                  <c:v>3.7974683544303799E-2</c:v>
                </c:pt>
                <c:pt idx="9">
                  <c:v>1.6510731975784259E-3</c:v>
                </c:pt>
                <c:pt idx="10">
                  <c:v>2.4766097963676389E-2</c:v>
                </c:pt>
                <c:pt idx="11">
                  <c:v>1.5960374243258118E-2</c:v>
                </c:pt>
                <c:pt idx="12">
                  <c:v>2.5316455696202531E-2</c:v>
                </c:pt>
                <c:pt idx="13">
                  <c:v>3.5222894881673086E-2</c:v>
                </c:pt>
                <c:pt idx="14">
                  <c:v>8.7506879471656571E-2</c:v>
                </c:pt>
                <c:pt idx="15">
                  <c:v>5.3384700055035775E-2</c:v>
                </c:pt>
                <c:pt idx="16">
                  <c:v>8.7506879471656571E-2</c:v>
                </c:pt>
                <c:pt idx="17">
                  <c:v>1.100715465052284E-2</c:v>
                </c:pt>
                <c:pt idx="18">
                  <c:v>2.2564667033571822E-2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D-40C6-831F-B5B5AF0E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D-40C6-831F-B5B5AF0E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9.57'!$V$8:$Z$8</c:f>
              <c:numCache>
                <c:formatCode>#,##0</c:formatCode>
                <c:ptCount val="5"/>
                <c:pt idx="0">
                  <c:v>18320.04</c:v>
                </c:pt>
                <c:pt idx="1">
                  <c:v>20478.89</c:v>
                </c:pt>
                <c:pt idx="2">
                  <c:v>19640.98</c:v>
                </c:pt>
                <c:pt idx="3">
                  <c:v>19328</c:v>
                </c:pt>
                <c:pt idx="4">
                  <c:v>22770.07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294-9FC7-02A1472546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294-9FC7-02A1472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1">
                  <c:v>591</c:v>
                </c:pt>
                <c:pt idx="2">
                  <c:v>811</c:v>
                </c:pt>
                <c:pt idx="3">
                  <c:v>800</c:v>
                </c:pt>
                <c:pt idx="4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1-4CBF-9074-6A6F012F243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1">
                  <c:v>398</c:v>
                </c:pt>
                <c:pt idx="2">
                  <c:v>537</c:v>
                </c:pt>
                <c:pt idx="3">
                  <c:v>551</c:v>
                </c:pt>
                <c:pt idx="4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1-4CBF-9074-6A6F012F243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1">
                  <c:v>463</c:v>
                </c:pt>
                <c:pt idx="2">
                  <c:v>602</c:v>
                </c:pt>
                <c:pt idx="3">
                  <c:v>594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1-4CBF-9074-6A6F012F243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1">
                  <c:v>133</c:v>
                </c:pt>
                <c:pt idx="2">
                  <c:v>204</c:v>
                </c:pt>
                <c:pt idx="3">
                  <c:v>206</c:v>
                </c:pt>
                <c:pt idx="4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1-4CBF-9074-6A6F012F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0.22482435597189696</c:v>
                </c:pt>
                <c:pt idx="1">
                  <c:v>1.0538641686182669E-2</c:v>
                </c:pt>
                <c:pt idx="2">
                  <c:v>1.1709601873536301E-2</c:v>
                </c:pt>
                <c:pt idx="3">
                  <c:v>1.0538641686182669E-2</c:v>
                </c:pt>
                <c:pt idx="4">
                  <c:v>7.4941451990632318E-2</c:v>
                </c:pt>
                <c:pt idx="5">
                  <c:v>3.161592505854801E-2</c:v>
                </c:pt>
                <c:pt idx="6">
                  <c:v>4.3325526932084309E-2</c:v>
                </c:pt>
                <c:pt idx="7">
                  <c:v>9.4847775175644022E-2</c:v>
                </c:pt>
                <c:pt idx="8">
                  <c:v>5.3864168618266976E-2</c:v>
                </c:pt>
                <c:pt idx="9">
                  <c:v>4.6838407494145199E-3</c:v>
                </c:pt>
                <c:pt idx="10">
                  <c:v>2.3419203747072601E-2</c:v>
                </c:pt>
                <c:pt idx="11">
                  <c:v>1.0538641686182669E-2</c:v>
                </c:pt>
                <c:pt idx="12">
                  <c:v>1.7564402810304448E-2</c:v>
                </c:pt>
                <c:pt idx="13">
                  <c:v>2.6932084309133488E-2</c:v>
                </c:pt>
                <c:pt idx="14">
                  <c:v>0.11943793911007025</c:v>
                </c:pt>
                <c:pt idx="15">
                  <c:v>5.9718969555035126E-2</c:v>
                </c:pt>
                <c:pt idx="16">
                  <c:v>7.8454332552693212E-2</c:v>
                </c:pt>
                <c:pt idx="17">
                  <c:v>1.1709601873536301E-2</c:v>
                </c:pt>
                <c:pt idx="18">
                  <c:v>1.7564402810304448E-2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9-489D-9804-307B5EA4A6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9-489D-9804-307B5EA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37</c:v>
                </c:pt>
                <c:pt idx="4">
                  <c:v>58</c:v>
                </c:pt>
                <c:pt idx="5">
                  <c:v>29</c:v>
                </c:pt>
                <c:pt idx="6">
                  <c:v>52</c:v>
                </c:pt>
                <c:pt idx="7">
                  <c:v>24</c:v>
                </c:pt>
                <c:pt idx="8">
                  <c:v>27</c:v>
                </c:pt>
                <c:pt idx="9">
                  <c:v>42</c:v>
                </c:pt>
                <c:pt idx="10">
                  <c:v>39</c:v>
                </c:pt>
                <c:pt idx="11">
                  <c:v>50</c:v>
                </c:pt>
                <c:pt idx="12">
                  <c:v>18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E75-B56C-E4230327E5C7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33</c:v>
                </c:pt>
                <c:pt idx="4">
                  <c:v>45</c:v>
                </c:pt>
                <c:pt idx="5">
                  <c:v>59</c:v>
                </c:pt>
                <c:pt idx="6">
                  <c:v>40</c:v>
                </c:pt>
                <c:pt idx="7">
                  <c:v>31</c:v>
                </c:pt>
                <c:pt idx="8">
                  <c:v>22</c:v>
                </c:pt>
                <c:pt idx="9">
                  <c:v>44</c:v>
                </c:pt>
                <c:pt idx="10">
                  <c:v>34</c:v>
                </c:pt>
                <c:pt idx="11">
                  <c:v>19</c:v>
                </c:pt>
                <c:pt idx="12">
                  <c:v>20</c:v>
                </c:pt>
                <c:pt idx="13">
                  <c:v>9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5-4E75-B56C-E4230327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29</c:v>
                </c:pt>
                <c:pt idx="1">
                  <c:v>22</c:v>
                </c:pt>
                <c:pt idx="2">
                  <c:v>39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44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D34-ABF3-71C7333CC8D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26</c:v>
                </c:pt>
                <c:pt idx="1">
                  <c:v>28</c:v>
                </c:pt>
                <c:pt idx="2">
                  <c:v>8</c:v>
                </c:pt>
                <c:pt idx="3">
                  <c:v>34</c:v>
                </c:pt>
                <c:pt idx="4">
                  <c:v>37</c:v>
                </c:pt>
                <c:pt idx="5">
                  <c:v>14</c:v>
                </c:pt>
                <c:pt idx="6">
                  <c:v>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D34-ABF3-71C7333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1">
                  <c:v>45360.56</c:v>
                </c:pt>
                <c:pt idx="2">
                  <c:v>48490.01</c:v>
                </c:pt>
                <c:pt idx="3">
                  <c:v>48481</c:v>
                </c:pt>
                <c:pt idx="4">
                  <c:v>45155.16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152-A5AA-56D226F40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152-A5AA-56D226F4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9.58'!$V$4:$Z$4</c:f>
              <c:numCache>
                <c:formatCode>#,##0</c:formatCode>
                <c:ptCount val="5"/>
                <c:pt idx="0">
                  <c:v>591</c:v>
                </c:pt>
                <c:pt idx="1">
                  <c:v>811</c:v>
                </c:pt>
                <c:pt idx="2">
                  <c:v>800</c:v>
                </c:pt>
                <c:pt idx="3">
                  <c:v>821</c:v>
                </c:pt>
                <c:pt idx="4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3D6-ABD9-8F7A053E451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9.58'!$V$7:$Z$7</c:f>
              <c:numCache>
                <c:formatCode>#,##0</c:formatCode>
                <c:ptCount val="5"/>
                <c:pt idx="0">
                  <c:v>398</c:v>
                </c:pt>
                <c:pt idx="1">
                  <c:v>537</c:v>
                </c:pt>
                <c:pt idx="2">
                  <c:v>551</c:v>
                </c:pt>
                <c:pt idx="3">
                  <c:v>545</c:v>
                </c:pt>
                <c:pt idx="4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3D6-ABD9-8F7A053E451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9.58'!$V$11:$Z$11</c:f>
              <c:numCache>
                <c:formatCode>#,##0</c:formatCode>
                <c:ptCount val="5"/>
                <c:pt idx="0">
                  <c:v>463</c:v>
                </c:pt>
                <c:pt idx="1">
                  <c:v>602</c:v>
                </c:pt>
                <c:pt idx="2">
                  <c:v>594</c:v>
                </c:pt>
                <c:pt idx="3">
                  <c:v>610</c:v>
                </c:pt>
                <c:pt idx="4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3D6-ABD9-8F7A053E451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9.58'!$V$12:$Z$12</c:f>
              <c:numCache>
                <c:formatCode>#,##0</c:formatCode>
                <c:ptCount val="5"/>
                <c:pt idx="0">
                  <c:v>133</c:v>
                </c:pt>
                <c:pt idx="1">
                  <c:v>204</c:v>
                </c:pt>
                <c:pt idx="2">
                  <c:v>206</c:v>
                </c:pt>
                <c:pt idx="3">
                  <c:v>207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9-43D6-ABD9-8F7A053E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0.22482435597189696</c:v>
                </c:pt>
                <c:pt idx="1">
                  <c:v>1.0538641686182669E-2</c:v>
                </c:pt>
                <c:pt idx="2">
                  <c:v>1.1709601873536301E-2</c:v>
                </c:pt>
                <c:pt idx="3">
                  <c:v>1.0538641686182669E-2</c:v>
                </c:pt>
                <c:pt idx="4">
                  <c:v>7.4941451990632318E-2</c:v>
                </c:pt>
                <c:pt idx="5">
                  <c:v>3.161592505854801E-2</c:v>
                </c:pt>
                <c:pt idx="6">
                  <c:v>4.3325526932084309E-2</c:v>
                </c:pt>
                <c:pt idx="7">
                  <c:v>9.4847775175644022E-2</c:v>
                </c:pt>
                <c:pt idx="8">
                  <c:v>5.3864168618266976E-2</c:v>
                </c:pt>
                <c:pt idx="9">
                  <c:v>4.6838407494145199E-3</c:v>
                </c:pt>
                <c:pt idx="10">
                  <c:v>2.3419203747072601E-2</c:v>
                </c:pt>
                <c:pt idx="11">
                  <c:v>1.0538641686182669E-2</c:v>
                </c:pt>
                <c:pt idx="12">
                  <c:v>1.7564402810304448E-2</c:v>
                </c:pt>
                <c:pt idx="13">
                  <c:v>2.6932084309133488E-2</c:v>
                </c:pt>
                <c:pt idx="14">
                  <c:v>0.11943793911007025</c:v>
                </c:pt>
                <c:pt idx="15">
                  <c:v>5.9718969555035126E-2</c:v>
                </c:pt>
                <c:pt idx="16">
                  <c:v>7.8454332552693212E-2</c:v>
                </c:pt>
                <c:pt idx="17">
                  <c:v>1.1709601873536301E-2</c:v>
                </c:pt>
                <c:pt idx="18">
                  <c:v>1.7564402810304448E-2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15-AA5F-CA502DC57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915-AA5F-CA502DC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33</c:v>
                </c:pt>
                <c:pt idx="4">
                  <c:v>70</c:v>
                </c:pt>
                <c:pt idx="5">
                  <c:v>37</c:v>
                </c:pt>
                <c:pt idx="6">
                  <c:v>40</c:v>
                </c:pt>
                <c:pt idx="7">
                  <c:v>20</c:v>
                </c:pt>
                <c:pt idx="8">
                  <c:v>32</c:v>
                </c:pt>
                <c:pt idx="9">
                  <c:v>45</c:v>
                </c:pt>
                <c:pt idx="10">
                  <c:v>45</c:v>
                </c:pt>
                <c:pt idx="11">
                  <c:v>41</c:v>
                </c:pt>
                <c:pt idx="12">
                  <c:v>17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A-4831-9893-CD96498B63E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18</c:v>
                </c:pt>
                <c:pt idx="3">
                  <c:v>32</c:v>
                </c:pt>
                <c:pt idx="4">
                  <c:v>60</c:v>
                </c:pt>
                <c:pt idx="5">
                  <c:v>69</c:v>
                </c:pt>
                <c:pt idx="6">
                  <c:v>46</c:v>
                </c:pt>
                <c:pt idx="7">
                  <c:v>24</c:v>
                </c:pt>
                <c:pt idx="8">
                  <c:v>23</c:v>
                </c:pt>
                <c:pt idx="9">
                  <c:v>34</c:v>
                </c:pt>
                <c:pt idx="10">
                  <c:v>41</c:v>
                </c:pt>
                <c:pt idx="11">
                  <c:v>11</c:v>
                </c:pt>
                <c:pt idx="12">
                  <c:v>21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A-4831-9893-CD96498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32</c:v>
                </c:pt>
                <c:pt idx="1">
                  <c:v>11</c:v>
                </c:pt>
                <c:pt idx="2">
                  <c:v>37</c:v>
                </c:pt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46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5D7-97EB-30630970CFE3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35</c:v>
                </c:pt>
                <c:pt idx="1">
                  <c:v>32</c:v>
                </c:pt>
                <c:pt idx="2">
                  <c:v>14</c:v>
                </c:pt>
                <c:pt idx="3">
                  <c:v>41</c:v>
                </c:pt>
                <c:pt idx="4">
                  <c:v>35</c:v>
                </c:pt>
                <c:pt idx="5">
                  <c:v>19</c:v>
                </c:pt>
                <c:pt idx="6">
                  <c:v>5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4-45D7-97EB-30630970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11</c:v>
                </c:pt>
                <c:pt idx="1">
                  <c:v>25</c:v>
                </c:pt>
                <c:pt idx="2">
                  <c:v>62</c:v>
                </c:pt>
                <c:pt idx="3">
                  <c:v>79</c:v>
                </c:pt>
                <c:pt idx="4">
                  <c:v>82</c:v>
                </c:pt>
                <c:pt idx="5">
                  <c:v>98</c:v>
                </c:pt>
                <c:pt idx="6">
                  <c:v>74</c:v>
                </c:pt>
                <c:pt idx="7">
                  <c:v>84</c:v>
                </c:pt>
                <c:pt idx="8">
                  <c:v>75</c:v>
                </c:pt>
                <c:pt idx="9">
                  <c:v>83</c:v>
                </c:pt>
                <c:pt idx="10">
                  <c:v>80</c:v>
                </c:pt>
                <c:pt idx="11">
                  <c:v>61</c:v>
                </c:pt>
                <c:pt idx="12">
                  <c:v>54</c:v>
                </c:pt>
                <c:pt idx="13">
                  <c:v>28</c:v>
                </c:pt>
                <c:pt idx="14">
                  <c:v>14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D88-B5D3-F493810B3DE9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6</c:v>
                </c:pt>
                <c:pt idx="1">
                  <c:v>36</c:v>
                </c:pt>
                <c:pt idx="2">
                  <c:v>48</c:v>
                </c:pt>
                <c:pt idx="3">
                  <c:v>66</c:v>
                </c:pt>
                <c:pt idx="4">
                  <c:v>92</c:v>
                </c:pt>
                <c:pt idx="5">
                  <c:v>90</c:v>
                </c:pt>
                <c:pt idx="6">
                  <c:v>91</c:v>
                </c:pt>
                <c:pt idx="7">
                  <c:v>94</c:v>
                </c:pt>
                <c:pt idx="8">
                  <c:v>75</c:v>
                </c:pt>
                <c:pt idx="9">
                  <c:v>91</c:v>
                </c:pt>
                <c:pt idx="10">
                  <c:v>66</c:v>
                </c:pt>
                <c:pt idx="11">
                  <c:v>73</c:v>
                </c:pt>
                <c:pt idx="12">
                  <c:v>42</c:v>
                </c:pt>
                <c:pt idx="13">
                  <c:v>27</c:v>
                </c:pt>
                <c:pt idx="14">
                  <c:v>6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D88-B5D3-F493810B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9.58'!$V$8:$Z$8</c:f>
              <c:numCache>
                <c:formatCode>#,##0</c:formatCode>
                <c:ptCount val="5"/>
                <c:pt idx="0">
                  <c:v>45360.56</c:v>
                </c:pt>
                <c:pt idx="1">
                  <c:v>48490.01</c:v>
                </c:pt>
                <c:pt idx="2">
                  <c:v>48481</c:v>
                </c:pt>
                <c:pt idx="3">
                  <c:v>45155.16</c:v>
                </c:pt>
                <c:pt idx="4">
                  <c:v>47983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5-42B7-8F45-4712BC1BF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5-42B7-8F45-4712BC1B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1">
                  <c:v>120586</c:v>
                </c:pt>
                <c:pt idx="2">
                  <c:v>119117</c:v>
                </c:pt>
                <c:pt idx="3">
                  <c:v>124802</c:v>
                </c:pt>
                <c:pt idx="4">
                  <c:v>134020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2-4425-8C0E-642D9DA4250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1">
                  <c:v>87613</c:v>
                </c:pt>
                <c:pt idx="2">
                  <c:v>88276</c:v>
                </c:pt>
                <c:pt idx="3">
                  <c:v>89593</c:v>
                </c:pt>
                <c:pt idx="4">
                  <c:v>92270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2-4425-8C0E-642D9DA4250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1">
                  <c:v>110102</c:v>
                </c:pt>
                <c:pt idx="2">
                  <c:v>108438</c:v>
                </c:pt>
                <c:pt idx="3">
                  <c:v>113637</c:v>
                </c:pt>
                <c:pt idx="4">
                  <c:v>122612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425-8C0E-642D9DA4250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1">
                  <c:v>10485</c:v>
                </c:pt>
                <c:pt idx="2">
                  <c:v>10676</c:v>
                </c:pt>
                <c:pt idx="3">
                  <c:v>11165</c:v>
                </c:pt>
                <c:pt idx="4">
                  <c:v>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2-4425-8C0E-642D9DA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5.2496289055428838E-3</c:v>
                </c:pt>
                <c:pt idx="1">
                  <c:v>8.1242532855436075E-3</c:v>
                </c:pt>
                <c:pt idx="2">
                  <c:v>6.1185330002534302E-2</c:v>
                </c:pt>
                <c:pt idx="3">
                  <c:v>8.9931573802541544E-3</c:v>
                </c:pt>
                <c:pt idx="4">
                  <c:v>9.8997139857354907E-2</c:v>
                </c:pt>
                <c:pt idx="5">
                  <c:v>4.1779805220665434E-2</c:v>
                </c:pt>
                <c:pt idx="6">
                  <c:v>9.6991419572064738E-2</c:v>
                </c:pt>
                <c:pt idx="7">
                  <c:v>7.3132761304804311E-2</c:v>
                </c:pt>
                <c:pt idx="8">
                  <c:v>4.5248180732051703E-2</c:v>
                </c:pt>
                <c:pt idx="9">
                  <c:v>1.0296513522319974E-2</c:v>
                </c:pt>
                <c:pt idx="10">
                  <c:v>4.0172332645450927E-2</c:v>
                </c:pt>
                <c:pt idx="11">
                  <c:v>2.2685637739401181E-2</c:v>
                </c:pt>
                <c:pt idx="12">
                  <c:v>7.1003946272763477E-2</c:v>
                </c:pt>
                <c:pt idx="13">
                  <c:v>8.1720430107526887E-2</c:v>
                </c:pt>
                <c:pt idx="14">
                  <c:v>4.3046957025451651E-2</c:v>
                </c:pt>
                <c:pt idx="15">
                  <c:v>7.2640382317801677E-2</c:v>
                </c:pt>
                <c:pt idx="16">
                  <c:v>0.13574454219615509</c:v>
                </c:pt>
                <c:pt idx="17">
                  <c:v>1.7696680062271462E-2</c:v>
                </c:pt>
                <c:pt idx="18">
                  <c:v>4.6703595090691864E-2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CF-8ED3-565BFBC351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9-42CF-8ED3-565BFBC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138</c:v>
                </c:pt>
                <c:pt idx="1">
                  <c:v>2251</c:v>
                </c:pt>
                <c:pt idx="2">
                  <c:v>5139</c:v>
                </c:pt>
                <c:pt idx="3">
                  <c:v>6122</c:v>
                </c:pt>
                <c:pt idx="4">
                  <c:v>6481</c:v>
                </c:pt>
                <c:pt idx="5">
                  <c:v>6385</c:v>
                </c:pt>
                <c:pt idx="6">
                  <c:v>6452</c:v>
                </c:pt>
                <c:pt idx="7">
                  <c:v>6318</c:v>
                </c:pt>
                <c:pt idx="8">
                  <c:v>6478</c:v>
                </c:pt>
                <c:pt idx="9">
                  <c:v>6406</c:v>
                </c:pt>
                <c:pt idx="10">
                  <c:v>5879</c:v>
                </c:pt>
                <c:pt idx="11">
                  <c:v>4827</c:v>
                </c:pt>
                <c:pt idx="12">
                  <c:v>2519</c:v>
                </c:pt>
                <c:pt idx="13">
                  <c:v>989</c:v>
                </c:pt>
                <c:pt idx="14">
                  <c:v>367</c:v>
                </c:pt>
                <c:pt idx="15">
                  <c:v>136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6-439A-B2C2-D96DEB1486AC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231</c:v>
                </c:pt>
                <c:pt idx="1">
                  <c:v>2714</c:v>
                </c:pt>
                <c:pt idx="2">
                  <c:v>5178</c:v>
                </c:pt>
                <c:pt idx="3">
                  <c:v>5695</c:v>
                </c:pt>
                <c:pt idx="4">
                  <c:v>5862</c:v>
                </c:pt>
                <c:pt idx="5">
                  <c:v>6206</c:v>
                </c:pt>
                <c:pt idx="6">
                  <c:v>6586</c:v>
                </c:pt>
                <c:pt idx="7">
                  <c:v>6541</c:v>
                </c:pt>
                <c:pt idx="8">
                  <c:v>6967</c:v>
                </c:pt>
                <c:pt idx="9">
                  <c:v>7033</c:v>
                </c:pt>
                <c:pt idx="10">
                  <c:v>6046</c:v>
                </c:pt>
                <c:pt idx="11">
                  <c:v>4583</c:v>
                </c:pt>
                <c:pt idx="12">
                  <c:v>2012</c:v>
                </c:pt>
                <c:pt idx="13">
                  <c:v>722</c:v>
                </c:pt>
                <c:pt idx="14">
                  <c:v>308</c:v>
                </c:pt>
                <c:pt idx="15">
                  <c:v>111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6-439A-B2C2-D96DEB14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6497</c:v>
                </c:pt>
                <c:pt idx="1">
                  <c:v>5932</c:v>
                </c:pt>
                <c:pt idx="2">
                  <c:v>9959</c:v>
                </c:pt>
                <c:pt idx="3">
                  <c:v>2401</c:v>
                </c:pt>
                <c:pt idx="4">
                  <c:v>2539</c:v>
                </c:pt>
                <c:pt idx="5">
                  <c:v>2563</c:v>
                </c:pt>
                <c:pt idx="6">
                  <c:v>4158</c:v>
                </c:pt>
                <c:pt idx="7">
                  <c:v>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56B-B3AD-0DD68B87A383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4672</c:v>
                </c:pt>
                <c:pt idx="1">
                  <c:v>8881</c:v>
                </c:pt>
                <c:pt idx="2">
                  <c:v>1537</c:v>
                </c:pt>
                <c:pt idx="3">
                  <c:v>7157</c:v>
                </c:pt>
                <c:pt idx="4">
                  <c:v>9618</c:v>
                </c:pt>
                <c:pt idx="5">
                  <c:v>4605</c:v>
                </c:pt>
                <c:pt idx="6">
                  <c:v>505</c:v>
                </c:pt>
                <c:pt idx="7">
                  <c:v>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56B-B3AD-0DD68B8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1">
                  <c:v>48768.91</c:v>
                </c:pt>
                <c:pt idx="2">
                  <c:v>49086.52</c:v>
                </c:pt>
                <c:pt idx="3">
                  <c:v>50598.55</c:v>
                </c:pt>
                <c:pt idx="4">
                  <c:v>51977.77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A83-9B62-31000B94ED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E-4A83-9B62-31000B94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9.59'!$V$4:$Z$4</c:f>
              <c:numCache>
                <c:formatCode>#,##0</c:formatCode>
                <c:ptCount val="5"/>
                <c:pt idx="0">
                  <c:v>120586</c:v>
                </c:pt>
                <c:pt idx="1">
                  <c:v>119117</c:v>
                </c:pt>
                <c:pt idx="2">
                  <c:v>124802</c:v>
                </c:pt>
                <c:pt idx="3">
                  <c:v>134020</c:v>
                </c:pt>
                <c:pt idx="4">
                  <c:v>138101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D-4837-B45A-406B8AC71ED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9.59'!$V$7:$Z$7</c:f>
              <c:numCache>
                <c:formatCode>#,##0</c:formatCode>
                <c:ptCount val="5"/>
                <c:pt idx="0">
                  <c:v>87613</c:v>
                </c:pt>
                <c:pt idx="1">
                  <c:v>88276</c:v>
                </c:pt>
                <c:pt idx="2">
                  <c:v>89593</c:v>
                </c:pt>
                <c:pt idx="3">
                  <c:v>92270</c:v>
                </c:pt>
                <c:pt idx="4">
                  <c:v>94490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D-4837-B45A-406B8AC71ED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9.59'!$V$11:$Z$11</c:f>
              <c:numCache>
                <c:formatCode>#,##0</c:formatCode>
                <c:ptCount val="5"/>
                <c:pt idx="0">
                  <c:v>110102</c:v>
                </c:pt>
                <c:pt idx="1">
                  <c:v>108438</c:v>
                </c:pt>
                <c:pt idx="2">
                  <c:v>113637</c:v>
                </c:pt>
                <c:pt idx="3">
                  <c:v>122612</c:v>
                </c:pt>
                <c:pt idx="4">
                  <c:v>126518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D-4837-B45A-406B8AC71ED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9.59'!$V$12:$Z$12</c:f>
              <c:numCache>
                <c:formatCode>#,##0</c:formatCode>
                <c:ptCount val="5"/>
                <c:pt idx="0">
                  <c:v>10485</c:v>
                </c:pt>
                <c:pt idx="1">
                  <c:v>10676</c:v>
                </c:pt>
                <c:pt idx="2">
                  <c:v>11165</c:v>
                </c:pt>
                <c:pt idx="3">
                  <c:v>11411</c:v>
                </c:pt>
                <c:pt idx="4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D-4837-B45A-406B8AC7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5.2496289055428838E-3</c:v>
                </c:pt>
                <c:pt idx="1">
                  <c:v>8.1242532855436075E-3</c:v>
                </c:pt>
                <c:pt idx="2">
                  <c:v>6.1185330002534302E-2</c:v>
                </c:pt>
                <c:pt idx="3">
                  <c:v>8.9931573802541544E-3</c:v>
                </c:pt>
                <c:pt idx="4">
                  <c:v>9.8997139857354907E-2</c:v>
                </c:pt>
                <c:pt idx="5">
                  <c:v>4.1779805220665434E-2</c:v>
                </c:pt>
                <c:pt idx="6">
                  <c:v>9.6991419572064738E-2</c:v>
                </c:pt>
                <c:pt idx="7">
                  <c:v>7.3132761304804311E-2</c:v>
                </c:pt>
                <c:pt idx="8">
                  <c:v>4.5248180732051703E-2</c:v>
                </c:pt>
                <c:pt idx="9">
                  <c:v>1.0296513522319974E-2</c:v>
                </c:pt>
                <c:pt idx="10">
                  <c:v>4.0172332645450927E-2</c:v>
                </c:pt>
                <c:pt idx="11">
                  <c:v>2.2685637739401181E-2</c:v>
                </c:pt>
                <c:pt idx="12">
                  <c:v>7.1003946272763477E-2</c:v>
                </c:pt>
                <c:pt idx="13">
                  <c:v>8.1720430107526887E-2</c:v>
                </c:pt>
                <c:pt idx="14">
                  <c:v>4.3046957025451651E-2</c:v>
                </c:pt>
                <c:pt idx="15">
                  <c:v>7.2640382317801677E-2</c:v>
                </c:pt>
                <c:pt idx="16">
                  <c:v>0.13574454219615509</c:v>
                </c:pt>
                <c:pt idx="17">
                  <c:v>1.7696680062271462E-2</c:v>
                </c:pt>
                <c:pt idx="18">
                  <c:v>4.6703595090691864E-2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AAA-86AC-1130005D9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AAA-86AC-1130005D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167</c:v>
                </c:pt>
                <c:pt idx="1">
                  <c:v>2493</c:v>
                </c:pt>
                <c:pt idx="2">
                  <c:v>5256</c:v>
                </c:pt>
                <c:pt idx="3">
                  <c:v>6260</c:v>
                </c:pt>
                <c:pt idx="4">
                  <c:v>6424</c:v>
                </c:pt>
                <c:pt idx="5">
                  <c:v>6662</c:v>
                </c:pt>
                <c:pt idx="6">
                  <c:v>6562</c:v>
                </c:pt>
                <c:pt idx="7">
                  <c:v>6705</c:v>
                </c:pt>
                <c:pt idx="8">
                  <c:v>6278</c:v>
                </c:pt>
                <c:pt idx="9">
                  <c:v>6583</c:v>
                </c:pt>
                <c:pt idx="10">
                  <c:v>5793</c:v>
                </c:pt>
                <c:pt idx="11">
                  <c:v>4964</c:v>
                </c:pt>
                <c:pt idx="12">
                  <c:v>2660</c:v>
                </c:pt>
                <c:pt idx="13">
                  <c:v>993</c:v>
                </c:pt>
                <c:pt idx="14">
                  <c:v>405</c:v>
                </c:pt>
                <c:pt idx="15">
                  <c:v>129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DC-BA87-4A9A5276EBA6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239</c:v>
                </c:pt>
                <c:pt idx="1">
                  <c:v>2959</c:v>
                </c:pt>
                <c:pt idx="2">
                  <c:v>5575</c:v>
                </c:pt>
                <c:pt idx="3">
                  <c:v>6013</c:v>
                </c:pt>
                <c:pt idx="4">
                  <c:v>6172</c:v>
                </c:pt>
                <c:pt idx="5">
                  <c:v>6321</c:v>
                </c:pt>
                <c:pt idx="6">
                  <c:v>6937</c:v>
                </c:pt>
                <c:pt idx="7">
                  <c:v>6955</c:v>
                </c:pt>
                <c:pt idx="8">
                  <c:v>6942</c:v>
                </c:pt>
                <c:pt idx="9">
                  <c:v>7194</c:v>
                </c:pt>
                <c:pt idx="10">
                  <c:v>5961</c:v>
                </c:pt>
                <c:pt idx="11">
                  <c:v>4768</c:v>
                </c:pt>
                <c:pt idx="12">
                  <c:v>2208</c:v>
                </c:pt>
                <c:pt idx="13">
                  <c:v>788</c:v>
                </c:pt>
                <c:pt idx="14">
                  <c:v>300</c:v>
                </c:pt>
                <c:pt idx="15">
                  <c:v>130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CDC-BA87-4A9A5276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6652</c:v>
                </c:pt>
                <c:pt idx="1">
                  <c:v>6162</c:v>
                </c:pt>
                <c:pt idx="2">
                  <c:v>9855</c:v>
                </c:pt>
                <c:pt idx="3">
                  <c:v>2468</c:v>
                </c:pt>
                <c:pt idx="4">
                  <c:v>2504</c:v>
                </c:pt>
                <c:pt idx="5">
                  <c:v>2632</c:v>
                </c:pt>
                <c:pt idx="6">
                  <c:v>4219</c:v>
                </c:pt>
                <c:pt idx="7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307-847C-1F3AF8B9E5BA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4888</c:v>
                </c:pt>
                <c:pt idx="1">
                  <c:v>9053</c:v>
                </c:pt>
                <c:pt idx="2">
                  <c:v>1629</c:v>
                </c:pt>
                <c:pt idx="3">
                  <c:v>7383</c:v>
                </c:pt>
                <c:pt idx="4">
                  <c:v>9656</c:v>
                </c:pt>
                <c:pt idx="5">
                  <c:v>4593</c:v>
                </c:pt>
                <c:pt idx="6">
                  <c:v>562</c:v>
                </c:pt>
                <c:pt idx="7">
                  <c:v>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307-847C-1F3AF8B9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56</c:v>
                </c:pt>
                <c:pt idx="1">
                  <c:v>22</c:v>
                </c:pt>
                <c:pt idx="2">
                  <c:v>72</c:v>
                </c:pt>
                <c:pt idx="3">
                  <c:v>16</c:v>
                </c:pt>
                <c:pt idx="4">
                  <c:v>9</c:v>
                </c:pt>
                <c:pt idx="5">
                  <c:v>21</c:v>
                </c:pt>
                <c:pt idx="6">
                  <c:v>74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0AF-A75E-5F6C84544643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35</c:v>
                </c:pt>
                <c:pt idx="1">
                  <c:v>78</c:v>
                </c:pt>
                <c:pt idx="2">
                  <c:v>23</c:v>
                </c:pt>
                <c:pt idx="3">
                  <c:v>76</c:v>
                </c:pt>
                <c:pt idx="4">
                  <c:v>89</c:v>
                </c:pt>
                <c:pt idx="5">
                  <c:v>52</c:v>
                </c:pt>
                <c:pt idx="6">
                  <c:v>22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5-40AF-A75E-5F6C8454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9.59'!$V$8:$Z$8</c:f>
              <c:numCache>
                <c:formatCode>#,##0</c:formatCode>
                <c:ptCount val="5"/>
                <c:pt idx="0">
                  <c:v>48768.91</c:v>
                </c:pt>
                <c:pt idx="1">
                  <c:v>49086.52</c:v>
                </c:pt>
                <c:pt idx="2">
                  <c:v>50598.55</c:v>
                </c:pt>
                <c:pt idx="3">
                  <c:v>51977.77</c:v>
                </c:pt>
                <c:pt idx="4">
                  <c:v>54508.17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5-49F9-8555-C8C5C134A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5-49F9-8555-C8C5C134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1">
                  <c:v>674</c:v>
                </c:pt>
                <c:pt idx="2">
                  <c:v>968</c:v>
                </c:pt>
                <c:pt idx="3">
                  <c:v>943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CEE-B42F-D8FA736D432C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1">
                  <c:v>410</c:v>
                </c:pt>
                <c:pt idx="2">
                  <c:v>609</c:v>
                </c:pt>
                <c:pt idx="3">
                  <c:v>588</c:v>
                </c:pt>
                <c:pt idx="4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CEE-B42F-D8FA736D432C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1">
                  <c:v>538</c:v>
                </c:pt>
                <c:pt idx="2">
                  <c:v>721</c:v>
                </c:pt>
                <c:pt idx="3">
                  <c:v>713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CEE-B42F-D8FA736D432C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1">
                  <c:v>135</c:v>
                </c:pt>
                <c:pt idx="2">
                  <c:v>243</c:v>
                </c:pt>
                <c:pt idx="3">
                  <c:v>230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CEE-B42F-D8FA736D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0.26674364896073904</c:v>
                </c:pt>
                <c:pt idx="1">
                  <c:v>9.2378752886836026E-3</c:v>
                </c:pt>
                <c:pt idx="2">
                  <c:v>1.2702078521939953E-2</c:v>
                </c:pt>
                <c:pt idx="3">
                  <c:v>5.7736720554272519E-3</c:v>
                </c:pt>
                <c:pt idx="4">
                  <c:v>7.1593533487297925E-2</c:v>
                </c:pt>
                <c:pt idx="5">
                  <c:v>2.8868360277136258E-2</c:v>
                </c:pt>
                <c:pt idx="6">
                  <c:v>7.0438799076212477E-2</c:v>
                </c:pt>
                <c:pt idx="7">
                  <c:v>3.695150115473441E-2</c:v>
                </c:pt>
                <c:pt idx="8">
                  <c:v>3.348729792147806E-2</c:v>
                </c:pt>
                <c:pt idx="9">
                  <c:v>0</c:v>
                </c:pt>
                <c:pt idx="10">
                  <c:v>1.2702078521939953E-2</c:v>
                </c:pt>
                <c:pt idx="11">
                  <c:v>2.1939953810623556E-2</c:v>
                </c:pt>
                <c:pt idx="12">
                  <c:v>2.4249422632794459E-2</c:v>
                </c:pt>
                <c:pt idx="13">
                  <c:v>5.5427251732101619E-2</c:v>
                </c:pt>
                <c:pt idx="14">
                  <c:v>0.11431870669745958</c:v>
                </c:pt>
                <c:pt idx="15">
                  <c:v>3.4642032332563508E-2</c:v>
                </c:pt>
                <c:pt idx="16">
                  <c:v>6.4665127020785224E-2</c:v>
                </c:pt>
                <c:pt idx="17">
                  <c:v>0</c:v>
                </c:pt>
                <c:pt idx="18">
                  <c:v>2.771362586605081E-2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6BB-B47E-DCE9467C47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6BB-B47E-DCE9467C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57</c:v>
                </c:pt>
                <c:pt idx="4">
                  <c:v>50</c:v>
                </c:pt>
                <c:pt idx="5">
                  <c:v>63</c:v>
                </c:pt>
                <c:pt idx="6">
                  <c:v>41</c:v>
                </c:pt>
                <c:pt idx="7">
                  <c:v>33</c:v>
                </c:pt>
                <c:pt idx="8">
                  <c:v>39</c:v>
                </c:pt>
                <c:pt idx="9">
                  <c:v>36</c:v>
                </c:pt>
                <c:pt idx="10">
                  <c:v>34</c:v>
                </c:pt>
                <c:pt idx="11">
                  <c:v>36</c:v>
                </c:pt>
                <c:pt idx="12">
                  <c:v>30</c:v>
                </c:pt>
                <c:pt idx="13">
                  <c:v>12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6-4C01-B01D-F3FCE50A674B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25</c:v>
                </c:pt>
                <c:pt idx="3">
                  <c:v>42</c:v>
                </c:pt>
                <c:pt idx="4">
                  <c:v>35</c:v>
                </c:pt>
                <c:pt idx="5">
                  <c:v>54</c:v>
                </c:pt>
                <c:pt idx="6">
                  <c:v>50</c:v>
                </c:pt>
                <c:pt idx="7">
                  <c:v>22</c:v>
                </c:pt>
                <c:pt idx="8">
                  <c:v>26</c:v>
                </c:pt>
                <c:pt idx="9">
                  <c:v>30</c:v>
                </c:pt>
                <c:pt idx="10">
                  <c:v>44</c:v>
                </c:pt>
                <c:pt idx="11">
                  <c:v>31</c:v>
                </c:pt>
                <c:pt idx="12">
                  <c:v>12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6-4C01-B01D-F3FCE50A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34</c:v>
                </c:pt>
                <c:pt idx="1">
                  <c:v>12</c:v>
                </c:pt>
                <c:pt idx="2">
                  <c:v>41</c:v>
                </c:pt>
                <c:pt idx="3">
                  <c:v>9</c:v>
                </c:pt>
                <c:pt idx="4">
                  <c:v>0</c:v>
                </c:pt>
                <c:pt idx="5">
                  <c:v>4</c:v>
                </c:pt>
                <c:pt idx="6">
                  <c:v>49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F96-94EE-D42D17081B6B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34</c:v>
                </c:pt>
                <c:pt idx="1">
                  <c:v>21</c:v>
                </c:pt>
                <c:pt idx="2">
                  <c:v>4</c:v>
                </c:pt>
                <c:pt idx="3">
                  <c:v>33</c:v>
                </c:pt>
                <c:pt idx="4">
                  <c:v>39</c:v>
                </c:pt>
                <c:pt idx="5">
                  <c:v>19</c:v>
                </c:pt>
                <c:pt idx="6">
                  <c:v>7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F96-94EE-D42D1708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1">
                  <c:v>46919.32</c:v>
                </c:pt>
                <c:pt idx="2">
                  <c:v>39570.54</c:v>
                </c:pt>
                <c:pt idx="3">
                  <c:v>43154.9</c:v>
                </c:pt>
                <c:pt idx="4">
                  <c:v>48625.27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0-4A3B-B9AF-C9CDE2D946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0-4A3B-B9AF-C9CDE2D9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9.60'!$V$4:$Z$4</c:f>
              <c:numCache>
                <c:formatCode>#,##0</c:formatCode>
                <c:ptCount val="5"/>
                <c:pt idx="0">
                  <c:v>674</c:v>
                </c:pt>
                <c:pt idx="1">
                  <c:v>968</c:v>
                </c:pt>
                <c:pt idx="2">
                  <c:v>943</c:v>
                </c:pt>
                <c:pt idx="3">
                  <c:v>878</c:v>
                </c:pt>
                <c:pt idx="4">
                  <c:v>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B2-8AB1-15505A6E097F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9.60'!$V$7:$Z$7</c:f>
              <c:numCache>
                <c:formatCode>#,##0</c:formatCode>
                <c:ptCount val="5"/>
                <c:pt idx="0">
                  <c:v>410</c:v>
                </c:pt>
                <c:pt idx="1">
                  <c:v>609</c:v>
                </c:pt>
                <c:pt idx="2">
                  <c:v>588</c:v>
                </c:pt>
                <c:pt idx="3">
                  <c:v>577</c:v>
                </c:pt>
                <c:pt idx="4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B2-8AB1-15505A6E097F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9.60'!$V$11:$Z$11</c:f>
              <c:numCache>
                <c:formatCode>#,##0</c:formatCode>
                <c:ptCount val="5"/>
                <c:pt idx="0">
                  <c:v>538</c:v>
                </c:pt>
                <c:pt idx="1">
                  <c:v>721</c:v>
                </c:pt>
                <c:pt idx="2">
                  <c:v>713</c:v>
                </c:pt>
                <c:pt idx="3">
                  <c:v>656</c:v>
                </c:pt>
                <c:pt idx="4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B2-8AB1-15505A6E097F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9.60'!$V$12:$Z$12</c:f>
              <c:numCache>
                <c:formatCode>#,##0</c:formatCode>
                <c:ptCount val="5"/>
                <c:pt idx="0">
                  <c:v>135</c:v>
                </c:pt>
                <c:pt idx="1">
                  <c:v>243</c:v>
                </c:pt>
                <c:pt idx="2">
                  <c:v>230</c:v>
                </c:pt>
                <c:pt idx="3">
                  <c:v>229</c:v>
                </c:pt>
                <c:pt idx="4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0B2-8AB1-15505A6E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0.26674364896073904</c:v>
                </c:pt>
                <c:pt idx="1">
                  <c:v>9.2378752886836026E-3</c:v>
                </c:pt>
                <c:pt idx="2">
                  <c:v>1.2702078521939953E-2</c:v>
                </c:pt>
                <c:pt idx="3">
                  <c:v>5.7736720554272519E-3</c:v>
                </c:pt>
                <c:pt idx="4">
                  <c:v>7.1593533487297925E-2</c:v>
                </c:pt>
                <c:pt idx="5">
                  <c:v>2.8868360277136258E-2</c:v>
                </c:pt>
                <c:pt idx="6">
                  <c:v>7.0438799076212477E-2</c:v>
                </c:pt>
                <c:pt idx="7">
                  <c:v>3.695150115473441E-2</c:v>
                </c:pt>
                <c:pt idx="8">
                  <c:v>3.348729792147806E-2</c:v>
                </c:pt>
                <c:pt idx="9">
                  <c:v>0</c:v>
                </c:pt>
                <c:pt idx="10">
                  <c:v>1.2702078521939953E-2</c:v>
                </c:pt>
                <c:pt idx="11">
                  <c:v>2.1939953810623556E-2</c:v>
                </c:pt>
                <c:pt idx="12">
                  <c:v>2.4249422632794459E-2</c:v>
                </c:pt>
                <c:pt idx="13">
                  <c:v>5.5427251732101619E-2</c:v>
                </c:pt>
                <c:pt idx="14">
                  <c:v>0.11431870669745958</c:v>
                </c:pt>
                <c:pt idx="15">
                  <c:v>3.4642032332563508E-2</c:v>
                </c:pt>
                <c:pt idx="16">
                  <c:v>6.4665127020785224E-2</c:v>
                </c:pt>
                <c:pt idx="17">
                  <c:v>0</c:v>
                </c:pt>
                <c:pt idx="18">
                  <c:v>2.771362586605081E-2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8-40F7-89B8-91B4D7E5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8-40F7-89B8-91B4D7E5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18</c:v>
                </c:pt>
                <c:pt idx="3">
                  <c:v>50</c:v>
                </c:pt>
                <c:pt idx="4">
                  <c:v>48</c:v>
                </c:pt>
                <c:pt idx="5">
                  <c:v>51</c:v>
                </c:pt>
                <c:pt idx="6">
                  <c:v>60</c:v>
                </c:pt>
                <c:pt idx="7">
                  <c:v>39</c:v>
                </c:pt>
                <c:pt idx="8">
                  <c:v>27</c:v>
                </c:pt>
                <c:pt idx="9">
                  <c:v>27</c:v>
                </c:pt>
                <c:pt idx="10">
                  <c:v>34</c:v>
                </c:pt>
                <c:pt idx="11">
                  <c:v>29</c:v>
                </c:pt>
                <c:pt idx="12">
                  <c:v>25</c:v>
                </c:pt>
                <c:pt idx="13">
                  <c:v>18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D0C-8881-6C3D7C44DE32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28</c:v>
                </c:pt>
                <c:pt idx="3">
                  <c:v>35</c:v>
                </c:pt>
                <c:pt idx="4">
                  <c:v>45</c:v>
                </c:pt>
                <c:pt idx="5">
                  <c:v>52</c:v>
                </c:pt>
                <c:pt idx="6">
                  <c:v>64</c:v>
                </c:pt>
                <c:pt idx="7">
                  <c:v>20</c:v>
                </c:pt>
                <c:pt idx="8">
                  <c:v>27</c:v>
                </c:pt>
                <c:pt idx="9">
                  <c:v>32</c:v>
                </c:pt>
                <c:pt idx="10">
                  <c:v>38</c:v>
                </c:pt>
                <c:pt idx="11">
                  <c:v>33</c:v>
                </c:pt>
                <c:pt idx="12">
                  <c:v>14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D0C-8881-6C3D7C44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43</c:v>
                </c:pt>
                <c:pt idx="1">
                  <c:v>14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47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8-452C-9B74-B6CFCC5CF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34</c:v>
                </c:pt>
                <c:pt idx="1">
                  <c:v>23</c:v>
                </c:pt>
                <c:pt idx="2">
                  <c:v>9</c:v>
                </c:pt>
                <c:pt idx="3">
                  <c:v>42</c:v>
                </c:pt>
                <c:pt idx="4">
                  <c:v>38</c:v>
                </c:pt>
                <c:pt idx="5">
                  <c:v>17</c:v>
                </c:pt>
                <c:pt idx="6">
                  <c:v>9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8-452C-9B74-B6CFCC5C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9.1'!$V$4:$Z$4</c:f>
              <c:numCache>
                <c:formatCode>#,##0</c:formatCode>
                <c:ptCount val="5"/>
                <c:pt idx="0">
                  <c:v>656</c:v>
                </c:pt>
                <c:pt idx="1">
                  <c:v>567</c:v>
                </c:pt>
                <c:pt idx="2">
                  <c:v>493</c:v>
                </c:pt>
                <c:pt idx="3">
                  <c:v>589</c:v>
                </c:pt>
                <c:pt idx="4">
                  <c:v>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AD0-ADE7-84B0B0504795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9.1'!$V$7:$Z$7</c:f>
              <c:numCache>
                <c:formatCode>#,##0</c:formatCode>
                <c:ptCount val="5"/>
                <c:pt idx="0">
                  <c:v>443</c:v>
                </c:pt>
                <c:pt idx="1">
                  <c:v>406</c:v>
                </c:pt>
                <c:pt idx="2">
                  <c:v>365</c:v>
                </c:pt>
                <c:pt idx="3">
                  <c:v>391</c:v>
                </c:pt>
                <c:pt idx="4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2-4AD0-ADE7-84B0B0504795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9.1'!$V$11:$Z$11</c:f>
              <c:numCache>
                <c:formatCode>#,##0</c:formatCode>
                <c:ptCount val="5"/>
                <c:pt idx="0">
                  <c:v>643</c:v>
                </c:pt>
                <c:pt idx="1">
                  <c:v>552</c:v>
                </c:pt>
                <c:pt idx="2">
                  <c:v>481</c:v>
                </c:pt>
                <c:pt idx="3">
                  <c:v>579</c:v>
                </c:pt>
                <c:pt idx="4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AD0-ADE7-84B0B0504795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9.1'!$V$12:$Z$12</c:f>
              <c:numCache>
                <c:formatCode>#,##0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12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2-4AD0-ADE7-84B0B05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9.6'!$V$8:$Z$8</c:f>
              <c:numCache>
                <c:formatCode>#,##0</c:formatCode>
                <c:ptCount val="5"/>
                <c:pt idx="0">
                  <c:v>35773</c:v>
                </c:pt>
                <c:pt idx="1">
                  <c:v>37464.639999999999</c:v>
                </c:pt>
                <c:pt idx="2">
                  <c:v>36783.53</c:v>
                </c:pt>
                <c:pt idx="3">
                  <c:v>42248</c:v>
                </c:pt>
                <c:pt idx="4">
                  <c:v>47307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84F-AA44-88945ADD6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84F-AA44-88945ADD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9.60'!$V$8:$Z$8</c:f>
              <c:numCache>
                <c:formatCode>#,##0</c:formatCode>
                <c:ptCount val="5"/>
                <c:pt idx="0">
                  <c:v>46919.32</c:v>
                </c:pt>
                <c:pt idx="1">
                  <c:v>39570.54</c:v>
                </c:pt>
                <c:pt idx="2">
                  <c:v>43154.9</c:v>
                </c:pt>
                <c:pt idx="3">
                  <c:v>48625.27</c:v>
                </c:pt>
                <c:pt idx="4">
                  <c:v>49436.76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4145-97D5-E01455F10E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4145-97D5-E01455F10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1">
                  <c:v>60778</c:v>
                </c:pt>
                <c:pt idx="2">
                  <c:v>61743</c:v>
                </c:pt>
                <c:pt idx="3">
                  <c:v>66473</c:v>
                </c:pt>
                <c:pt idx="4">
                  <c:v>71047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DCB-9C7E-CBA5E6FA3E1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1">
                  <c:v>42929</c:v>
                </c:pt>
                <c:pt idx="2">
                  <c:v>44121</c:v>
                </c:pt>
                <c:pt idx="3">
                  <c:v>45278</c:v>
                </c:pt>
                <c:pt idx="4">
                  <c:v>47005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DCB-9C7E-CBA5E6FA3E1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1">
                  <c:v>55997</c:v>
                </c:pt>
                <c:pt idx="2">
                  <c:v>56747</c:v>
                </c:pt>
                <c:pt idx="3">
                  <c:v>61354</c:v>
                </c:pt>
                <c:pt idx="4">
                  <c:v>65742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DCB-9C7E-CBA5E6FA3E1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1">
                  <c:v>4779</c:v>
                </c:pt>
                <c:pt idx="2">
                  <c:v>4994</c:v>
                </c:pt>
                <c:pt idx="3">
                  <c:v>5119</c:v>
                </c:pt>
                <c:pt idx="4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C-4DCB-9C7E-CBA5E6FA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2.1582535638041456E-2</c:v>
                </c:pt>
                <c:pt idx="1">
                  <c:v>4.0837407892018458E-2</c:v>
                </c:pt>
                <c:pt idx="2">
                  <c:v>4.8798292128641278E-2</c:v>
                </c:pt>
                <c:pt idx="3">
                  <c:v>1.8029061359410507E-2</c:v>
                </c:pt>
                <c:pt idx="4">
                  <c:v>7.2019833344810963E-2</c:v>
                </c:pt>
                <c:pt idx="5">
                  <c:v>2.8152331106673093E-2</c:v>
                </c:pt>
                <c:pt idx="6">
                  <c:v>0.10014461813924661</c:v>
                </c:pt>
                <c:pt idx="7">
                  <c:v>8.437435438330694E-2</c:v>
                </c:pt>
                <c:pt idx="8">
                  <c:v>5.3577577301838715E-2</c:v>
                </c:pt>
                <c:pt idx="9">
                  <c:v>4.5451415191791198E-3</c:v>
                </c:pt>
                <c:pt idx="10">
                  <c:v>2.3923972178224642E-2</c:v>
                </c:pt>
                <c:pt idx="11">
                  <c:v>1.7092486743337236E-2</c:v>
                </c:pt>
                <c:pt idx="12">
                  <c:v>4.308243233937057E-2</c:v>
                </c:pt>
                <c:pt idx="13">
                  <c:v>8.1234074788237728E-2</c:v>
                </c:pt>
                <c:pt idx="14">
                  <c:v>4.6718545554713865E-2</c:v>
                </c:pt>
                <c:pt idx="15">
                  <c:v>7.6840437986364571E-2</c:v>
                </c:pt>
                <c:pt idx="16">
                  <c:v>0.15789546174505889</c:v>
                </c:pt>
                <c:pt idx="17">
                  <c:v>1.1473039046897596E-2</c:v>
                </c:pt>
                <c:pt idx="18">
                  <c:v>4.9211486812203019E-2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0-42FD-A8E9-21ABF1B960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0-42FD-A8E9-21ABF1B9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100</c:v>
                </c:pt>
                <c:pt idx="1">
                  <c:v>1242</c:v>
                </c:pt>
                <c:pt idx="2">
                  <c:v>2645</c:v>
                </c:pt>
                <c:pt idx="3">
                  <c:v>3540</c:v>
                </c:pt>
                <c:pt idx="4">
                  <c:v>4830</c:v>
                </c:pt>
                <c:pt idx="5">
                  <c:v>4390</c:v>
                </c:pt>
                <c:pt idx="6">
                  <c:v>4096</c:v>
                </c:pt>
                <c:pt idx="7">
                  <c:v>3476</c:v>
                </c:pt>
                <c:pt idx="8">
                  <c:v>3068</c:v>
                </c:pt>
                <c:pt idx="9">
                  <c:v>3021</c:v>
                </c:pt>
                <c:pt idx="10">
                  <c:v>2644</c:v>
                </c:pt>
                <c:pt idx="11">
                  <c:v>2320</c:v>
                </c:pt>
                <c:pt idx="12">
                  <c:v>1135</c:v>
                </c:pt>
                <c:pt idx="13">
                  <c:v>403</c:v>
                </c:pt>
                <c:pt idx="14">
                  <c:v>132</c:v>
                </c:pt>
                <c:pt idx="15">
                  <c:v>64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3-4B14-A1EC-CE16A1041B82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138</c:v>
                </c:pt>
                <c:pt idx="1">
                  <c:v>1356</c:v>
                </c:pt>
                <c:pt idx="2">
                  <c:v>2672</c:v>
                </c:pt>
                <c:pt idx="3">
                  <c:v>3434</c:v>
                </c:pt>
                <c:pt idx="4">
                  <c:v>4058</c:v>
                </c:pt>
                <c:pt idx="5">
                  <c:v>3635</c:v>
                </c:pt>
                <c:pt idx="6">
                  <c:v>3583</c:v>
                </c:pt>
                <c:pt idx="7">
                  <c:v>3196</c:v>
                </c:pt>
                <c:pt idx="8">
                  <c:v>2903</c:v>
                </c:pt>
                <c:pt idx="9">
                  <c:v>2979</c:v>
                </c:pt>
                <c:pt idx="10">
                  <c:v>2490</c:v>
                </c:pt>
                <c:pt idx="11">
                  <c:v>1949</c:v>
                </c:pt>
                <c:pt idx="12">
                  <c:v>914</c:v>
                </c:pt>
                <c:pt idx="13">
                  <c:v>296</c:v>
                </c:pt>
                <c:pt idx="14">
                  <c:v>101</c:v>
                </c:pt>
                <c:pt idx="15">
                  <c:v>68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3-4B14-A1EC-CE16A104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1528</c:v>
                </c:pt>
                <c:pt idx="1">
                  <c:v>2257</c:v>
                </c:pt>
                <c:pt idx="2">
                  <c:v>5388</c:v>
                </c:pt>
                <c:pt idx="3">
                  <c:v>1724</c:v>
                </c:pt>
                <c:pt idx="4">
                  <c:v>773</c:v>
                </c:pt>
                <c:pt idx="5">
                  <c:v>1370</c:v>
                </c:pt>
                <c:pt idx="6">
                  <c:v>3595</c:v>
                </c:pt>
                <c:pt idx="7">
                  <c:v>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23D-80D3-6710DA396C24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1396</c:v>
                </c:pt>
                <c:pt idx="1">
                  <c:v>4030</c:v>
                </c:pt>
                <c:pt idx="2">
                  <c:v>726</c:v>
                </c:pt>
                <c:pt idx="3">
                  <c:v>4257</c:v>
                </c:pt>
                <c:pt idx="4">
                  <c:v>4102</c:v>
                </c:pt>
                <c:pt idx="5">
                  <c:v>2509</c:v>
                </c:pt>
                <c:pt idx="6">
                  <c:v>396</c:v>
                </c:pt>
                <c:pt idx="7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C-423D-80D3-6710DA39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1">
                  <c:v>48533.66</c:v>
                </c:pt>
                <c:pt idx="2">
                  <c:v>48233.85</c:v>
                </c:pt>
                <c:pt idx="3">
                  <c:v>48108.28</c:v>
                </c:pt>
                <c:pt idx="4">
                  <c:v>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2-4D89-A958-90961B3E8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2-4D89-A958-90961B3E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9.61'!$V$4:$Z$4</c:f>
              <c:numCache>
                <c:formatCode>#,##0</c:formatCode>
                <c:ptCount val="5"/>
                <c:pt idx="0">
                  <c:v>60778</c:v>
                </c:pt>
                <c:pt idx="1">
                  <c:v>61743</c:v>
                </c:pt>
                <c:pt idx="2">
                  <c:v>66473</c:v>
                </c:pt>
                <c:pt idx="3">
                  <c:v>71047</c:v>
                </c:pt>
                <c:pt idx="4">
                  <c:v>72603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0-44D9-BCE0-6A7A83A9D63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9.61'!$V$7:$Z$7</c:f>
              <c:numCache>
                <c:formatCode>#,##0</c:formatCode>
                <c:ptCount val="5"/>
                <c:pt idx="0">
                  <c:v>42929</c:v>
                </c:pt>
                <c:pt idx="1">
                  <c:v>44121</c:v>
                </c:pt>
                <c:pt idx="2">
                  <c:v>45278</c:v>
                </c:pt>
                <c:pt idx="3">
                  <c:v>47005</c:v>
                </c:pt>
                <c:pt idx="4">
                  <c:v>48554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0-44D9-BCE0-6A7A83A9D63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9.61'!$V$11:$Z$11</c:f>
              <c:numCache>
                <c:formatCode>#,##0</c:formatCode>
                <c:ptCount val="5"/>
                <c:pt idx="0">
                  <c:v>55997</c:v>
                </c:pt>
                <c:pt idx="1">
                  <c:v>56747</c:v>
                </c:pt>
                <c:pt idx="2">
                  <c:v>61354</c:v>
                </c:pt>
                <c:pt idx="3">
                  <c:v>65742</c:v>
                </c:pt>
                <c:pt idx="4">
                  <c:v>67126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4D9-BCE0-6A7A83A9D63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9.61'!$V$12:$Z$12</c:f>
              <c:numCache>
                <c:formatCode>#,##0</c:formatCode>
                <c:ptCount val="5"/>
                <c:pt idx="0">
                  <c:v>4779</c:v>
                </c:pt>
                <c:pt idx="1">
                  <c:v>4994</c:v>
                </c:pt>
                <c:pt idx="2">
                  <c:v>5119</c:v>
                </c:pt>
                <c:pt idx="3">
                  <c:v>5301</c:v>
                </c:pt>
                <c:pt idx="4">
                  <c:v>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0-44D9-BCE0-6A7A83A9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2.1582535638041456E-2</c:v>
                </c:pt>
                <c:pt idx="1">
                  <c:v>4.0837407892018458E-2</c:v>
                </c:pt>
                <c:pt idx="2">
                  <c:v>4.8798292128641278E-2</c:v>
                </c:pt>
                <c:pt idx="3">
                  <c:v>1.8029061359410507E-2</c:v>
                </c:pt>
                <c:pt idx="4">
                  <c:v>7.2019833344810963E-2</c:v>
                </c:pt>
                <c:pt idx="5">
                  <c:v>2.8152331106673093E-2</c:v>
                </c:pt>
                <c:pt idx="6">
                  <c:v>0.10014461813924661</c:v>
                </c:pt>
                <c:pt idx="7">
                  <c:v>8.437435438330694E-2</c:v>
                </c:pt>
                <c:pt idx="8">
                  <c:v>5.3577577301838715E-2</c:v>
                </c:pt>
                <c:pt idx="9">
                  <c:v>4.5451415191791198E-3</c:v>
                </c:pt>
                <c:pt idx="10">
                  <c:v>2.3923972178224642E-2</c:v>
                </c:pt>
                <c:pt idx="11">
                  <c:v>1.7092486743337236E-2</c:v>
                </c:pt>
                <c:pt idx="12">
                  <c:v>4.308243233937057E-2</c:v>
                </c:pt>
                <c:pt idx="13">
                  <c:v>8.1234074788237728E-2</c:v>
                </c:pt>
                <c:pt idx="14">
                  <c:v>4.6718545554713865E-2</c:v>
                </c:pt>
                <c:pt idx="15">
                  <c:v>7.6840437986364571E-2</c:v>
                </c:pt>
                <c:pt idx="16">
                  <c:v>0.15789546174505889</c:v>
                </c:pt>
                <c:pt idx="17">
                  <c:v>1.1473039046897596E-2</c:v>
                </c:pt>
                <c:pt idx="18">
                  <c:v>4.9211486812203019E-2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A7-993E-9D232A5441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7-49A7-993E-9D232A54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120</c:v>
                </c:pt>
                <c:pt idx="1">
                  <c:v>1321</c:v>
                </c:pt>
                <c:pt idx="2">
                  <c:v>2585</c:v>
                </c:pt>
                <c:pt idx="3">
                  <c:v>3649</c:v>
                </c:pt>
                <c:pt idx="4">
                  <c:v>4809</c:v>
                </c:pt>
                <c:pt idx="5">
                  <c:v>4378</c:v>
                </c:pt>
                <c:pt idx="6">
                  <c:v>4313</c:v>
                </c:pt>
                <c:pt idx="7">
                  <c:v>3732</c:v>
                </c:pt>
                <c:pt idx="8">
                  <c:v>2971</c:v>
                </c:pt>
                <c:pt idx="9">
                  <c:v>3083</c:v>
                </c:pt>
                <c:pt idx="10">
                  <c:v>2696</c:v>
                </c:pt>
                <c:pt idx="11">
                  <c:v>2392</c:v>
                </c:pt>
                <c:pt idx="12">
                  <c:v>1175</c:v>
                </c:pt>
                <c:pt idx="13">
                  <c:v>410</c:v>
                </c:pt>
                <c:pt idx="14">
                  <c:v>150</c:v>
                </c:pt>
                <c:pt idx="15">
                  <c:v>66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7B8-BB83-1E9E3012733D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163</c:v>
                </c:pt>
                <c:pt idx="1">
                  <c:v>1463</c:v>
                </c:pt>
                <c:pt idx="2">
                  <c:v>2654</c:v>
                </c:pt>
                <c:pt idx="3">
                  <c:v>3382</c:v>
                </c:pt>
                <c:pt idx="4">
                  <c:v>4276</c:v>
                </c:pt>
                <c:pt idx="5">
                  <c:v>3794</c:v>
                </c:pt>
                <c:pt idx="6">
                  <c:v>3684</c:v>
                </c:pt>
                <c:pt idx="7">
                  <c:v>3341</c:v>
                </c:pt>
                <c:pt idx="8">
                  <c:v>2942</c:v>
                </c:pt>
                <c:pt idx="9">
                  <c:v>3023</c:v>
                </c:pt>
                <c:pt idx="10">
                  <c:v>2423</c:v>
                </c:pt>
                <c:pt idx="11">
                  <c:v>1973</c:v>
                </c:pt>
                <c:pt idx="12">
                  <c:v>981</c:v>
                </c:pt>
                <c:pt idx="13">
                  <c:v>294</c:v>
                </c:pt>
                <c:pt idx="14">
                  <c:v>110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7B8-BB83-1E9E30127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1559</c:v>
                </c:pt>
                <c:pt idx="1">
                  <c:v>2323</c:v>
                </c:pt>
                <c:pt idx="2">
                  <c:v>5418</c:v>
                </c:pt>
                <c:pt idx="3">
                  <c:v>1808</c:v>
                </c:pt>
                <c:pt idx="4">
                  <c:v>799</c:v>
                </c:pt>
                <c:pt idx="5">
                  <c:v>1351</c:v>
                </c:pt>
                <c:pt idx="6">
                  <c:v>3809</c:v>
                </c:pt>
                <c:pt idx="7">
                  <c:v>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D-4687-A10F-02D22496279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1402</c:v>
                </c:pt>
                <c:pt idx="1">
                  <c:v>4132</c:v>
                </c:pt>
                <c:pt idx="2">
                  <c:v>804</c:v>
                </c:pt>
                <c:pt idx="3">
                  <c:v>4379</c:v>
                </c:pt>
                <c:pt idx="4">
                  <c:v>4184</c:v>
                </c:pt>
                <c:pt idx="5">
                  <c:v>2587</c:v>
                </c:pt>
                <c:pt idx="6">
                  <c:v>474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D-4687-A10F-02D22496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1">
                  <c:v>220</c:v>
                </c:pt>
                <c:pt idx="2">
                  <c:v>336</c:v>
                </c:pt>
                <c:pt idx="3">
                  <c:v>319</c:v>
                </c:pt>
                <c:pt idx="4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D-4177-8786-C5ABFE743A0C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1">
                  <c:v>154</c:v>
                </c:pt>
                <c:pt idx="2">
                  <c:v>229</c:v>
                </c:pt>
                <c:pt idx="3">
                  <c:v>219</c:v>
                </c:pt>
                <c:pt idx="4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D-4177-8786-C5ABFE743A0C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1">
                  <c:v>192</c:v>
                </c:pt>
                <c:pt idx="2">
                  <c:v>287</c:v>
                </c:pt>
                <c:pt idx="3">
                  <c:v>262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D-4177-8786-C5ABFE743A0C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1">
                  <c:v>29</c:v>
                </c:pt>
                <c:pt idx="2">
                  <c:v>51</c:v>
                </c:pt>
                <c:pt idx="3">
                  <c:v>57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D-4177-8786-C5ABFE7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9.61'!$V$8:$Z$8</c:f>
              <c:numCache>
                <c:formatCode>#,##0</c:formatCode>
                <c:ptCount val="5"/>
                <c:pt idx="0">
                  <c:v>48533.66</c:v>
                </c:pt>
                <c:pt idx="1">
                  <c:v>48233.85</c:v>
                </c:pt>
                <c:pt idx="2">
                  <c:v>48108.28</c:v>
                </c:pt>
                <c:pt idx="3">
                  <c:v>49683</c:v>
                </c:pt>
                <c:pt idx="4">
                  <c:v>53376.9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D02-997F-0E903F221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F-4D02-997F-0E903F221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1">
                  <c:v>31078</c:v>
                </c:pt>
                <c:pt idx="2">
                  <c:v>31217</c:v>
                </c:pt>
                <c:pt idx="3">
                  <c:v>32580</c:v>
                </c:pt>
                <c:pt idx="4">
                  <c:v>35761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92C-AC2D-EB5E7D313BF6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1">
                  <c:v>22117</c:v>
                </c:pt>
                <c:pt idx="2">
                  <c:v>22543</c:v>
                </c:pt>
                <c:pt idx="3">
                  <c:v>22959</c:v>
                </c:pt>
                <c:pt idx="4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92C-AC2D-EB5E7D313BF6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1">
                  <c:v>26091</c:v>
                </c:pt>
                <c:pt idx="2">
                  <c:v>26223</c:v>
                </c:pt>
                <c:pt idx="3">
                  <c:v>27343</c:v>
                </c:pt>
                <c:pt idx="4">
                  <c:v>30362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2-492C-AC2D-EB5E7D313BF6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1">
                  <c:v>4982</c:v>
                </c:pt>
                <c:pt idx="2">
                  <c:v>4993</c:v>
                </c:pt>
                <c:pt idx="3">
                  <c:v>5237</c:v>
                </c:pt>
                <c:pt idx="4">
                  <c:v>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2-492C-AC2D-EB5E7D3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5.4772912700571115E-2</c:v>
                </c:pt>
                <c:pt idx="1">
                  <c:v>9.0562958933913511E-3</c:v>
                </c:pt>
                <c:pt idx="2">
                  <c:v>6.3285286918683709E-2</c:v>
                </c:pt>
                <c:pt idx="3">
                  <c:v>9.7905901550176776E-3</c:v>
                </c:pt>
                <c:pt idx="4">
                  <c:v>9.3146586891487623E-2</c:v>
                </c:pt>
                <c:pt idx="5">
                  <c:v>3.6524340494968721E-2</c:v>
                </c:pt>
                <c:pt idx="6">
                  <c:v>8.5531683437584993E-2</c:v>
                </c:pt>
                <c:pt idx="7">
                  <c:v>7.21512102257275E-2</c:v>
                </c:pt>
                <c:pt idx="8">
                  <c:v>4.0223007886864288E-2</c:v>
                </c:pt>
                <c:pt idx="9">
                  <c:v>1.3734022300788686E-2</c:v>
                </c:pt>
                <c:pt idx="10">
                  <c:v>3.0514005983138429E-2</c:v>
                </c:pt>
                <c:pt idx="11">
                  <c:v>2.27631221104161E-2</c:v>
                </c:pt>
                <c:pt idx="12">
                  <c:v>6.2115855316834376E-2</c:v>
                </c:pt>
                <c:pt idx="13">
                  <c:v>6.858852325265162E-2</c:v>
                </c:pt>
                <c:pt idx="14">
                  <c:v>4.8273048680989937E-2</c:v>
                </c:pt>
                <c:pt idx="15">
                  <c:v>7.1824857220560243E-2</c:v>
                </c:pt>
                <c:pt idx="16">
                  <c:v>0.10233886320369867</c:v>
                </c:pt>
                <c:pt idx="17">
                  <c:v>2.1620886592330704E-2</c:v>
                </c:pt>
                <c:pt idx="18">
                  <c:v>4.6314930649986402E-2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F-47E3-8BF9-596ACD6239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F-47E3-8BF9-596ACD62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73</c:v>
                </c:pt>
                <c:pt idx="1">
                  <c:v>679</c:v>
                </c:pt>
                <c:pt idx="2">
                  <c:v>1192</c:v>
                </c:pt>
                <c:pt idx="3">
                  <c:v>1398</c:v>
                </c:pt>
                <c:pt idx="4">
                  <c:v>1610</c:v>
                </c:pt>
                <c:pt idx="5">
                  <c:v>1526</c:v>
                </c:pt>
                <c:pt idx="6">
                  <c:v>1603</c:v>
                </c:pt>
                <c:pt idx="7">
                  <c:v>1628</c:v>
                </c:pt>
                <c:pt idx="8">
                  <c:v>1755</c:v>
                </c:pt>
                <c:pt idx="9">
                  <c:v>1771</c:v>
                </c:pt>
                <c:pt idx="10">
                  <c:v>1709</c:v>
                </c:pt>
                <c:pt idx="11">
                  <c:v>1452</c:v>
                </c:pt>
                <c:pt idx="12">
                  <c:v>889</c:v>
                </c:pt>
                <c:pt idx="13">
                  <c:v>378</c:v>
                </c:pt>
                <c:pt idx="14">
                  <c:v>235</c:v>
                </c:pt>
                <c:pt idx="15">
                  <c:v>82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7-4645-BD4F-D92D9519BCF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70</c:v>
                </c:pt>
                <c:pt idx="1">
                  <c:v>759</c:v>
                </c:pt>
                <c:pt idx="2">
                  <c:v>1241</c:v>
                </c:pt>
                <c:pt idx="3">
                  <c:v>1432</c:v>
                </c:pt>
                <c:pt idx="4">
                  <c:v>1425</c:v>
                </c:pt>
                <c:pt idx="5">
                  <c:v>1425</c:v>
                </c:pt>
                <c:pt idx="6">
                  <c:v>1555</c:v>
                </c:pt>
                <c:pt idx="7">
                  <c:v>1624</c:v>
                </c:pt>
                <c:pt idx="8">
                  <c:v>1912</c:v>
                </c:pt>
                <c:pt idx="9">
                  <c:v>1927</c:v>
                </c:pt>
                <c:pt idx="10">
                  <c:v>1751</c:v>
                </c:pt>
                <c:pt idx="11">
                  <c:v>1359</c:v>
                </c:pt>
                <c:pt idx="12">
                  <c:v>693</c:v>
                </c:pt>
                <c:pt idx="13">
                  <c:v>302</c:v>
                </c:pt>
                <c:pt idx="14">
                  <c:v>150</c:v>
                </c:pt>
                <c:pt idx="15">
                  <c:v>61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7-4645-BD4F-D92D9519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1347</c:v>
                </c:pt>
                <c:pt idx="1">
                  <c:v>1102</c:v>
                </c:pt>
                <c:pt idx="2">
                  <c:v>2376</c:v>
                </c:pt>
                <c:pt idx="3">
                  <c:v>641</c:v>
                </c:pt>
                <c:pt idx="4">
                  <c:v>351</c:v>
                </c:pt>
                <c:pt idx="5">
                  <c:v>489</c:v>
                </c:pt>
                <c:pt idx="6">
                  <c:v>1373</c:v>
                </c:pt>
                <c:pt idx="7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4F7-9B05-D956C3AA556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972</c:v>
                </c:pt>
                <c:pt idx="1">
                  <c:v>1938</c:v>
                </c:pt>
                <c:pt idx="2">
                  <c:v>469</c:v>
                </c:pt>
                <c:pt idx="3">
                  <c:v>1858</c:v>
                </c:pt>
                <c:pt idx="4">
                  <c:v>1933</c:v>
                </c:pt>
                <c:pt idx="5">
                  <c:v>1002</c:v>
                </c:pt>
                <c:pt idx="6">
                  <c:v>143</c:v>
                </c:pt>
                <c:pt idx="7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4F7-9B05-D956C3AA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1">
                  <c:v>42242</c:v>
                </c:pt>
                <c:pt idx="2">
                  <c:v>42021.87</c:v>
                </c:pt>
                <c:pt idx="3">
                  <c:v>44492</c:v>
                </c:pt>
                <c:pt idx="4">
                  <c:v>45047.95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2FF-9B15-41863F183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2FF-9B15-41863F18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9.62'!$V$4:$Z$4</c:f>
              <c:numCache>
                <c:formatCode>#,##0</c:formatCode>
                <c:ptCount val="5"/>
                <c:pt idx="0">
                  <c:v>31078</c:v>
                </c:pt>
                <c:pt idx="1">
                  <c:v>31217</c:v>
                </c:pt>
                <c:pt idx="2">
                  <c:v>32580</c:v>
                </c:pt>
                <c:pt idx="3">
                  <c:v>35761</c:v>
                </c:pt>
                <c:pt idx="4">
                  <c:v>36775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9-4314-BF78-E64532E8DE7F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9.62'!$V$7:$Z$7</c:f>
              <c:numCache>
                <c:formatCode>#,##0</c:formatCode>
                <c:ptCount val="5"/>
                <c:pt idx="0">
                  <c:v>22117</c:v>
                </c:pt>
                <c:pt idx="1">
                  <c:v>22543</c:v>
                </c:pt>
                <c:pt idx="2">
                  <c:v>22959</c:v>
                </c:pt>
                <c:pt idx="3">
                  <c:v>24195</c:v>
                </c:pt>
                <c:pt idx="4">
                  <c:v>25045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9-4314-BF78-E64532E8DE7F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9.62'!$V$11:$Z$11</c:f>
              <c:numCache>
                <c:formatCode>#,##0</c:formatCode>
                <c:ptCount val="5"/>
                <c:pt idx="0">
                  <c:v>26091</c:v>
                </c:pt>
                <c:pt idx="1">
                  <c:v>26223</c:v>
                </c:pt>
                <c:pt idx="2">
                  <c:v>27343</c:v>
                </c:pt>
                <c:pt idx="3">
                  <c:v>30362</c:v>
                </c:pt>
                <c:pt idx="4">
                  <c:v>31323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9-4314-BF78-E64532E8DE7F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9.62'!$V$12:$Z$12</c:f>
              <c:numCache>
                <c:formatCode>#,##0</c:formatCode>
                <c:ptCount val="5"/>
                <c:pt idx="0">
                  <c:v>4982</c:v>
                </c:pt>
                <c:pt idx="1">
                  <c:v>4993</c:v>
                </c:pt>
                <c:pt idx="2">
                  <c:v>5237</c:v>
                </c:pt>
                <c:pt idx="3">
                  <c:v>5394</c:v>
                </c:pt>
                <c:pt idx="4">
                  <c:v>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9-4314-BF78-E64532E8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5.4772912700571115E-2</c:v>
                </c:pt>
                <c:pt idx="1">
                  <c:v>9.0562958933913511E-3</c:v>
                </c:pt>
                <c:pt idx="2">
                  <c:v>6.3285286918683709E-2</c:v>
                </c:pt>
                <c:pt idx="3">
                  <c:v>9.7905901550176776E-3</c:v>
                </c:pt>
                <c:pt idx="4">
                  <c:v>9.3146586891487623E-2</c:v>
                </c:pt>
                <c:pt idx="5">
                  <c:v>3.6524340494968721E-2</c:v>
                </c:pt>
                <c:pt idx="6">
                  <c:v>8.5531683437584993E-2</c:v>
                </c:pt>
                <c:pt idx="7">
                  <c:v>7.21512102257275E-2</c:v>
                </c:pt>
                <c:pt idx="8">
                  <c:v>4.0223007886864288E-2</c:v>
                </c:pt>
                <c:pt idx="9">
                  <c:v>1.3734022300788686E-2</c:v>
                </c:pt>
                <c:pt idx="10">
                  <c:v>3.0514005983138429E-2</c:v>
                </c:pt>
                <c:pt idx="11">
                  <c:v>2.27631221104161E-2</c:v>
                </c:pt>
                <c:pt idx="12">
                  <c:v>6.2115855316834376E-2</c:v>
                </c:pt>
                <c:pt idx="13">
                  <c:v>6.858852325265162E-2</c:v>
                </c:pt>
                <c:pt idx="14">
                  <c:v>4.8273048680989937E-2</c:v>
                </c:pt>
                <c:pt idx="15">
                  <c:v>7.1824857220560243E-2</c:v>
                </c:pt>
                <c:pt idx="16">
                  <c:v>0.10233886320369867</c:v>
                </c:pt>
                <c:pt idx="17">
                  <c:v>2.1620886592330704E-2</c:v>
                </c:pt>
                <c:pt idx="18">
                  <c:v>4.6314930649986402E-2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ED3-A487-846062306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ED3-A487-846062306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65</c:v>
                </c:pt>
                <c:pt idx="1">
                  <c:v>785</c:v>
                </c:pt>
                <c:pt idx="2">
                  <c:v>1198</c:v>
                </c:pt>
                <c:pt idx="3">
                  <c:v>1461</c:v>
                </c:pt>
                <c:pt idx="4">
                  <c:v>1608</c:v>
                </c:pt>
                <c:pt idx="5">
                  <c:v>1580</c:v>
                </c:pt>
                <c:pt idx="6">
                  <c:v>1696</c:v>
                </c:pt>
                <c:pt idx="7">
                  <c:v>1693</c:v>
                </c:pt>
                <c:pt idx="8">
                  <c:v>1659</c:v>
                </c:pt>
                <c:pt idx="9">
                  <c:v>1877</c:v>
                </c:pt>
                <c:pt idx="10">
                  <c:v>1668</c:v>
                </c:pt>
                <c:pt idx="11">
                  <c:v>1502</c:v>
                </c:pt>
                <c:pt idx="12">
                  <c:v>927</c:v>
                </c:pt>
                <c:pt idx="13">
                  <c:v>396</c:v>
                </c:pt>
                <c:pt idx="14">
                  <c:v>227</c:v>
                </c:pt>
                <c:pt idx="15">
                  <c:v>94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2-4F11-BE14-5B2C9A7A3F3E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81</c:v>
                </c:pt>
                <c:pt idx="1">
                  <c:v>806</c:v>
                </c:pt>
                <c:pt idx="2">
                  <c:v>1347</c:v>
                </c:pt>
                <c:pt idx="3">
                  <c:v>1430</c:v>
                </c:pt>
                <c:pt idx="4">
                  <c:v>1576</c:v>
                </c:pt>
                <c:pt idx="5">
                  <c:v>1601</c:v>
                </c:pt>
                <c:pt idx="6">
                  <c:v>1541</c:v>
                </c:pt>
                <c:pt idx="7">
                  <c:v>1665</c:v>
                </c:pt>
                <c:pt idx="8">
                  <c:v>1745</c:v>
                </c:pt>
                <c:pt idx="9">
                  <c:v>2041</c:v>
                </c:pt>
                <c:pt idx="10">
                  <c:v>1759</c:v>
                </c:pt>
                <c:pt idx="11">
                  <c:v>1428</c:v>
                </c:pt>
                <c:pt idx="12">
                  <c:v>683</c:v>
                </c:pt>
                <c:pt idx="13">
                  <c:v>301</c:v>
                </c:pt>
                <c:pt idx="14">
                  <c:v>163</c:v>
                </c:pt>
                <c:pt idx="15">
                  <c:v>59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2-4F11-BE14-5B2C9A7A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1411</c:v>
                </c:pt>
                <c:pt idx="1">
                  <c:v>1114</c:v>
                </c:pt>
                <c:pt idx="2">
                  <c:v>2429</c:v>
                </c:pt>
                <c:pt idx="3">
                  <c:v>683</c:v>
                </c:pt>
                <c:pt idx="4">
                  <c:v>366</c:v>
                </c:pt>
                <c:pt idx="5">
                  <c:v>524</c:v>
                </c:pt>
                <c:pt idx="6">
                  <c:v>1511</c:v>
                </c:pt>
                <c:pt idx="7">
                  <c:v>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A46-BD87-DBCE9198618A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1037</c:v>
                </c:pt>
                <c:pt idx="1">
                  <c:v>1979</c:v>
                </c:pt>
                <c:pt idx="2">
                  <c:v>509</c:v>
                </c:pt>
                <c:pt idx="3">
                  <c:v>1982</c:v>
                </c:pt>
                <c:pt idx="4">
                  <c:v>1963</c:v>
                </c:pt>
                <c:pt idx="5">
                  <c:v>996</c:v>
                </c:pt>
                <c:pt idx="6">
                  <c:v>213</c:v>
                </c:pt>
                <c:pt idx="7">
                  <c:v>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A46-BD87-DBCE9198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0.24343675417661098</c:v>
                </c:pt>
                <c:pt idx="1">
                  <c:v>1.9093078758949882E-2</c:v>
                </c:pt>
                <c:pt idx="2">
                  <c:v>1.6706443914081145E-2</c:v>
                </c:pt>
                <c:pt idx="3">
                  <c:v>1.4319809069212411E-2</c:v>
                </c:pt>
                <c:pt idx="4">
                  <c:v>5.4892601431980909E-2</c:v>
                </c:pt>
                <c:pt idx="5">
                  <c:v>0</c:v>
                </c:pt>
                <c:pt idx="6">
                  <c:v>3.5799522673031027E-2</c:v>
                </c:pt>
                <c:pt idx="7">
                  <c:v>0.1026252983293556</c:v>
                </c:pt>
                <c:pt idx="8">
                  <c:v>5.2505966587112173E-2</c:v>
                </c:pt>
                <c:pt idx="9">
                  <c:v>0</c:v>
                </c:pt>
                <c:pt idx="10">
                  <c:v>1.6706443914081145E-2</c:v>
                </c:pt>
                <c:pt idx="11">
                  <c:v>2.1479713603818614E-2</c:v>
                </c:pt>
                <c:pt idx="12">
                  <c:v>1.6706443914081145E-2</c:v>
                </c:pt>
                <c:pt idx="13">
                  <c:v>8.1145584725536998E-2</c:v>
                </c:pt>
                <c:pt idx="14">
                  <c:v>0.16945107398568018</c:v>
                </c:pt>
                <c:pt idx="15">
                  <c:v>5.4892601431980909E-2</c:v>
                </c:pt>
                <c:pt idx="16">
                  <c:v>3.5799522673031027E-2</c:v>
                </c:pt>
                <c:pt idx="17">
                  <c:v>1.9093078758949882E-2</c:v>
                </c:pt>
                <c:pt idx="18">
                  <c:v>2.8639618138424822E-2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FF2-B62B-6CAACD1AB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FF2-B62B-6CAACD1A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9.62'!$V$8:$Z$8</c:f>
              <c:numCache>
                <c:formatCode>#,##0</c:formatCode>
                <c:ptCount val="5"/>
                <c:pt idx="0">
                  <c:v>42242</c:v>
                </c:pt>
                <c:pt idx="1">
                  <c:v>42021.87</c:v>
                </c:pt>
                <c:pt idx="2">
                  <c:v>44492</c:v>
                </c:pt>
                <c:pt idx="3">
                  <c:v>45047.95</c:v>
                </c:pt>
                <c:pt idx="4">
                  <c:v>48170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15F-9704-8BF4B4C5A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15F-9704-8BF4B4C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1">
                  <c:v>17037</c:v>
                </c:pt>
                <c:pt idx="2">
                  <c:v>17266</c:v>
                </c:pt>
                <c:pt idx="3">
                  <c:v>18442</c:v>
                </c:pt>
                <c:pt idx="4">
                  <c:v>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C64-912C-99BE57121BAA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1">
                  <c:v>12317</c:v>
                </c:pt>
                <c:pt idx="2">
                  <c:v>12728</c:v>
                </c:pt>
                <c:pt idx="3">
                  <c:v>12996</c:v>
                </c:pt>
                <c:pt idx="4">
                  <c:v>13851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C64-912C-99BE57121BAA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1">
                  <c:v>14619</c:v>
                </c:pt>
                <c:pt idx="2">
                  <c:v>14731</c:v>
                </c:pt>
                <c:pt idx="3">
                  <c:v>15877</c:v>
                </c:pt>
                <c:pt idx="4">
                  <c:v>17634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C64-912C-99BE57121BAA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1">
                  <c:v>2420</c:v>
                </c:pt>
                <c:pt idx="2">
                  <c:v>2544</c:v>
                </c:pt>
                <c:pt idx="3">
                  <c:v>2565</c:v>
                </c:pt>
                <c:pt idx="4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F-4C64-912C-99BE5712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6.1291226758852659E-2</c:v>
                </c:pt>
                <c:pt idx="1">
                  <c:v>1.2192843128094927E-2</c:v>
                </c:pt>
                <c:pt idx="2">
                  <c:v>0.12575913295337757</c:v>
                </c:pt>
                <c:pt idx="3">
                  <c:v>1.1398673269176866E-2</c:v>
                </c:pt>
                <c:pt idx="4">
                  <c:v>7.5259273100999724E-2</c:v>
                </c:pt>
                <c:pt idx="5">
                  <c:v>3.2841259459964495E-2</c:v>
                </c:pt>
                <c:pt idx="6">
                  <c:v>8.2593665327478277E-2</c:v>
                </c:pt>
                <c:pt idx="7">
                  <c:v>6.0637204522096609E-2</c:v>
                </c:pt>
                <c:pt idx="8">
                  <c:v>4.8070634401569654E-2</c:v>
                </c:pt>
                <c:pt idx="9">
                  <c:v>6.3533588713444826E-3</c:v>
                </c:pt>
                <c:pt idx="10">
                  <c:v>2.8403251424834158E-2</c:v>
                </c:pt>
                <c:pt idx="11">
                  <c:v>1.8172475007007381E-2</c:v>
                </c:pt>
                <c:pt idx="12">
                  <c:v>4.3492478744277308E-2</c:v>
                </c:pt>
                <c:pt idx="13">
                  <c:v>8.2873960571802296E-2</c:v>
                </c:pt>
                <c:pt idx="14">
                  <c:v>5.250864243669999E-2</c:v>
                </c:pt>
                <c:pt idx="15">
                  <c:v>6.1010931514528639E-2</c:v>
                </c:pt>
                <c:pt idx="16">
                  <c:v>0.10487713725123797</c:v>
                </c:pt>
                <c:pt idx="17">
                  <c:v>1.2940297112958984E-2</c:v>
                </c:pt>
                <c:pt idx="18">
                  <c:v>3.7512846865364852E-2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FA-8749-CF0CB9489A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FA-8749-CF0CB948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25</c:v>
                </c:pt>
                <c:pt idx="1">
                  <c:v>377</c:v>
                </c:pt>
                <c:pt idx="2">
                  <c:v>660</c:v>
                </c:pt>
                <c:pt idx="3">
                  <c:v>834</c:v>
                </c:pt>
                <c:pt idx="4">
                  <c:v>1002</c:v>
                </c:pt>
                <c:pt idx="5">
                  <c:v>1058</c:v>
                </c:pt>
                <c:pt idx="6">
                  <c:v>1123</c:v>
                </c:pt>
                <c:pt idx="7">
                  <c:v>983</c:v>
                </c:pt>
                <c:pt idx="8">
                  <c:v>957</c:v>
                </c:pt>
                <c:pt idx="9">
                  <c:v>1026</c:v>
                </c:pt>
                <c:pt idx="10">
                  <c:v>999</c:v>
                </c:pt>
                <c:pt idx="11">
                  <c:v>828</c:v>
                </c:pt>
                <c:pt idx="12">
                  <c:v>443</c:v>
                </c:pt>
                <c:pt idx="13">
                  <c:v>185</c:v>
                </c:pt>
                <c:pt idx="14">
                  <c:v>98</c:v>
                </c:pt>
                <c:pt idx="15">
                  <c:v>42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A47-BB82-C77AFE13FE05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34</c:v>
                </c:pt>
                <c:pt idx="1">
                  <c:v>423</c:v>
                </c:pt>
                <c:pt idx="2">
                  <c:v>743</c:v>
                </c:pt>
                <c:pt idx="3">
                  <c:v>665</c:v>
                </c:pt>
                <c:pt idx="4">
                  <c:v>858</c:v>
                </c:pt>
                <c:pt idx="5">
                  <c:v>905</c:v>
                </c:pt>
                <c:pt idx="6">
                  <c:v>966</c:v>
                </c:pt>
                <c:pt idx="7">
                  <c:v>872</c:v>
                </c:pt>
                <c:pt idx="8">
                  <c:v>885</c:v>
                </c:pt>
                <c:pt idx="9">
                  <c:v>1075</c:v>
                </c:pt>
                <c:pt idx="10">
                  <c:v>946</c:v>
                </c:pt>
                <c:pt idx="11">
                  <c:v>729</c:v>
                </c:pt>
                <c:pt idx="12">
                  <c:v>311</c:v>
                </c:pt>
                <c:pt idx="13">
                  <c:v>123</c:v>
                </c:pt>
                <c:pt idx="14">
                  <c:v>71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4-4A47-BB82-C77AFE13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609</c:v>
                </c:pt>
                <c:pt idx="1">
                  <c:v>416</c:v>
                </c:pt>
                <c:pt idx="2">
                  <c:v>1361</c:v>
                </c:pt>
                <c:pt idx="3">
                  <c:v>352</c:v>
                </c:pt>
                <c:pt idx="4">
                  <c:v>204</c:v>
                </c:pt>
                <c:pt idx="5">
                  <c:v>284</c:v>
                </c:pt>
                <c:pt idx="6">
                  <c:v>991</c:v>
                </c:pt>
                <c:pt idx="7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3B1-97C4-25DDA6703386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476</c:v>
                </c:pt>
                <c:pt idx="1">
                  <c:v>886</c:v>
                </c:pt>
                <c:pt idx="2">
                  <c:v>253</c:v>
                </c:pt>
                <c:pt idx="3">
                  <c:v>1212</c:v>
                </c:pt>
                <c:pt idx="4">
                  <c:v>1002</c:v>
                </c:pt>
                <c:pt idx="5">
                  <c:v>584</c:v>
                </c:pt>
                <c:pt idx="6">
                  <c:v>99</c:v>
                </c:pt>
                <c:pt idx="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8-43B1-97C4-25DDA670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1">
                  <c:v>46430.03</c:v>
                </c:pt>
                <c:pt idx="2">
                  <c:v>46913.21</c:v>
                </c:pt>
                <c:pt idx="3">
                  <c:v>47637.09</c:v>
                </c:pt>
                <c:pt idx="4">
                  <c:v>47918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F46-BFBB-FA801E1DC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3-4F46-BFBB-FA801E1D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9.63'!$V$4:$Z$4</c:f>
              <c:numCache>
                <c:formatCode>#,##0</c:formatCode>
                <c:ptCount val="5"/>
                <c:pt idx="0">
                  <c:v>17037</c:v>
                </c:pt>
                <c:pt idx="1">
                  <c:v>17266</c:v>
                </c:pt>
                <c:pt idx="2">
                  <c:v>18442</c:v>
                </c:pt>
                <c:pt idx="3">
                  <c:v>20309</c:v>
                </c:pt>
                <c:pt idx="4">
                  <c:v>21408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1A8-AE3B-A21DA22BF7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9.63'!$V$7:$Z$7</c:f>
              <c:numCache>
                <c:formatCode>#,##0</c:formatCode>
                <c:ptCount val="5"/>
                <c:pt idx="0">
                  <c:v>12317</c:v>
                </c:pt>
                <c:pt idx="1">
                  <c:v>12728</c:v>
                </c:pt>
                <c:pt idx="2">
                  <c:v>12996</c:v>
                </c:pt>
                <c:pt idx="3">
                  <c:v>13851</c:v>
                </c:pt>
                <c:pt idx="4">
                  <c:v>14686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1A8-AE3B-A21DA22BF7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9.63'!$V$11:$Z$11</c:f>
              <c:numCache>
                <c:formatCode>#,##0</c:formatCode>
                <c:ptCount val="5"/>
                <c:pt idx="0">
                  <c:v>14619</c:v>
                </c:pt>
                <c:pt idx="1">
                  <c:v>14731</c:v>
                </c:pt>
                <c:pt idx="2">
                  <c:v>15877</c:v>
                </c:pt>
                <c:pt idx="3">
                  <c:v>17634</c:v>
                </c:pt>
                <c:pt idx="4">
                  <c:v>18652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1A8-AE3B-A21DA22BF7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9.63'!$V$12:$Z$12</c:f>
              <c:numCache>
                <c:formatCode>#,##0</c:formatCode>
                <c:ptCount val="5"/>
                <c:pt idx="0">
                  <c:v>2420</c:v>
                </c:pt>
                <c:pt idx="1">
                  <c:v>2544</c:v>
                </c:pt>
                <c:pt idx="2">
                  <c:v>2565</c:v>
                </c:pt>
                <c:pt idx="3">
                  <c:v>2678</c:v>
                </c:pt>
                <c:pt idx="4">
                  <c:v>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9-41A8-AE3B-A21DA22B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6.1291226758852659E-2</c:v>
                </c:pt>
                <c:pt idx="1">
                  <c:v>1.2192843128094927E-2</c:v>
                </c:pt>
                <c:pt idx="2">
                  <c:v>0.12575913295337757</c:v>
                </c:pt>
                <c:pt idx="3">
                  <c:v>1.1398673269176866E-2</c:v>
                </c:pt>
                <c:pt idx="4">
                  <c:v>7.5259273100999724E-2</c:v>
                </c:pt>
                <c:pt idx="5">
                  <c:v>3.2841259459964495E-2</c:v>
                </c:pt>
                <c:pt idx="6">
                  <c:v>8.2593665327478277E-2</c:v>
                </c:pt>
                <c:pt idx="7">
                  <c:v>6.0637204522096609E-2</c:v>
                </c:pt>
                <c:pt idx="8">
                  <c:v>4.8070634401569654E-2</c:v>
                </c:pt>
                <c:pt idx="9">
                  <c:v>6.3533588713444826E-3</c:v>
                </c:pt>
                <c:pt idx="10">
                  <c:v>2.8403251424834158E-2</c:v>
                </c:pt>
                <c:pt idx="11">
                  <c:v>1.8172475007007381E-2</c:v>
                </c:pt>
                <c:pt idx="12">
                  <c:v>4.3492478744277308E-2</c:v>
                </c:pt>
                <c:pt idx="13">
                  <c:v>8.2873960571802296E-2</c:v>
                </c:pt>
                <c:pt idx="14">
                  <c:v>5.250864243669999E-2</c:v>
                </c:pt>
                <c:pt idx="15">
                  <c:v>6.1010931514528639E-2</c:v>
                </c:pt>
                <c:pt idx="16">
                  <c:v>0.10487713725123797</c:v>
                </c:pt>
                <c:pt idx="17">
                  <c:v>1.2940297112958984E-2</c:v>
                </c:pt>
                <c:pt idx="18">
                  <c:v>3.7512846865364852E-2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F7B-8766-9FE2033FD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F7B-8766-9FE2033F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21</c:v>
                </c:pt>
                <c:pt idx="1">
                  <c:v>407</c:v>
                </c:pt>
                <c:pt idx="2">
                  <c:v>702</c:v>
                </c:pt>
                <c:pt idx="3">
                  <c:v>865</c:v>
                </c:pt>
                <c:pt idx="4">
                  <c:v>1177</c:v>
                </c:pt>
                <c:pt idx="5">
                  <c:v>1153</c:v>
                </c:pt>
                <c:pt idx="6">
                  <c:v>1157</c:v>
                </c:pt>
                <c:pt idx="7">
                  <c:v>1107</c:v>
                </c:pt>
                <c:pt idx="8">
                  <c:v>970</c:v>
                </c:pt>
                <c:pt idx="9">
                  <c:v>1028</c:v>
                </c:pt>
                <c:pt idx="10">
                  <c:v>979</c:v>
                </c:pt>
                <c:pt idx="11">
                  <c:v>873</c:v>
                </c:pt>
                <c:pt idx="12">
                  <c:v>507</c:v>
                </c:pt>
                <c:pt idx="13">
                  <c:v>206</c:v>
                </c:pt>
                <c:pt idx="14">
                  <c:v>94</c:v>
                </c:pt>
                <c:pt idx="15">
                  <c:v>49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2-4343-A6E8-F93576400EB3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47</c:v>
                </c:pt>
                <c:pt idx="1">
                  <c:v>395</c:v>
                </c:pt>
                <c:pt idx="2">
                  <c:v>806</c:v>
                </c:pt>
                <c:pt idx="3">
                  <c:v>783</c:v>
                </c:pt>
                <c:pt idx="4">
                  <c:v>896</c:v>
                </c:pt>
                <c:pt idx="5">
                  <c:v>976</c:v>
                </c:pt>
                <c:pt idx="6">
                  <c:v>999</c:v>
                </c:pt>
                <c:pt idx="7">
                  <c:v>969</c:v>
                </c:pt>
                <c:pt idx="8">
                  <c:v>879</c:v>
                </c:pt>
                <c:pt idx="9">
                  <c:v>1095</c:v>
                </c:pt>
                <c:pt idx="10">
                  <c:v>962</c:v>
                </c:pt>
                <c:pt idx="11">
                  <c:v>712</c:v>
                </c:pt>
                <c:pt idx="12">
                  <c:v>355</c:v>
                </c:pt>
                <c:pt idx="13">
                  <c:v>122</c:v>
                </c:pt>
                <c:pt idx="14">
                  <c:v>68</c:v>
                </c:pt>
                <c:pt idx="15">
                  <c:v>32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2-4343-A6E8-F9357640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640</c:v>
                </c:pt>
                <c:pt idx="1">
                  <c:v>480</c:v>
                </c:pt>
                <c:pt idx="2">
                  <c:v>1396</c:v>
                </c:pt>
                <c:pt idx="3">
                  <c:v>388</c:v>
                </c:pt>
                <c:pt idx="4">
                  <c:v>209</c:v>
                </c:pt>
                <c:pt idx="5">
                  <c:v>274</c:v>
                </c:pt>
                <c:pt idx="6">
                  <c:v>1089</c:v>
                </c:pt>
                <c:pt idx="7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6-4EF8-BA38-25231500E76D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520</c:v>
                </c:pt>
                <c:pt idx="1">
                  <c:v>894</c:v>
                </c:pt>
                <c:pt idx="2">
                  <c:v>326</c:v>
                </c:pt>
                <c:pt idx="3">
                  <c:v>1244</c:v>
                </c:pt>
                <c:pt idx="4">
                  <c:v>1065</c:v>
                </c:pt>
                <c:pt idx="5">
                  <c:v>643</c:v>
                </c:pt>
                <c:pt idx="6">
                  <c:v>119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6-4EF8-BA38-25231500E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8</c:v>
                </c:pt>
                <c:pt idx="4">
                  <c:v>30</c:v>
                </c:pt>
                <c:pt idx="5">
                  <c:v>19</c:v>
                </c:pt>
                <c:pt idx="6">
                  <c:v>16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827-AE4B-D13133AB6A0F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15</c:v>
                </c:pt>
                <c:pt idx="4">
                  <c:v>24</c:v>
                </c:pt>
                <c:pt idx="5">
                  <c:v>28</c:v>
                </c:pt>
                <c:pt idx="6">
                  <c:v>14</c:v>
                </c:pt>
                <c:pt idx="7">
                  <c:v>9</c:v>
                </c:pt>
                <c:pt idx="8">
                  <c:v>13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827-AE4B-D13133AB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9.63'!$V$8:$Z$8</c:f>
              <c:numCache>
                <c:formatCode>#,##0</c:formatCode>
                <c:ptCount val="5"/>
                <c:pt idx="0">
                  <c:v>46430.03</c:v>
                </c:pt>
                <c:pt idx="1">
                  <c:v>46913.21</c:v>
                </c:pt>
                <c:pt idx="2">
                  <c:v>47637.09</c:v>
                </c:pt>
                <c:pt idx="3">
                  <c:v>47918</c:v>
                </c:pt>
                <c:pt idx="4">
                  <c:v>51561.01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6-416E-BC10-4E82CC7F5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6-416E-BC10-4E82CC7F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1">
                  <c:v>21657</c:v>
                </c:pt>
                <c:pt idx="2">
                  <c:v>21705</c:v>
                </c:pt>
                <c:pt idx="3">
                  <c:v>23178</c:v>
                </c:pt>
                <c:pt idx="4">
                  <c:v>24881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C01-A741-6A1337C85269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1">
                  <c:v>15107</c:v>
                </c:pt>
                <c:pt idx="2">
                  <c:v>15462</c:v>
                </c:pt>
                <c:pt idx="3">
                  <c:v>15910</c:v>
                </c:pt>
                <c:pt idx="4">
                  <c:v>16630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C-4C01-A741-6A1337C85269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1">
                  <c:v>18003</c:v>
                </c:pt>
                <c:pt idx="2">
                  <c:v>17883</c:v>
                </c:pt>
                <c:pt idx="3">
                  <c:v>19277</c:v>
                </c:pt>
                <c:pt idx="4">
                  <c:v>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C01-A741-6A1337C85269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1">
                  <c:v>3656</c:v>
                </c:pt>
                <c:pt idx="2">
                  <c:v>3823</c:v>
                </c:pt>
                <c:pt idx="3">
                  <c:v>3901</c:v>
                </c:pt>
                <c:pt idx="4">
                  <c:v>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C-4C01-A741-6A1337C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9.4091035358545974E-2</c:v>
                </c:pt>
                <c:pt idx="1">
                  <c:v>2.5556569705147029E-2</c:v>
                </c:pt>
                <c:pt idx="2">
                  <c:v>9.0995674431525064E-2</c:v>
                </c:pt>
                <c:pt idx="3">
                  <c:v>1.3968808286043096E-2</c:v>
                </c:pt>
                <c:pt idx="4">
                  <c:v>7.0518671375848246E-2</c:v>
                </c:pt>
                <c:pt idx="5">
                  <c:v>2.1746894718044366E-2</c:v>
                </c:pt>
                <c:pt idx="6">
                  <c:v>0.10147228064605739</c:v>
                </c:pt>
                <c:pt idx="7">
                  <c:v>6.3891424262867577E-2</c:v>
                </c:pt>
                <c:pt idx="8">
                  <c:v>2.9207508234453748E-2</c:v>
                </c:pt>
                <c:pt idx="9">
                  <c:v>4.3652525893884677E-3</c:v>
                </c:pt>
                <c:pt idx="10">
                  <c:v>2.2580261121473075E-2</c:v>
                </c:pt>
                <c:pt idx="11">
                  <c:v>1.7381642128655898E-2</c:v>
                </c:pt>
                <c:pt idx="12">
                  <c:v>3.5517282431842531E-2</c:v>
                </c:pt>
                <c:pt idx="13">
                  <c:v>6.8653517996745905E-2</c:v>
                </c:pt>
                <c:pt idx="14">
                  <c:v>4.3652525893884679E-2</c:v>
                </c:pt>
                <c:pt idx="15">
                  <c:v>6.4327949521806427E-2</c:v>
                </c:pt>
                <c:pt idx="16">
                  <c:v>0.12155244255724433</c:v>
                </c:pt>
                <c:pt idx="17">
                  <c:v>1.0476606214532322E-2</c:v>
                </c:pt>
                <c:pt idx="18">
                  <c:v>3.8771379816659395E-2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E-4B9A-9A38-AAFF6D981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E-4B9A-9A38-AAFF6D98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42</c:v>
                </c:pt>
                <c:pt idx="1">
                  <c:v>449</c:v>
                </c:pt>
                <c:pt idx="2">
                  <c:v>860</c:v>
                </c:pt>
                <c:pt idx="3">
                  <c:v>1086</c:v>
                </c:pt>
                <c:pt idx="4">
                  <c:v>1396</c:v>
                </c:pt>
                <c:pt idx="5">
                  <c:v>1229</c:v>
                </c:pt>
                <c:pt idx="6">
                  <c:v>1073</c:v>
                </c:pt>
                <c:pt idx="7">
                  <c:v>1080</c:v>
                </c:pt>
                <c:pt idx="8">
                  <c:v>1128</c:v>
                </c:pt>
                <c:pt idx="9">
                  <c:v>1239</c:v>
                </c:pt>
                <c:pt idx="10">
                  <c:v>1205</c:v>
                </c:pt>
                <c:pt idx="11">
                  <c:v>1034</c:v>
                </c:pt>
                <c:pt idx="12">
                  <c:v>592</c:v>
                </c:pt>
                <c:pt idx="13">
                  <c:v>314</c:v>
                </c:pt>
                <c:pt idx="14">
                  <c:v>153</c:v>
                </c:pt>
                <c:pt idx="15">
                  <c:v>80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3-4A30-8306-7A08E01A8108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48</c:v>
                </c:pt>
                <c:pt idx="1">
                  <c:v>511</c:v>
                </c:pt>
                <c:pt idx="2">
                  <c:v>790</c:v>
                </c:pt>
                <c:pt idx="3">
                  <c:v>888</c:v>
                </c:pt>
                <c:pt idx="4">
                  <c:v>1056</c:v>
                </c:pt>
                <c:pt idx="5">
                  <c:v>1038</c:v>
                </c:pt>
                <c:pt idx="6">
                  <c:v>1021</c:v>
                </c:pt>
                <c:pt idx="7">
                  <c:v>1079</c:v>
                </c:pt>
                <c:pt idx="8">
                  <c:v>1188</c:v>
                </c:pt>
                <c:pt idx="9">
                  <c:v>1228</c:v>
                </c:pt>
                <c:pt idx="10">
                  <c:v>1144</c:v>
                </c:pt>
                <c:pt idx="11">
                  <c:v>984</c:v>
                </c:pt>
                <c:pt idx="12">
                  <c:v>478</c:v>
                </c:pt>
                <c:pt idx="13">
                  <c:v>209</c:v>
                </c:pt>
                <c:pt idx="14">
                  <c:v>109</c:v>
                </c:pt>
                <c:pt idx="15">
                  <c:v>46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3-4A30-8306-7A08E01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604</c:v>
                </c:pt>
                <c:pt idx="1">
                  <c:v>503</c:v>
                </c:pt>
                <c:pt idx="2">
                  <c:v>1443</c:v>
                </c:pt>
                <c:pt idx="3">
                  <c:v>416</c:v>
                </c:pt>
                <c:pt idx="4">
                  <c:v>195</c:v>
                </c:pt>
                <c:pt idx="5">
                  <c:v>420</c:v>
                </c:pt>
                <c:pt idx="6">
                  <c:v>1023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C-4098-9122-8BED337320C0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461</c:v>
                </c:pt>
                <c:pt idx="1">
                  <c:v>1165</c:v>
                </c:pt>
                <c:pt idx="2">
                  <c:v>264</c:v>
                </c:pt>
                <c:pt idx="3">
                  <c:v>1485</c:v>
                </c:pt>
                <c:pt idx="4">
                  <c:v>1083</c:v>
                </c:pt>
                <c:pt idx="5">
                  <c:v>859</c:v>
                </c:pt>
                <c:pt idx="6">
                  <c:v>98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C-4098-9122-8BED3373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1">
                  <c:v>40269</c:v>
                </c:pt>
                <c:pt idx="2">
                  <c:v>41137.550000000003</c:v>
                </c:pt>
                <c:pt idx="3">
                  <c:v>42907</c:v>
                </c:pt>
                <c:pt idx="4">
                  <c:v>43786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6-4ACB-BE44-3A7267B899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ACB-BE44-3A7267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9.64'!$V$4:$Z$4</c:f>
              <c:numCache>
                <c:formatCode>#,##0</c:formatCode>
                <c:ptCount val="5"/>
                <c:pt idx="0">
                  <c:v>21657</c:v>
                </c:pt>
                <c:pt idx="1">
                  <c:v>21705</c:v>
                </c:pt>
                <c:pt idx="2">
                  <c:v>23178</c:v>
                </c:pt>
                <c:pt idx="3">
                  <c:v>24881</c:v>
                </c:pt>
                <c:pt idx="4">
                  <c:v>25194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018-BC82-576BD3627078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9.64'!$V$7:$Z$7</c:f>
              <c:numCache>
                <c:formatCode>#,##0</c:formatCode>
                <c:ptCount val="5"/>
                <c:pt idx="0">
                  <c:v>15107</c:v>
                </c:pt>
                <c:pt idx="1">
                  <c:v>15462</c:v>
                </c:pt>
                <c:pt idx="2">
                  <c:v>15910</c:v>
                </c:pt>
                <c:pt idx="3">
                  <c:v>16630</c:v>
                </c:pt>
                <c:pt idx="4">
                  <c:v>17076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018-BC82-576BD3627078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9.64'!$V$11:$Z$11</c:f>
              <c:numCache>
                <c:formatCode>#,##0</c:formatCode>
                <c:ptCount val="5"/>
                <c:pt idx="0">
                  <c:v>18003</c:v>
                </c:pt>
                <c:pt idx="1">
                  <c:v>17883</c:v>
                </c:pt>
                <c:pt idx="2">
                  <c:v>19277</c:v>
                </c:pt>
                <c:pt idx="3">
                  <c:v>20871</c:v>
                </c:pt>
                <c:pt idx="4">
                  <c:v>21173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7-4018-BC82-576BD3627078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9.64'!$V$12:$Z$12</c:f>
              <c:numCache>
                <c:formatCode>#,##0</c:formatCode>
                <c:ptCount val="5"/>
                <c:pt idx="0">
                  <c:v>3656</c:v>
                </c:pt>
                <c:pt idx="1">
                  <c:v>3823</c:v>
                </c:pt>
                <c:pt idx="2">
                  <c:v>3901</c:v>
                </c:pt>
                <c:pt idx="3">
                  <c:v>4013</c:v>
                </c:pt>
                <c:pt idx="4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7-4018-BC82-576BD36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9.4091035358545974E-2</c:v>
                </c:pt>
                <c:pt idx="1">
                  <c:v>2.5556569705147029E-2</c:v>
                </c:pt>
                <c:pt idx="2">
                  <c:v>9.0995674431525064E-2</c:v>
                </c:pt>
                <c:pt idx="3">
                  <c:v>1.3968808286043096E-2</c:v>
                </c:pt>
                <c:pt idx="4">
                  <c:v>7.0518671375848246E-2</c:v>
                </c:pt>
                <c:pt idx="5">
                  <c:v>2.1746894718044366E-2</c:v>
                </c:pt>
                <c:pt idx="6">
                  <c:v>0.10147228064605739</c:v>
                </c:pt>
                <c:pt idx="7">
                  <c:v>6.3891424262867577E-2</c:v>
                </c:pt>
                <c:pt idx="8">
                  <c:v>2.9207508234453748E-2</c:v>
                </c:pt>
                <c:pt idx="9">
                  <c:v>4.3652525893884677E-3</c:v>
                </c:pt>
                <c:pt idx="10">
                  <c:v>2.2580261121473075E-2</c:v>
                </c:pt>
                <c:pt idx="11">
                  <c:v>1.7381642128655898E-2</c:v>
                </c:pt>
                <c:pt idx="12">
                  <c:v>3.5517282431842531E-2</c:v>
                </c:pt>
                <c:pt idx="13">
                  <c:v>6.8653517996745905E-2</c:v>
                </c:pt>
                <c:pt idx="14">
                  <c:v>4.3652525893884679E-2</c:v>
                </c:pt>
                <c:pt idx="15">
                  <c:v>6.4327949521806427E-2</c:v>
                </c:pt>
                <c:pt idx="16">
                  <c:v>0.12155244255724433</c:v>
                </c:pt>
                <c:pt idx="17">
                  <c:v>1.0476606214532322E-2</c:v>
                </c:pt>
                <c:pt idx="18">
                  <c:v>3.8771379816659395E-2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FB7-85A3-41239189D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FB7-85A3-4123918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61</c:v>
                </c:pt>
                <c:pt idx="1">
                  <c:v>482</c:v>
                </c:pt>
                <c:pt idx="2">
                  <c:v>903</c:v>
                </c:pt>
                <c:pt idx="3">
                  <c:v>1077</c:v>
                </c:pt>
                <c:pt idx="4">
                  <c:v>1417</c:v>
                </c:pt>
                <c:pt idx="5">
                  <c:v>1308</c:v>
                </c:pt>
                <c:pt idx="6">
                  <c:v>1031</c:v>
                </c:pt>
                <c:pt idx="7">
                  <c:v>1049</c:v>
                </c:pt>
                <c:pt idx="8">
                  <c:v>1021</c:v>
                </c:pt>
                <c:pt idx="9">
                  <c:v>1234</c:v>
                </c:pt>
                <c:pt idx="10">
                  <c:v>1178</c:v>
                </c:pt>
                <c:pt idx="11">
                  <c:v>1051</c:v>
                </c:pt>
                <c:pt idx="12">
                  <c:v>620</c:v>
                </c:pt>
                <c:pt idx="13">
                  <c:v>318</c:v>
                </c:pt>
                <c:pt idx="14">
                  <c:v>154</c:v>
                </c:pt>
                <c:pt idx="15">
                  <c:v>80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7C2-ADBC-745526DBC454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42</c:v>
                </c:pt>
                <c:pt idx="1">
                  <c:v>512</c:v>
                </c:pt>
                <c:pt idx="2">
                  <c:v>865</c:v>
                </c:pt>
                <c:pt idx="3">
                  <c:v>934</c:v>
                </c:pt>
                <c:pt idx="4">
                  <c:v>1212</c:v>
                </c:pt>
                <c:pt idx="5">
                  <c:v>1016</c:v>
                </c:pt>
                <c:pt idx="6">
                  <c:v>975</c:v>
                </c:pt>
                <c:pt idx="7">
                  <c:v>1107</c:v>
                </c:pt>
                <c:pt idx="8">
                  <c:v>1191</c:v>
                </c:pt>
                <c:pt idx="9">
                  <c:v>1274</c:v>
                </c:pt>
                <c:pt idx="10">
                  <c:v>1128</c:v>
                </c:pt>
                <c:pt idx="11">
                  <c:v>979</c:v>
                </c:pt>
                <c:pt idx="12">
                  <c:v>514</c:v>
                </c:pt>
                <c:pt idx="13">
                  <c:v>199</c:v>
                </c:pt>
                <c:pt idx="14">
                  <c:v>107</c:v>
                </c:pt>
                <c:pt idx="15">
                  <c:v>47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8-47C2-ADBC-745526DB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616</c:v>
                </c:pt>
                <c:pt idx="1">
                  <c:v>486</c:v>
                </c:pt>
                <c:pt idx="2">
                  <c:v>1502</c:v>
                </c:pt>
                <c:pt idx="3">
                  <c:v>459</c:v>
                </c:pt>
                <c:pt idx="4">
                  <c:v>203</c:v>
                </c:pt>
                <c:pt idx="5">
                  <c:v>417</c:v>
                </c:pt>
                <c:pt idx="6">
                  <c:v>1163</c:v>
                </c:pt>
                <c:pt idx="7">
                  <c:v>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B-46C7-9C0A-06AAD40197E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492</c:v>
                </c:pt>
                <c:pt idx="1">
                  <c:v>1202</c:v>
                </c:pt>
                <c:pt idx="2">
                  <c:v>283</c:v>
                </c:pt>
                <c:pt idx="3">
                  <c:v>1531</c:v>
                </c:pt>
                <c:pt idx="4">
                  <c:v>1132</c:v>
                </c:pt>
                <c:pt idx="5">
                  <c:v>857</c:v>
                </c:pt>
                <c:pt idx="6">
                  <c:v>107</c:v>
                </c:pt>
                <c:pt idx="7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B-46C7-9C0A-06AAD401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13</c:v>
                </c:pt>
                <c:pt idx="1">
                  <c:v>7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4FC-BD8C-882FB3A60E05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11</c:v>
                </c:pt>
                <c:pt idx="1">
                  <c:v>15</c:v>
                </c:pt>
                <c:pt idx="2">
                  <c:v>5</c:v>
                </c:pt>
                <c:pt idx="3">
                  <c:v>9</c:v>
                </c:pt>
                <c:pt idx="4">
                  <c:v>29</c:v>
                </c:pt>
                <c:pt idx="5">
                  <c:v>6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4FC-BD8C-882FB3A6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9.64'!$V$8:$Z$8</c:f>
              <c:numCache>
                <c:formatCode>#,##0</c:formatCode>
                <c:ptCount val="5"/>
                <c:pt idx="0">
                  <c:v>40269</c:v>
                </c:pt>
                <c:pt idx="1">
                  <c:v>41137.550000000003</c:v>
                </c:pt>
                <c:pt idx="2">
                  <c:v>42907</c:v>
                </c:pt>
                <c:pt idx="3">
                  <c:v>43786</c:v>
                </c:pt>
                <c:pt idx="4">
                  <c:v>46119.86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573-81BF-32737B07E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573-81BF-32737B07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1">
                  <c:v>29057</c:v>
                </c:pt>
                <c:pt idx="2">
                  <c:v>28016</c:v>
                </c:pt>
                <c:pt idx="3">
                  <c:v>29428</c:v>
                </c:pt>
                <c:pt idx="4">
                  <c:v>30471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97E-8616-6C2CA797B538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1">
                  <c:v>19386</c:v>
                </c:pt>
                <c:pt idx="2">
                  <c:v>19455</c:v>
                </c:pt>
                <c:pt idx="3">
                  <c:v>19456</c:v>
                </c:pt>
                <c:pt idx="4">
                  <c:v>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97E-8616-6C2CA797B538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1">
                  <c:v>24552</c:v>
                </c:pt>
                <c:pt idx="2">
                  <c:v>23243</c:v>
                </c:pt>
                <c:pt idx="3">
                  <c:v>24652</c:v>
                </c:pt>
                <c:pt idx="4">
                  <c:v>25551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97E-8616-6C2CA797B538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1">
                  <c:v>4499</c:v>
                </c:pt>
                <c:pt idx="2">
                  <c:v>4771</c:v>
                </c:pt>
                <c:pt idx="3">
                  <c:v>4776</c:v>
                </c:pt>
                <c:pt idx="4">
                  <c:v>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7-497E-8616-6C2CA79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0.10792696294904319</c:v>
                </c:pt>
                <c:pt idx="1">
                  <c:v>1.0492029189764791E-2</c:v>
                </c:pt>
                <c:pt idx="2">
                  <c:v>5.0299101130633593E-2</c:v>
                </c:pt>
                <c:pt idx="3">
                  <c:v>5.6375082213661566E-3</c:v>
                </c:pt>
                <c:pt idx="4">
                  <c:v>6.2858216668232644E-2</c:v>
                </c:pt>
                <c:pt idx="5">
                  <c:v>2.665288609101444E-2</c:v>
                </c:pt>
                <c:pt idx="6">
                  <c:v>0.10216417676720223</c:v>
                </c:pt>
                <c:pt idx="7">
                  <c:v>8.1493313288859656E-2</c:v>
                </c:pt>
                <c:pt idx="8">
                  <c:v>4.4630273419148735E-2</c:v>
                </c:pt>
                <c:pt idx="9">
                  <c:v>4.791881988161233E-3</c:v>
                </c:pt>
                <c:pt idx="10">
                  <c:v>2.5337467506029002E-2</c:v>
                </c:pt>
                <c:pt idx="11">
                  <c:v>1.7601553446709887E-2</c:v>
                </c:pt>
                <c:pt idx="12">
                  <c:v>4.9484794387547368E-2</c:v>
                </c:pt>
                <c:pt idx="13">
                  <c:v>8.722477998058191E-2</c:v>
                </c:pt>
                <c:pt idx="14">
                  <c:v>3.498387046258887E-2</c:v>
                </c:pt>
                <c:pt idx="15">
                  <c:v>6.0102101537786966E-2</c:v>
                </c:pt>
                <c:pt idx="16">
                  <c:v>0.12198941401233988</c:v>
                </c:pt>
                <c:pt idx="17">
                  <c:v>1.1055780011901406E-2</c:v>
                </c:pt>
                <c:pt idx="18">
                  <c:v>3.3198659525822918E-2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FB-894B-339D5222BB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FB-894B-339D5222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84</c:v>
                </c:pt>
                <c:pt idx="1">
                  <c:v>606</c:v>
                </c:pt>
                <c:pt idx="2">
                  <c:v>1002</c:v>
                </c:pt>
                <c:pt idx="3">
                  <c:v>1277</c:v>
                </c:pt>
                <c:pt idx="4">
                  <c:v>1621</c:v>
                </c:pt>
                <c:pt idx="5">
                  <c:v>1521</c:v>
                </c:pt>
                <c:pt idx="6">
                  <c:v>1210</c:v>
                </c:pt>
                <c:pt idx="7">
                  <c:v>1215</c:v>
                </c:pt>
                <c:pt idx="8">
                  <c:v>1215</c:v>
                </c:pt>
                <c:pt idx="9">
                  <c:v>1413</c:v>
                </c:pt>
                <c:pt idx="10">
                  <c:v>1469</c:v>
                </c:pt>
                <c:pt idx="11">
                  <c:v>1260</c:v>
                </c:pt>
                <c:pt idx="12">
                  <c:v>779</c:v>
                </c:pt>
                <c:pt idx="13">
                  <c:v>425</c:v>
                </c:pt>
                <c:pt idx="14">
                  <c:v>215</c:v>
                </c:pt>
                <c:pt idx="15">
                  <c:v>89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BFC-81F8-482D4BCCF113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85</c:v>
                </c:pt>
                <c:pt idx="1">
                  <c:v>638</c:v>
                </c:pt>
                <c:pt idx="2">
                  <c:v>960</c:v>
                </c:pt>
                <c:pt idx="3">
                  <c:v>1120</c:v>
                </c:pt>
                <c:pt idx="4">
                  <c:v>1387</c:v>
                </c:pt>
                <c:pt idx="5">
                  <c:v>1315</c:v>
                </c:pt>
                <c:pt idx="6">
                  <c:v>1256</c:v>
                </c:pt>
                <c:pt idx="7">
                  <c:v>1230</c:v>
                </c:pt>
                <c:pt idx="8">
                  <c:v>1427</c:v>
                </c:pt>
                <c:pt idx="9">
                  <c:v>1563</c:v>
                </c:pt>
                <c:pt idx="10">
                  <c:v>1497</c:v>
                </c:pt>
                <c:pt idx="11">
                  <c:v>1285</c:v>
                </c:pt>
                <c:pt idx="12">
                  <c:v>670</c:v>
                </c:pt>
                <c:pt idx="13">
                  <c:v>332</c:v>
                </c:pt>
                <c:pt idx="14">
                  <c:v>123</c:v>
                </c:pt>
                <c:pt idx="15">
                  <c:v>71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BFC-81F8-482D4BCC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929</c:v>
                </c:pt>
                <c:pt idx="1">
                  <c:v>683</c:v>
                </c:pt>
                <c:pt idx="2">
                  <c:v>1524</c:v>
                </c:pt>
                <c:pt idx="3">
                  <c:v>457</c:v>
                </c:pt>
                <c:pt idx="4">
                  <c:v>272</c:v>
                </c:pt>
                <c:pt idx="5">
                  <c:v>461</c:v>
                </c:pt>
                <c:pt idx="6">
                  <c:v>1365</c:v>
                </c:pt>
                <c:pt idx="7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6-482B-9CFC-706726678AE1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664</c:v>
                </c:pt>
                <c:pt idx="1">
                  <c:v>1438</c:v>
                </c:pt>
                <c:pt idx="2">
                  <c:v>320</c:v>
                </c:pt>
                <c:pt idx="3">
                  <c:v>1623</c:v>
                </c:pt>
                <c:pt idx="4">
                  <c:v>1366</c:v>
                </c:pt>
                <c:pt idx="5">
                  <c:v>941</c:v>
                </c:pt>
                <c:pt idx="6">
                  <c:v>151</c:v>
                </c:pt>
                <c:pt idx="7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6-482B-9CFC-70672667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1">
                  <c:v>35242</c:v>
                </c:pt>
                <c:pt idx="2">
                  <c:v>36162.449999999997</c:v>
                </c:pt>
                <c:pt idx="3">
                  <c:v>37686.25</c:v>
                </c:pt>
                <c:pt idx="4">
                  <c:v>38973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6-4D48-828B-29F090EFE9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6-4D48-828B-29F090EF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9.65'!$V$4:$Z$4</c:f>
              <c:numCache>
                <c:formatCode>#,##0</c:formatCode>
                <c:ptCount val="5"/>
                <c:pt idx="0">
                  <c:v>29057</c:v>
                </c:pt>
                <c:pt idx="1">
                  <c:v>28016</c:v>
                </c:pt>
                <c:pt idx="2">
                  <c:v>29428</c:v>
                </c:pt>
                <c:pt idx="3">
                  <c:v>30471</c:v>
                </c:pt>
                <c:pt idx="4">
                  <c:v>31926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104-9596-6DAD746AACF3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9.65'!$V$7:$Z$7</c:f>
              <c:numCache>
                <c:formatCode>#,##0</c:formatCode>
                <c:ptCount val="5"/>
                <c:pt idx="0">
                  <c:v>19386</c:v>
                </c:pt>
                <c:pt idx="1">
                  <c:v>19455</c:v>
                </c:pt>
                <c:pt idx="2">
                  <c:v>19456</c:v>
                </c:pt>
                <c:pt idx="3">
                  <c:v>20112</c:v>
                </c:pt>
                <c:pt idx="4">
                  <c:v>20975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104-9596-6DAD746AACF3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9.65'!$V$11:$Z$11</c:f>
              <c:numCache>
                <c:formatCode>#,##0</c:formatCode>
                <c:ptCount val="5"/>
                <c:pt idx="0">
                  <c:v>24552</c:v>
                </c:pt>
                <c:pt idx="1">
                  <c:v>23243</c:v>
                </c:pt>
                <c:pt idx="2">
                  <c:v>24652</c:v>
                </c:pt>
                <c:pt idx="3">
                  <c:v>25551</c:v>
                </c:pt>
                <c:pt idx="4">
                  <c:v>26937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104-9596-6DAD746AACF3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9.65'!$V$12:$Z$12</c:f>
              <c:numCache>
                <c:formatCode>#,##0</c:formatCode>
                <c:ptCount val="5"/>
                <c:pt idx="0">
                  <c:v>4499</c:v>
                </c:pt>
                <c:pt idx="1">
                  <c:v>4771</c:v>
                </c:pt>
                <c:pt idx="2">
                  <c:v>4776</c:v>
                </c:pt>
                <c:pt idx="3">
                  <c:v>4923</c:v>
                </c:pt>
                <c:pt idx="4">
                  <c:v>4989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7-4104-9596-6DAD746A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0.10792696294904319</c:v>
                </c:pt>
                <c:pt idx="1">
                  <c:v>1.0492029189764791E-2</c:v>
                </c:pt>
                <c:pt idx="2">
                  <c:v>5.0299101130633593E-2</c:v>
                </c:pt>
                <c:pt idx="3">
                  <c:v>5.6375082213661566E-3</c:v>
                </c:pt>
                <c:pt idx="4">
                  <c:v>6.2858216668232644E-2</c:v>
                </c:pt>
                <c:pt idx="5">
                  <c:v>2.665288609101444E-2</c:v>
                </c:pt>
                <c:pt idx="6">
                  <c:v>0.10216417676720223</c:v>
                </c:pt>
                <c:pt idx="7">
                  <c:v>8.1493313288859656E-2</c:v>
                </c:pt>
                <c:pt idx="8">
                  <c:v>4.4630273419148735E-2</c:v>
                </c:pt>
                <c:pt idx="9">
                  <c:v>4.791881988161233E-3</c:v>
                </c:pt>
                <c:pt idx="10">
                  <c:v>2.5337467506029002E-2</c:v>
                </c:pt>
                <c:pt idx="11">
                  <c:v>1.7601553446709887E-2</c:v>
                </c:pt>
                <c:pt idx="12">
                  <c:v>4.9484794387547368E-2</c:v>
                </c:pt>
                <c:pt idx="13">
                  <c:v>8.722477998058191E-2</c:v>
                </c:pt>
                <c:pt idx="14">
                  <c:v>3.498387046258887E-2</c:v>
                </c:pt>
                <c:pt idx="15">
                  <c:v>6.0102101537786966E-2</c:v>
                </c:pt>
                <c:pt idx="16">
                  <c:v>0.12198941401233988</c:v>
                </c:pt>
                <c:pt idx="17">
                  <c:v>1.1055780011901406E-2</c:v>
                </c:pt>
                <c:pt idx="18">
                  <c:v>3.3198659525822918E-2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A-425D-972F-BDC937112C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A-425D-972F-BDC9371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78</c:v>
                </c:pt>
                <c:pt idx="1">
                  <c:v>707</c:v>
                </c:pt>
                <c:pt idx="2">
                  <c:v>1077</c:v>
                </c:pt>
                <c:pt idx="3">
                  <c:v>1445</c:v>
                </c:pt>
                <c:pt idx="4">
                  <c:v>1792</c:v>
                </c:pt>
                <c:pt idx="5">
                  <c:v>1562</c:v>
                </c:pt>
                <c:pt idx="6">
                  <c:v>1272</c:v>
                </c:pt>
                <c:pt idx="7">
                  <c:v>1259</c:v>
                </c:pt>
                <c:pt idx="8">
                  <c:v>1216</c:v>
                </c:pt>
                <c:pt idx="9">
                  <c:v>1407</c:v>
                </c:pt>
                <c:pt idx="10">
                  <c:v>1423</c:v>
                </c:pt>
                <c:pt idx="11">
                  <c:v>1283</c:v>
                </c:pt>
                <c:pt idx="12">
                  <c:v>838</c:v>
                </c:pt>
                <c:pt idx="13">
                  <c:v>417</c:v>
                </c:pt>
                <c:pt idx="14">
                  <c:v>227</c:v>
                </c:pt>
                <c:pt idx="15">
                  <c:v>93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A-4898-A3F8-8FA3F9BDD4B4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79</c:v>
                </c:pt>
                <c:pt idx="1">
                  <c:v>659</c:v>
                </c:pt>
                <c:pt idx="2">
                  <c:v>1067</c:v>
                </c:pt>
                <c:pt idx="3">
                  <c:v>1288</c:v>
                </c:pt>
                <c:pt idx="4">
                  <c:v>1698</c:v>
                </c:pt>
                <c:pt idx="5">
                  <c:v>1368</c:v>
                </c:pt>
                <c:pt idx="6">
                  <c:v>1252</c:v>
                </c:pt>
                <c:pt idx="7">
                  <c:v>1322</c:v>
                </c:pt>
                <c:pt idx="8">
                  <c:v>1357</c:v>
                </c:pt>
                <c:pt idx="9">
                  <c:v>1584</c:v>
                </c:pt>
                <c:pt idx="10">
                  <c:v>1532</c:v>
                </c:pt>
                <c:pt idx="11">
                  <c:v>1290</c:v>
                </c:pt>
                <c:pt idx="12">
                  <c:v>671</c:v>
                </c:pt>
                <c:pt idx="13">
                  <c:v>310</c:v>
                </c:pt>
                <c:pt idx="14">
                  <c:v>123</c:v>
                </c:pt>
                <c:pt idx="15">
                  <c:v>72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A-4898-A3F8-8FA3F9BD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930</c:v>
                </c:pt>
                <c:pt idx="1">
                  <c:v>742</c:v>
                </c:pt>
                <c:pt idx="2">
                  <c:v>1601</c:v>
                </c:pt>
                <c:pt idx="3">
                  <c:v>476</c:v>
                </c:pt>
                <c:pt idx="4">
                  <c:v>281</c:v>
                </c:pt>
                <c:pt idx="5">
                  <c:v>473</c:v>
                </c:pt>
                <c:pt idx="6">
                  <c:v>1547</c:v>
                </c:pt>
                <c:pt idx="7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BC2-8D56-09D636624B2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703</c:v>
                </c:pt>
                <c:pt idx="1">
                  <c:v>1442</c:v>
                </c:pt>
                <c:pt idx="2">
                  <c:v>351</c:v>
                </c:pt>
                <c:pt idx="3">
                  <c:v>1684</c:v>
                </c:pt>
                <c:pt idx="4">
                  <c:v>1372</c:v>
                </c:pt>
                <c:pt idx="5">
                  <c:v>961</c:v>
                </c:pt>
                <c:pt idx="6">
                  <c:v>194</c:v>
                </c:pt>
                <c:pt idx="7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BC2-8D56-09D63662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1">
                  <c:v>46073.5</c:v>
                </c:pt>
                <c:pt idx="2">
                  <c:v>48056.27</c:v>
                </c:pt>
                <c:pt idx="3">
                  <c:v>52221.87</c:v>
                </c:pt>
                <c:pt idx="4">
                  <c:v>50310.41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9-4EB2-8968-D270FF8A8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9-4EB2-8968-D270FF8A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9.65'!$V$8:$Z$8</c:f>
              <c:numCache>
                <c:formatCode>#,##0</c:formatCode>
                <c:ptCount val="5"/>
                <c:pt idx="0">
                  <c:v>35242</c:v>
                </c:pt>
                <c:pt idx="1">
                  <c:v>36162.449999999997</c:v>
                </c:pt>
                <c:pt idx="2">
                  <c:v>37686.25</c:v>
                </c:pt>
                <c:pt idx="3">
                  <c:v>38973</c:v>
                </c:pt>
                <c:pt idx="4">
                  <c:v>41549.17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9-4150-8695-30F1DD4134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9-4150-8695-30F1DD41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1">
                  <c:v>252582</c:v>
                </c:pt>
                <c:pt idx="2">
                  <c:v>257850</c:v>
                </c:pt>
                <c:pt idx="3">
                  <c:v>280756</c:v>
                </c:pt>
                <c:pt idx="4">
                  <c:v>309019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6EE-8018-888E0E0F0EC0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1">
                  <c:v>177083</c:v>
                </c:pt>
                <c:pt idx="2">
                  <c:v>183982</c:v>
                </c:pt>
                <c:pt idx="3">
                  <c:v>191221</c:v>
                </c:pt>
                <c:pt idx="4">
                  <c:v>201207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6EE-8018-888E0E0F0EC0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1">
                  <c:v>221978</c:v>
                </c:pt>
                <c:pt idx="2">
                  <c:v>226243</c:v>
                </c:pt>
                <c:pt idx="3">
                  <c:v>247461</c:v>
                </c:pt>
                <c:pt idx="4">
                  <c:v>274540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6EE-8018-888E0E0F0EC0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1">
                  <c:v>30601</c:v>
                </c:pt>
                <c:pt idx="2">
                  <c:v>31606</c:v>
                </c:pt>
                <c:pt idx="3">
                  <c:v>33295</c:v>
                </c:pt>
                <c:pt idx="4">
                  <c:v>34479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4-46EE-8018-888E0E0F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1.3577578151281444E-2</c:v>
                </c:pt>
                <c:pt idx="1">
                  <c:v>1.168998641930701E-2</c:v>
                </c:pt>
                <c:pt idx="2">
                  <c:v>4.325575310549333E-2</c:v>
                </c:pt>
                <c:pt idx="3">
                  <c:v>6.9834664407370951E-3</c:v>
                </c:pt>
                <c:pt idx="4">
                  <c:v>9.4868616139843764E-2</c:v>
                </c:pt>
                <c:pt idx="5">
                  <c:v>2.6311035247505016E-2</c:v>
                </c:pt>
                <c:pt idx="6">
                  <c:v>9.8840034387809764E-2</c:v>
                </c:pt>
                <c:pt idx="7">
                  <c:v>9.6357508628100816E-2</c:v>
                </c:pt>
                <c:pt idx="8">
                  <c:v>2.9883754251753655E-2</c:v>
                </c:pt>
                <c:pt idx="9">
                  <c:v>9.5158296059107157E-3</c:v>
                </c:pt>
                <c:pt idx="10">
                  <c:v>3.9782708912174031E-2</c:v>
                </c:pt>
                <c:pt idx="11">
                  <c:v>2.6675471274965425E-2</c:v>
                </c:pt>
                <c:pt idx="12">
                  <c:v>6.9678922515293854E-2</c:v>
                </c:pt>
                <c:pt idx="13">
                  <c:v>7.9677551986643572E-2</c:v>
                </c:pt>
                <c:pt idx="14">
                  <c:v>3.0871157847522458E-2</c:v>
                </c:pt>
                <c:pt idx="15">
                  <c:v>7.4746763683482639E-2</c:v>
                </c:pt>
                <c:pt idx="16">
                  <c:v>0.15852344226959544</c:v>
                </c:pt>
                <c:pt idx="17">
                  <c:v>2.2504703405140727E-2</c:v>
                </c:pt>
                <c:pt idx="18">
                  <c:v>4.2769838402212781E-2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D-4B96-B7EC-F0719AD076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D-4B96-B7EC-F0719AD0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552</c:v>
                </c:pt>
                <c:pt idx="1">
                  <c:v>5862</c:v>
                </c:pt>
                <c:pt idx="2">
                  <c:v>10194</c:v>
                </c:pt>
                <c:pt idx="3">
                  <c:v>12719</c:v>
                </c:pt>
                <c:pt idx="4">
                  <c:v>16151</c:v>
                </c:pt>
                <c:pt idx="5">
                  <c:v>16093</c:v>
                </c:pt>
                <c:pt idx="6">
                  <c:v>15620</c:v>
                </c:pt>
                <c:pt idx="7">
                  <c:v>14645</c:v>
                </c:pt>
                <c:pt idx="8">
                  <c:v>13980</c:v>
                </c:pt>
                <c:pt idx="9">
                  <c:v>13776</c:v>
                </c:pt>
                <c:pt idx="10">
                  <c:v>11405</c:v>
                </c:pt>
                <c:pt idx="11">
                  <c:v>9389</c:v>
                </c:pt>
                <c:pt idx="12">
                  <c:v>5151</c:v>
                </c:pt>
                <c:pt idx="13">
                  <c:v>2139</c:v>
                </c:pt>
                <c:pt idx="14">
                  <c:v>859</c:v>
                </c:pt>
                <c:pt idx="15">
                  <c:v>303</c:v>
                </c:pt>
                <c:pt idx="1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C-4282-A555-FE58631B1ACF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657</c:v>
                </c:pt>
                <c:pt idx="1">
                  <c:v>6687</c:v>
                </c:pt>
                <c:pt idx="2">
                  <c:v>11646</c:v>
                </c:pt>
                <c:pt idx="3">
                  <c:v>14719</c:v>
                </c:pt>
                <c:pt idx="4">
                  <c:v>16626</c:v>
                </c:pt>
                <c:pt idx="5">
                  <c:v>16180</c:v>
                </c:pt>
                <c:pt idx="6">
                  <c:v>15760</c:v>
                </c:pt>
                <c:pt idx="7">
                  <c:v>15211</c:v>
                </c:pt>
                <c:pt idx="8">
                  <c:v>15630</c:v>
                </c:pt>
                <c:pt idx="9">
                  <c:v>15657</c:v>
                </c:pt>
                <c:pt idx="10">
                  <c:v>13494</c:v>
                </c:pt>
                <c:pt idx="11">
                  <c:v>9864</c:v>
                </c:pt>
                <c:pt idx="12">
                  <c:v>4700</c:v>
                </c:pt>
                <c:pt idx="13">
                  <c:v>1605</c:v>
                </c:pt>
                <c:pt idx="14">
                  <c:v>612</c:v>
                </c:pt>
                <c:pt idx="15">
                  <c:v>301</c:v>
                </c:pt>
                <c:pt idx="16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C-4282-A555-FE58631B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12192</c:v>
                </c:pt>
                <c:pt idx="1">
                  <c:v>13504</c:v>
                </c:pt>
                <c:pt idx="2">
                  <c:v>19793</c:v>
                </c:pt>
                <c:pt idx="3">
                  <c:v>6779</c:v>
                </c:pt>
                <c:pt idx="4">
                  <c:v>3618</c:v>
                </c:pt>
                <c:pt idx="5">
                  <c:v>6054</c:v>
                </c:pt>
                <c:pt idx="6">
                  <c:v>6972</c:v>
                </c:pt>
                <c:pt idx="7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6-40FF-AA8F-F11BDC9DE826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9327</c:v>
                </c:pt>
                <c:pt idx="1">
                  <c:v>21446</c:v>
                </c:pt>
                <c:pt idx="2">
                  <c:v>3560</c:v>
                </c:pt>
                <c:pt idx="3">
                  <c:v>17298</c:v>
                </c:pt>
                <c:pt idx="4">
                  <c:v>16863</c:v>
                </c:pt>
                <c:pt idx="5">
                  <c:v>10524</c:v>
                </c:pt>
                <c:pt idx="6">
                  <c:v>911</c:v>
                </c:pt>
                <c:pt idx="7">
                  <c:v>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6-40FF-AA8F-F11BDC9D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1">
                  <c:v>41456.35</c:v>
                </c:pt>
                <c:pt idx="2">
                  <c:v>41514.089999999997</c:v>
                </c:pt>
                <c:pt idx="3">
                  <c:v>43149.4</c:v>
                </c:pt>
                <c:pt idx="4">
                  <c:v>44040.25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3-4CB2-84C6-4D1698C76C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3-4CB2-84C6-4D1698C7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9.66'!$V$4:$Z$4</c:f>
              <c:numCache>
                <c:formatCode>#,##0</c:formatCode>
                <c:ptCount val="5"/>
                <c:pt idx="0">
                  <c:v>252582</c:v>
                </c:pt>
                <c:pt idx="1">
                  <c:v>257850</c:v>
                </c:pt>
                <c:pt idx="2">
                  <c:v>280756</c:v>
                </c:pt>
                <c:pt idx="3">
                  <c:v>309019</c:v>
                </c:pt>
                <c:pt idx="4">
                  <c:v>321046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6CD-B4AF-99620D451306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9.66'!$V$7:$Z$7</c:f>
              <c:numCache>
                <c:formatCode>#,##0</c:formatCode>
                <c:ptCount val="5"/>
                <c:pt idx="0">
                  <c:v>177083</c:v>
                </c:pt>
                <c:pt idx="1">
                  <c:v>183982</c:v>
                </c:pt>
                <c:pt idx="2">
                  <c:v>191221</c:v>
                </c:pt>
                <c:pt idx="3">
                  <c:v>201207</c:v>
                </c:pt>
                <c:pt idx="4">
                  <c:v>209006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2-46CD-B4AF-99620D451306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9.66'!$V$11:$Z$11</c:f>
              <c:numCache>
                <c:formatCode>#,##0</c:formatCode>
                <c:ptCount val="5"/>
                <c:pt idx="0">
                  <c:v>221978</c:v>
                </c:pt>
                <c:pt idx="1">
                  <c:v>226243</c:v>
                </c:pt>
                <c:pt idx="2">
                  <c:v>247461</c:v>
                </c:pt>
                <c:pt idx="3">
                  <c:v>274540</c:v>
                </c:pt>
                <c:pt idx="4">
                  <c:v>285591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2-46CD-B4AF-99620D451306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9.66'!$V$12:$Z$12</c:f>
              <c:numCache>
                <c:formatCode>#,##0</c:formatCode>
                <c:ptCount val="5"/>
                <c:pt idx="0">
                  <c:v>30601</c:v>
                </c:pt>
                <c:pt idx="1">
                  <c:v>31606</c:v>
                </c:pt>
                <c:pt idx="2">
                  <c:v>33295</c:v>
                </c:pt>
                <c:pt idx="3">
                  <c:v>34479</c:v>
                </c:pt>
                <c:pt idx="4">
                  <c:v>35457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2-46CD-B4AF-99620D4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1.3577578151281444E-2</c:v>
                </c:pt>
                <c:pt idx="1">
                  <c:v>1.168998641930701E-2</c:v>
                </c:pt>
                <c:pt idx="2">
                  <c:v>4.325575310549333E-2</c:v>
                </c:pt>
                <c:pt idx="3">
                  <c:v>6.9834664407370951E-3</c:v>
                </c:pt>
                <c:pt idx="4">
                  <c:v>9.4868616139843764E-2</c:v>
                </c:pt>
                <c:pt idx="5">
                  <c:v>2.6311035247505016E-2</c:v>
                </c:pt>
                <c:pt idx="6">
                  <c:v>9.8840034387809764E-2</c:v>
                </c:pt>
                <c:pt idx="7">
                  <c:v>9.6357508628100816E-2</c:v>
                </c:pt>
                <c:pt idx="8">
                  <c:v>2.9883754251753655E-2</c:v>
                </c:pt>
                <c:pt idx="9">
                  <c:v>9.5158296059107157E-3</c:v>
                </c:pt>
                <c:pt idx="10">
                  <c:v>3.9782708912174031E-2</c:v>
                </c:pt>
                <c:pt idx="11">
                  <c:v>2.6675471274965425E-2</c:v>
                </c:pt>
                <c:pt idx="12">
                  <c:v>6.9678922515293854E-2</c:v>
                </c:pt>
                <c:pt idx="13">
                  <c:v>7.9677551986643572E-2</c:v>
                </c:pt>
                <c:pt idx="14">
                  <c:v>3.0871157847522458E-2</c:v>
                </c:pt>
                <c:pt idx="15">
                  <c:v>7.4746763683482639E-2</c:v>
                </c:pt>
                <c:pt idx="16">
                  <c:v>0.15852344226959544</c:v>
                </c:pt>
                <c:pt idx="17">
                  <c:v>2.2504703405140727E-2</c:v>
                </c:pt>
                <c:pt idx="18">
                  <c:v>4.2769838402212781E-2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6-4266-A579-D21E68A77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6-4266-A579-D21E68A7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550</c:v>
                </c:pt>
                <c:pt idx="1">
                  <c:v>6382</c:v>
                </c:pt>
                <c:pt idx="2">
                  <c:v>10910</c:v>
                </c:pt>
                <c:pt idx="3">
                  <c:v>13727</c:v>
                </c:pt>
                <c:pt idx="4">
                  <c:v>17016</c:v>
                </c:pt>
                <c:pt idx="5">
                  <c:v>16647</c:v>
                </c:pt>
                <c:pt idx="6">
                  <c:v>16011</c:v>
                </c:pt>
                <c:pt idx="7">
                  <c:v>15398</c:v>
                </c:pt>
                <c:pt idx="8">
                  <c:v>13663</c:v>
                </c:pt>
                <c:pt idx="9">
                  <c:v>14177</c:v>
                </c:pt>
                <c:pt idx="10">
                  <c:v>11576</c:v>
                </c:pt>
                <c:pt idx="11">
                  <c:v>9620</c:v>
                </c:pt>
                <c:pt idx="12">
                  <c:v>5385</c:v>
                </c:pt>
                <c:pt idx="13">
                  <c:v>2297</c:v>
                </c:pt>
                <c:pt idx="14">
                  <c:v>971</c:v>
                </c:pt>
                <c:pt idx="15">
                  <c:v>284</c:v>
                </c:pt>
                <c:pt idx="16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D-44E1-822C-8069255DE449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831</c:v>
                </c:pt>
                <c:pt idx="1">
                  <c:v>6900</c:v>
                </c:pt>
                <c:pt idx="2">
                  <c:v>12651</c:v>
                </c:pt>
                <c:pt idx="3">
                  <c:v>15104</c:v>
                </c:pt>
                <c:pt idx="4">
                  <c:v>17661</c:v>
                </c:pt>
                <c:pt idx="5">
                  <c:v>17030</c:v>
                </c:pt>
                <c:pt idx="6">
                  <c:v>16468</c:v>
                </c:pt>
                <c:pt idx="7">
                  <c:v>16128</c:v>
                </c:pt>
                <c:pt idx="8">
                  <c:v>15445</c:v>
                </c:pt>
                <c:pt idx="9">
                  <c:v>16198</c:v>
                </c:pt>
                <c:pt idx="10">
                  <c:v>13278</c:v>
                </c:pt>
                <c:pt idx="11">
                  <c:v>10221</c:v>
                </c:pt>
                <c:pt idx="12">
                  <c:v>5006</c:v>
                </c:pt>
                <c:pt idx="13">
                  <c:v>1664</c:v>
                </c:pt>
                <c:pt idx="14">
                  <c:v>675</c:v>
                </c:pt>
                <c:pt idx="15">
                  <c:v>299</c:v>
                </c:pt>
                <c:pt idx="16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D-44E1-822C-8069255D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12640</c:v>
                </c:pt>
                <c:pt idx="1">
                  <c:v>14149</c:v>
                </c:pt>
                <c:pt idx="2">
                  <c:v>20015</c:v>
                </c:pt>
                <c:pt idx="3">
                  <c:v>7190</c:v>
                </c:pt>
                <c:pt idx="4">
                  <c:v>3721</c:v>
                </c:pt>
                <c:pt idx="5">
                  <c:v>6182</c:v>
                </c:pt>
                <c:pt idx="6">
                  <c:v>7244</c:v>
                </c:pt>
                <c:pt idx="7">
                  <c:v>11051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B-42B9-AD86-4D2CAB293C23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9696</c:v>
                </c:pt>
                <c:pt idx="1">
                  <c:v>22230</c:v>
                </c:pt>
                <c:pt idx="2">
                  <c:v>3772</c:v>
                </c:pt>
                <c:pt idx="3">
                  <c:v>17968</c:v>
                </c:pt>
                <c:pt idx="4">
                  <c:v>17262</c:v>
                </c:pt>
                <c:pt idx="5">
                  <c:v>10703</c:v>
                </c:pt>
                <c:pt idx="6">
                  <c:v>1035</c:v>
                </c:pt>
                <c:pt idx="7">
                  <c:v>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B-42B9-AD86-4D2CAB29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9.7'!$V$4:$Z$4</c:f>
              <c:numCache>
                <c:formatCode>#,##0</c:formatCode>
                <c:ptCount val="5"/>
                <c:pt idx="0">
                  <c:v>220</c:v>
                </c:pt>
                <c:pt idx="1">
                  <c:v>336</c:v>
                </c:pt>
                <c:pt idx="2">
                  <c:v>319</c:v>
                </c:pt>
                <c:pt idx="3">
                  <c:v>339</c:v>
                </c:pt>
                <c:pt idx="4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6-44F4-AA3D-7CD990BB3E19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9.7'!$V$7:$Z$7</c:f>
              <c:numCache>
                <c:formatCode>#,##0</c:formatCode>
                <c:ptCount val="5"/>
                <c:pt idx="0">
                  <c:v>154</c:v>
                </c:pt>
                <c:pt idx="1">
                  <c:v>229</c:v>
                </c:pt>
                <c:pt idx="2">
                  <c:v>219</c:v>
                </c:pt>
                <c:pt idx="3">
                  <c:v>236</c:v>
                </c:pt>
                <c:pt idx="4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6-44F4-AA3D-7CD990BB3E19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9.7'!$V$11:$Z$11</c:f>
              <c:numCache>
                <c:formatCode>#,##0</c:formatCode>
                <c:ptCount val="5"/>
                <c:pt idx="0">
                  <c:v>192</c:v>
                </c:pt>
                <c:pt idx="1">
                  <c:v>287</c:v>
                </c:pt>
                <c:pt idx="2">
                  <c:v>262</c:v>
                </c:pt>
                <c:pt idx="3">
                  <c:v>284</c:v>
                </c:pt>
                <c:pt idx="4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F4-AA3D-7CD990BB3E19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9.7'!$V$12:$Z$12</c:f>
              <c:numCache>
                <c:formatCode>#,##0</c:formatCode>
                <c:ptCount val="5"/>
                <c:pt idx="0">
                  <c:v>29</c:v>
                </c:pt>
                <c:pt idx="1">
                  <c:v>51</c:v>
                </c:pt>
                <c:pt idx="2">
                  <c:v>57</c:v>
                </c:pt>
                <c:pt idx="3">
                  <c:v>53</c:v>
                </c:pt>
                <c:pt idx="4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6-44F4-AA3D-7CD990BB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9.66'!$V$8:$Z$8</c:f>
              <c:numCache>
                <c:formatCode>#,##0</c:formatCode>
                <c:ptCount val="5"/>
                <c:pt idx="0">
                  <c:v>41456.35</c:v>
                </c:pt>
                <c:pt idx="1">
                  <c:v>41514.089999999997</c:v>
                </c:pt>
                <c:pt idx="2">
                  <c:v>43149.4</c:v>
                </c:pt>
                <c:pt idx="3">
                  <c:v>44040.25</c:v>
                </c:pt>
                <c:pt idx="4">
                  <c:v>46597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E-435E-9F0C-0782CEC6F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E-435E-9F0C-0782CEC6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1">
                  <c:v>20509</c:v>
                </c:pt>
                <c:pt idx="2">
                  <c:v>21720</c:v>
                </c:pt>
                <c:pt idx="3">
                  <c:v>21975</c:v>
                </c:pt>
                <c:pt idx="4">
                  <c:v>22974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A-4A04-B46E-4AFBA85D74C3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1">
                  <c:v>13629</c:v>
                </c:pt>
                <c:pt idx="2">
                  <c:v>14651</c:v>
                </c:pt>
                <c:pt idx="3">
                  <c:v>14650</c:v>
                </c:pt>
                <c:pt idx="4">
                  <c:v>15408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A-4A04-B46E-4AFBA85D74C3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1">
                  <c:v>17513</c:v>
                </c:pt>
                <c:pt idx="2">
                  <c:v>18336</c:v>
                </c:pt>
                <c:pt idx="3">
                  <c:v>18496</c:v>
                </c:pt>
                <c:pt idx="4">
                  <c:v>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A-4A04-B46E-4AFBA85D74C3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1">
                  <c:v>2993</c:v>
                </c:pt>
                <c:pt idx="2">
                  <c:v>3380</c:v>
                </c:pt>
                <c:pt idx="3">
                  <c:v>3479</c:v>
                </c:pt>
                <c:pt idx="4">
                  <c:v>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A-4A04-B46E-4AFBA85D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0.13491285635147229</c:v>
                </c:pt>
                <c:pt idx="1">
                  <c:v>2.7229726850470874E-2</c:v>
                </c:pt>
                <c:pt idx="2">
                  <c:v>3.6391528529424295E-2</c:v>
                </c:pt>
                <c:pt idx="3">
                  <c:v>1.0014062300251416E-2</c:v>
                </c:pt>
                <c:pt idx="4">
                  <c:v>7.5339838922742569E-2</c:v>
                </c:pt>
                <c:pt idx="5">
                  <c:v>2.3820684365278903E-2</c:v>
                </c:pt>
                <c:pt idx="6">
                  <c:v>9.1873694975923639E-2</c:v>
                </c:pt>
                <c:pt idx="7">
                  <c:v>6.8862658200877822E-2</c:v>
                </c:pt>
                <c:pt idx="8">
                  <c:v>2.9530830527975456E-2</c:v>
                </c:pt>
                <c:pt idx="9">
                  <c:v>4.0056249201005671E-3</c:v>
                </c:pt>
                <c:pt idx="10">
                  <c:v>2.4204201644862998E-2</c:v>
                </c:pt>
                <c:pt idx="11">
                  <c:v>1.5042399965909576E-2</c:v>
                </c:pt>
                <c:pt idx="12">
                  <c:v>4.5851621425832018E-2</c:v>
                </c:pt>
                <c:pt idx="13">
                  <c:v>6.3365577193505773E-2</c:v>
                </c:pt>
                <c:pt idx="14">
                  <c:v>4.4658456556014831E-2</c:v>
                </c:pt>
                <c:pt idx="15">
                  <c:v>8.4799931819150298E-2</c:v>
                </c:pt>
                <c:pt idx="16">
                  <c:v>0.11612050965185154</c:v>
                </c:pt>
                <c:pt idx="17">
                  <c:v>1.082370989048451E-2</c:v>
                </c:pt>
                <c:pt idx="18">
                  <c:v>3.7627306430306387E-2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3E2-AC71-419342BF22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3E2-AC71-419342BF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72</c:v>
                </c:pt>
                <c:pt idx="1">
                  <c:v>460</c:v>
                </c:pt>
                <c:pt idx="2">
                  <c:v>728</c:v>
                </c:pt>
                <c:pt idx="3">
                  <c:v>901</c:v>
                </c:pt>
                <c:pt idx="4">
                  <c:v>1358</c:v>
                </c:pt>
                <c:pt idx="5">
                  <c:v>1174</c:v>
                </c:pt>
                <c:pt idx="6">
                  <c:v>1010</c:v>
                </c:pt>
                <c:pt idx="7">
                  <c:v>937</c:v>
                </c:pt>
                <c:pt idx="8">
                  <c:v>1010</c:v>
                </c:pt>
                <c:pt idx="9">
                  <c:v>1105</c:v>
                </c:pt>
                <c:pt idx="10">
                  <c:v>1030</c:v>
                </c:pt>
                <c:pt idx="11">
                  <c:v>942</c:v>
                </c:pt>
                <c:pt idx="12">
                  <c:v>630</c:v>
                </c:pt>
                <c:pt idx="13">
                  <c:v>279</c:v>
                </c:pt>
                <c:pt idx="14">
                  <c:v>143</c:v>
                </c:pt>
                <c:pt idx="15">
                  <c:v>55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41E8-9DA1-7311BD370DAE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59</c:v>
                </c:pt>
                <c:pt idx="1">
                  <c:v>437</c:v>
                </c:pt>
                <c:pt idx="2">
                  <c:v>666</c:v>
                </c:pt>
                <c:pt idx="3">
                  <c:v>808</c:v>
                </c:pt>
                <c:pt idx="4">
                  <c:v>944</c:v>
                </c:pt>
                <c:pt idx="5">
                  <c:v>947</c:v>
                </c:pt>
                <c:pt idx="6">
                  <c:v>1021</c:v>
                </c:pt>
                <c:pt idx="7">
                  <c:v>986</c:v>
                </c:pt>
                <c:pt idx="8">
                  <c:v>1066</c:v>
                </c:pt>
                <c:pt idx="9">
                  <c:v>1163</c:v>
                </c:pt>
                <c:pt idx="10">
                  <c:v>1090</c:v>
                </c:pt>
                <c:pt idx="11">
                  <c:v>985</c:v>
                </c:pt>
                <c:pt idx="12">
                  <c:v>525</c:v>
                </c:pt>
                <c:pt idx="13">
                  <c:v>215</c:v>
                </c:pt>
                <c:pt idx="14">
                  <c:v>89</c:v>
                </c:pt>
                <c:pt idx="15">
                  <c:v>48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A-41E8-9DA1-7311BD37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610</c:v>
                </c:pt>
                <c:pt idx="1">
                  <c:v>622</c:v>
                </c:pt>
                <c:pt idx="2">
                  <c:v>1302</c:v>
                </c:pt>
                <c:pt idx="3">
                  <c:v>470</c:v>
                </c:pt>
                <c:pt idx="4">
                  <c:v>184</c:v>
                </c:pt>
                <c:pt idx="5">
                  <c:v>294</c:v>
                </c:pt>
                <c:pt idx="6">
                  <c:v>840</c:v>
                </c:pt>
                <c:pt idx="7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E-4626-9BD5-1A40CA0B5605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479</c:v>
                </c:pt>
                <c:pt idx="1">
                  <c:v>1215</c:v>
                </c:pt>
                <c:pt idx="2">
                  <c:v>254</c:v>
                </c:pt>
                <c:pt idx="3">
                  <c:v>1202</c:v>
                </c:pt>
                <c:pt idx="4">
                  <c:v>1036</c:v>
                </c:pt>
                <c:pt idx="5">
                  <c:v>660</c:v>
                </c:pt>
                <c:pt idx="6">
                  <c:v>83</c:v>
                </c:pt>
                <c:pt idx="7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E-4626-9BD5-1A40CA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1">
                  <c:v>35043.53</c:v>
                </c:pt>
                <c:pt idx="2">
                  <c:v>34575.18</c:v>
                </c:pt>
                <c:pt idx="3">
                  <c:v>38180</c:v>
                </c:pt>
                <c:pt idx="4">
                  <c:v>40474.1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DE-98F2-DBB55D285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DE-98F2-DBB55D28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9.67'!$V$4:$Z$4</c:f>
              <c:numCache>
                <c:formatCode>#,##0</c:formatCode>
                <c:ptCount val="5"/>
                <c:pt idx="0">
                  <c:v>20509</c:v>
                </c:pt>
                <c:pt idx="1">
                  <c:v>21720</c:v>
                </c:pt>
                <c:pt idx="2">
                  <c:v>21975</c:v>
                </c:pt>
                <c:pt idx="3">
                  <c:v>22974</c:v>
                </c:pt>
                <c:pt idx="4">
                  <c:v>23465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9-4664-B07E-41F88E694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9.67'!$V$7:$Z$7</c:f>
              <c:numCache>
                <c:formatCode>#,##0</c:formatCode>
                <c:ptCount val="5"/>
                <c:pt idx="0">
                  <c:v>13629</c:v>
                </c:pt>
                <c:pt idx="1">
                  <c:v>14651</c:v>
                </c:pt>
                <c:pt idx="2">
                  <c:v>14650</c:v>
                </c:pt>
                <c:pt idx="3">
                  <c:v>15408</c:v>
                </c:pt>
                <c:pt idx="4">
                  <c:v>15936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9-4664-B07E-41F88E694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9.67'!$V$11:$Z$11</c:f>
              <c:numCache>
                <c:formatCode>#,##0</c:formatCode>
                <c:ptCount val="5"/>
                <c:pt idx="0">
                  <c:v>17513</c:v>
                </c:pt>
                <c:pt idx="1">
                  <c:v>18336</c:v>
                </c:pt>
                <c:pt idx="2">
                  <c:v>18496</c:v>
                </c:pt>
                <c:pt idx="3">
                  <c:v>19423</c:v>
                </c:pt>
                <c:pt idx="4">
                  <c:v>19833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664-B07E-41F88E694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9.67'!$V$12:$Z$12</c:f>
              <c:numCache>
                <c:formatCode>#,##0</c:formatCode>
                <c:ptCount val="5"/>
                <c:pt idx="0">
                  <c:v>2993</c:v>
                </c:pt>
                <c:pt idx="1">
                  <c:v>3380</c:v>
                </c:pt>
                <c:pt idx="2">
                  <c:v>3479</c:v>
                </c:pt>
                <c:pt idx="3">
                  <c:v>3551</c:v>
                </c:pt>
                <c:pt idx="4">
                  <c:v>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9-4664-B07E-41F88E69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0.13491285635147229</c:v>
                </c:pt>
                <c:pt idx="1">
                  <c:v>2.7229726850470874E-2</c:v>
                </c:pt>
                <c:pt idx="2">
                  <c:v>3.6391528529424295E-2</c:v>
                </c:pt>
                <c:pt idx="3">
                  <c:v>1.0014062300251416E-2</c:v>
                </c:pt>
                <c:pt idx="4">
                  <c:v>7.5339838922742569E-2</c:v>
                </c:pt>
                <c:pt idx="5">
                  <c:v>2.3820684365278903E-2</c:v>
                </c:pt>
                <c:pt idx="6">
                  <c:v>9.1873694975923639E-2</c:v>
                </c:pt>
                <c:pt idx="7">
                  <c:v>6.8862658200877822E-2</c:v>
                </c:pt>
                <c:pt idx="8">
                  <c:v>2.9530830527975456E-2</c:v>
                </c:pt>
                <c:pt idx="9">
                  <c:v>4.0056249201005671E-3</c:v>
                </c:pt>
                <c:pt idx="10">
                  <c:v>2.4204201644862998E-2</c:v>
                </c:pt>
                <c:pt idx="11">
                  <c:v>1.5042399965909576E-2</c:v>
                </c:pt>
                <c:pt idx="12">
                  <c:v>4.5851621425832018E-2</c:v>
                </c:pt>
                <c:pt idx="13">
                  <c:v>6.3365577193505773E-2</c:v>
                </c:pt>
                <c:pt idx="14">
                  <c:v>4.4658456556014831E-2</c:v>
                </c:pt>
                <c:pt idx="15">
                  <c:v>8.4799931819150298E-2</c:v>
                </c:pt>
                <c:pt idx="16">
                  <c:v>0.11612050965185154</c:v>
                </c:pt>
                <c:pt idx="17">
                  <c:v>1.082370989048451E-2</c:v>
                </c:pt>
                <c:pt idx="18">
                  <c:v>3.7627306430306387E-2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3-49B4-9CC2-06812EE48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3-49B4-9CC2-06812EE4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76</c:v>
                </c:pt>
                <c:pt idx="1">
                  <c:v>444</c:v>
                </c:pt>
                <c:pt idx="2">
                  <c:v>724</c:v>
                </c:pt>
                <c:pt idx="3">
                  <c:v>979</c:v>
                </c:pt>
                <c:pt idx="4">
                  <c:v>1370</c:v>
                </c:pt>
                <c:pt idx="5">
                  <c:v>1341</c:v>
                </c:pt>
                <c:pt idx="6">
                  <c:v>1022</c:v>
                </c:pt>
                <c:pt idx="7">
                  <c:v>1036</c:v>
                </c:pt>
                <c:pt idx="8">
                  <c:v>946</c:v>
                </c:pt>
                <c:pt idx="9">
                  <c:v>1093</c:v>
                </c:pt>
                <c:pt idx="10">
                  <c:v>1057</c:v>
                </c:pt>
                <c:pt idx="11">
                  <c:v>957</c:v>
                </c:pt>
                <c:pt idx="12">
                  <c:v>594</c:v>
                </c:pt>
                <c:pt idx="13">
                  <c:v>306</c:v>
                </c:pt>
                <c:pt idx="14">
                  <c:v>147</c:v>
                </c:pt>
                <c:pt idx="15">
                  <c:v>57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13E-9E4D-427F1ED4F8A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66</c:v>
                </c:pt>
                <c:pt idx="1">
                  <c:v>441</c:v>
                </c:pt>
                <c:pt idx="2">
                  <c:v>740</c:v>
                </c:pt>
                <c:pt idx="3">
                  <c:v>866</c:v>
                </c:pt>
                <c:pt idx="4">
                  <c:v>1017</c:v>
                </c:pt>
                <c:pt idx="5">
                  <c:v>935</c:v>
                </c:pt>
                <c:pt idx="6">
                  <c:v>1024</c:v>
                </c:pt>
                <c:pt idx="7">
                  <c:v>1042</c:v>
                </c:pt>
                <c:pt idx="8">
                  <c:v>1031</c:v>
                </c:pt>
                <c:pt idx="9">
                  <c:v>1140</c:v>
                </c:pt>
                <c:pt idx="10">
                  <c:v>1124</c:v>
                </c:pt>
                <c:pt idx="11">
                  <c:v>911</c:v>
                </c:pt>
                <c:pt idx="12">
                  <c:v>534</c:v>
                </c:pt>
                <c:pt idx="13">
                  <c:v>215</c:v>
                </c:pt>
                <c:pt idx="14">
                  <c:v>96</c:v>
                </c:pt>
                <c:pt idx="15">
                  <c:v>42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13E-9E4D-427F1ED4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643</c:v>
                </c:pt>
                <c:pt idx="1">
                  <c:v>637</c:v>
                </c:pt>
                <c:pt idx="2">
                  <c:v>1345</c:v>
                </c:pt>
                <c:pt idx="3">
                  <c:v>499</c:v>
                </c:pt>
                <c:pt idx="4">
                  <c:v>186</c:v>
                </c:pt>
                <c:pt idx="5">
                  <c:v>325</c:v>
                </c:pt>
                <c:pt idx="6">
                  <c:v>1011</c:v>
                </c:pt>
                <c:pt idx="7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DFF-B7F7-AF14F17C8F6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486</c:v>
                </c:pt>
                <c:pt idx="1">
                  <c:v>1218</c:v>
                </c:pt>
                <c:pt idx="2">
                  <c:v>270</c:v>
                </c:pt>
                <c:pt idx="3">
                  <c:v>1243</c:v>
                </c:pt>
                <c:pt idx="4">
                  <c:v>1051</c:v>
                </c:pt>
                <c:pt idx="5">
                  <c:v>665</c:v>
                </c:pt>
                <c:pt idx="6">
                  <c:v>147</c:v>
                </c:pt>
                <c:pt idx="7">
                  <c:v>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F-4DFF-B7F7-AF14F17C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0.24343675417661098</c:v>
                </c:pt>
                <c:pt idx="1">
                  <c:v>1.9093078758949882E-2</c:v>
                </c:pt>
                <c:pt idx="2">
                  <c:v>1.6706443914081145E-2</c:v>
                </c:pt>
                <c:pt idx="3">
                  <c:v>1.4319809069212411E-2</c:v>
                </c:pt>
                <c:pt idx="4">
                  <c:v>5.4892601431980909E-2</c:v>
                </c:pt>
                <c:pt idx="5">
                  <c:v>0</c:v>
                </c:pt>
                <c:pt idx="6">
                  <c:v>3.5799522673031027E-2</c:v>
                </c:pt>
                <c:pt idx="7">
                  <c:v>0.1026252983293556</c:v>
                </c:pt>
                <c:pt idx="8">
                  <c:v>5.2505966587112173E-2</c:v>
                </c:pt>
                <c:pt idx="9">
                  <c:v>0</c:v>
                </c:pt>
                <c:pt idx="10">
                  <c:v>1.6706443914081145E-2</c:v>
                </c:pt>
                <c:pt idx="11">
                  <c:v>2.1479713603818614E-2</c:v>
                </c:pt>
                <c:pt idx="12">
                  <c:v>1.6706443914081145E-2</c:v>
                </c:pt>
                <c:pt idx="13">
                  <c:v>8.1145584725536998E-2</c:v>
                </c:pt>
                <c:pt idx="14">
                  <c:v>0.16945107398568018</c:v>
                </c:pt>
                <c:pt idx="15">
                  <c:v>5.4892601431980909E-2</c:v>
                </c:pt>
                <c:pt idx="16">
                  <c:v>3.5799522673031027E-2</c:v>
                </c:pt>
                <c:pt idx="17">
                  <c:v>1.9093078758949882E-2</c:v>
                </c:pt>
                <c:pt idx="18">
                  <c:v>2.8639618138424822E-2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8F3-A2B9-BB7951D23C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8F3-A2B9-BB7951D2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9.67'!$V$8:$Z$8</c:f>
              <c:numCache>
                <c:formatCode>#,##0</c:formatCode>
                <c:ptCount val="5"/>
                <c:pt idx="0">
                  <c:v>35043.53</c:v>
                </c:pt>
                <c:pt idx="1">
                  <c:v>34575.18</c:v>
                </c:pt>
                <c:pt idx="2">
                  <c:v>38180</c:v>
                </c:pt>
                <c:pt idx="3">
                  <c:v>40474.1</c:v>
                </c:pt>
                <c:pt idx="4">
                  <c:v>42758.5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357-BCBE-DED6DE9DB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357-BCBE-DED6DE9D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1">
                  <c:v>130290</c:v>
                </c:pt>
                <c:pt idx="2">
                  <c:v>130474</c:v>
                </c:pt>
                <c:pt idx="3">
                  <c:v>139650</c:v>
                </c:pt>
                <c:pt idx="4">
                  <c:v>150920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7-4DE8-BDB2-24AB77DB3687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1">
                  <c:v>90668</c:v>
                </c:pt>
                <c:pt idx="2">
                  <c:v>92423</c:v>
                </c:pt>
                <c:pt idx="3">
                  <c:v>94309</c:v>
                </c:pt>
                <c:pt idx="4">
                  <c:v>98536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7-4DE8-BDB2-24AB77DB3687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1">
                  <c:v>116098</c:v>
                </c:pt>
                <c:pt idx="2">
                  <c:v>115318</c:v>
                </c:pt>
                <c:pt idx="3">
                  <c:v>123892</c:v>
                </c:pt>
                <c:pt idx="4">
                  <c:v>134452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DE8-BDB2-24AB77DB3687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1">
                  <c:v>14191</c:v>
                </c:pt>
                <c:pt idx="2">
                  <c:v>15151</c:v>
                </c:pt>
                <c:pt idx="3">
                  <c:v>15758</c:v>
                </c:pt>
                <c:pt idx="4">
                  <c:v>16469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7-4DE8-BDB2-24AB77DB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4.2623034576132632E-2</c:v>
                </c:pt>
                <c:pt idx="1">
                  <c:v>1.0939954784074798E-2</c:v>
                </c:pt>
                <c:pt idx="2">
                  <c:v>6.0600835345058821E-2</c:v>
                </c:pt>
                <c:pt idx="3">
                  <c:v>7.8169904586734111E-3</c:v>
                </c:pt>
                <c:pt idx="4">
                  <c:v>6.8845716621323008E-2</c:v>
                </c:pt>
                <c:pt idx="5">
                  <c:v>2.985656077965539E-2</c:v>
                </c:pt>
                <c:pt idx="6">
                  <c:v>9.3318516815470487E-2</c:v>
                </c:pt>
                <c:pt idx="7">
                  <c:v>6.9861159009336954E-2</c:v>
                </c:pt>
                <c:pt idx="8">
                  <c:v>3.8669834336002865E-2</c:v>
                </c:pt>
                <c:pt idx="9">
                  <c:v>4.8920054667841769E-3</c:v>
                </c:pt>
                <c:pt idx="10">
                  <c:v>3.4244038267489237E-2</c:v>
                </c:pt>
                <c:pt idx="11">
                  <c:v>1.7326384897370067E-2</c:v>
                </c:pt>
                <c:pt idx="12">
                  <c:v>5.2004700412563387E-2</c:v>
                </c:pt>
                <c:pt idx="13">
                  <c:v>7.8348724629906372E-2</c:v>
                </c:pt>
                <c:pt idx="14">
                  <c:v>4.250807883409332E-2</c:v>
                </c:pt>
                <c:pt idx="15">
                  <c:v>8.314493364499112E-2</c:v>
                </c:pt>
                <c:pt idx="16">
                  <c:v>0.17440701996398053</c:v>
                </c:pt>
                <c:pt idx="17">
                  <c:v>1.4407786335594129E-2</c:v>
                </c:pt>
                <c:pt idx="18">
                  <c:v>4.2265394489788097E-2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0A1-B251-AC1430FD34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9-40A1-B251-AC1430FD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246</c:v>
                </c:pt>
                <c:pt idx="1">
                  <c:v>2689</c:v>
                </c:pt>
                <c:pt idx="2">
                  <c:v>5364</c:v>
                </c:pt>
                <c:pt idx="3">
                  <c:v>7441</c:v>
                </c:pt>
                <c:pt idx="4">
                  <c:v>9442</c:v>
                </c:pt>
                <c:pt idx="5">
                  <c:v>8577</c:v>
                </c:pt>
                <c:pt idx="6">
                  <c:v>7718</c:v>
                </c:pt>
                <c:pt idx="7">
                  <c:v>6671</c:v>
                </c:pt>
                <c:pt idx="8">
                  <c:v>6280</c:v>
                </c:pt>
                <c:pt idx="9">
                  <c:v>6244</c:v>
                </c:pt>
                <c:pt idx="10">
                  <c:v>5452</c:v>
                </c:pt>
                <c:pt idx="11">
                  <c:v>4873</c:v>
                </c:pt>
                <c:pt idx="12">
                  <c:v>2763</c:v>
                </c:pt>
                <c:pt idx="13">
                  <c:v>1251</c:v>
                </c:pt>
                <c:pt idx="14">
                  <c:v>597</c:v>
                </c:pt>
                <c:pt idx="15">
                  <c:v>263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F-49B8-9FDF-F15F8DD068DC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263</c:v>
                </c:pt>
                <c:pt idx="1">
                  <c:v>3050</c:v>
                </c:pt>
                <c:pt idx="2">
                  <c:v>5733</c:v>
                </c:pt>
                <c:pt idx="3">
                  <c:v>7412</c:v>
                </c:pt>
                <c:pt idx="4">
                  <c:v>8443</c:v>
                </c:pt>
                <c:pt idx="5">
                  <c:v>7937</c:v>
                </c:pt>
                <c:pt idx="6">
                  <c:v>7309</c:v>
                </c:pt>
                <c:pt idx="7">
                  <c:v>6698</c:v>
                </c:pt>
                <c:pt idx="8">
                  <c:v>6591</c:v>
                </c:pt>
                <c:pt idx="9">
                  <c:v>6898</c:v>
                </c:pt>
                <c:pt idx="10">
                  <c:v>5734</c:v>
                </c:pt>
                <c:pt idx="11">
                  <c:v>4723</c:v>
                </c:pt>
                <c:pt idx="12">
                  <c:v>2270</c:v>
                </c:pt>
                <c:pt idx="13">
                  <c:v>877</c:v>
                </c:pt>
                <c:pt idx="14">
                  <c:v>424</c:v>
                </c:pt>
                <c:pt idx="15">
                  <c:v>209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F-49B8-9FDF-F15F8DD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4970</c:v>
                </c:pt>
                <c:pt idx="1">
                  <c:v>5954</c:v>
                </c:pt>
                <c:pt idx="2">
                  <c:v>9764</c:v>
                </c:pt>
                <c:pt idx="3">
                  <c:v>3387</c:v>
                </c:pt>
                <c:pt idx="4">
                  <c:v>1915</c:v>
                </c:pt>
                <c:pt idx="5">
                  <c:v>2673</c:v>
                </c:pt>
                <c:pt idx="6">
                  <c:v>4956</c:v>
                </c:pt>
                <c:pt idx="7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E-45E1-A16A-28E90DE8786F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3500</c:v>
                </c:pt>
                <c:pt idx="1">
                  <c:v>9957</c:v>
                </c:pt>
                <c:pt idx="2">
                  <c:v>1671</c:v>
                </c:pt>
                <c:pt idx="3">
                  <c:v>8419</c:v>
                </c:pt>
                <c:pt idx="4">
                  <c:v>8409</c:v>
                </c:pt>
                <c:pt idx="5">
                  <c:v>4597</c:v>
                </c:pt>
                <c:pt idx="6">
                  <c:v>407</c:v>
                </c:pt>
                <c:pt idx="7">
                  <c:v>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E-45E1-A16A-28E90DE8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1">
                  <c:v>44596.5</c:v>
                </c:pt>
                <c:pt idx="2">
                  <c:v>44348.5</c:v>
                </c:pt>
                <c:pt idx="3">
                  <c:v>45755.95</c:v>
                </c:pt>
                <c:pt idx="4">
                  <c:v>46846.17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E20-9490-726D960CD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E20-9490-726D960C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9.68'!$V$4:$Z$4</c:f>
              <c:numCache>
                <c:formatCode>#,##0</c:formatCode>
                <c:ptCount val="5"/>
                <c:pt idx="0">
                  <c:v>130290</c:v>
                </c:pt>
                <c:pt idx="1">
                  <c:v>130474</c:v>
                </c:pt>
                <c:pt idx="2">
                  <c:v>139650</c:v>
                </c:pt>
                <c:pt idx="3">
                  <c:v>150920</c:v>
                </c:pt>
                <c:pt idx="4">
                  <c:v>156584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C40-8FE7-EDD3DCB5448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9.68'!$V$7:$Z$7</c:f>
              <c:numCache>
                <c:formatCode>#,##0</c:formatCode>
                <c:ptCount val="5"/>
                <c:pt idx="0">
                  <c:v>90668</c:v>
                </c:pt>
                <c:pt idx="1">
                  <c:v>92423</c:v>
                </c:pt>
                <c:pt idx="2">
                  <c:v>94309</c:v>
                </c:pt>
                <c:pt idx="3">
                  <c:v>98536</c:v>
                </c:pt>
                <c:pt idx="4">
                  <c:v>102031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F-4C40-8FE7-EDD3DCB5448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9.68'!$V$11:$Z$11</c:f>
              <c:numCache>
                <c:formatCode>#,##0</c:formatCode>
                <c:ptCount val="5"/>
                <c:pt idx="0">
                  <c:v>116098</c:v>
                </c:pt>
                <c:pt idx="1">
                  <c:v>115318</c:v>
                </c:pt>
                <c:pt idx="2">
                  <c:v>123892</c:v>
                </c:pt>
                <c:pt idx="3">
                  <c:v>134452</c:v>
                </c:pt>
                <c:pt idx="4">
                  <c:v>139653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F-4C40-8FE7-EDD3DCB5448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9.68'!$V$12:$Z$12</c:f>
              <c:numCache>
                <c:formatCode>#,##0</c:formatCode>
                <c:ptCount val="5"/>
                <c:pt idx="0">
                  <c:v>14191</c:v>
                </c:pt>
                <c:pt idx="1">
                  <c:v>15151</c:v>
                </c:pt>
                <c:pt idx="2">
                  <c:v>15758</c:v>
                </c:pt>
                <c:pt idx="3">
                  <c:v>16469</c:v>
                </c:pt>
                <c:pt idx="4">
                  <c:v>16929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F-4C40-8FE7-EDD3DCB5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4.2623034576132632E-2</c:v>
                </c:pt>
                <c:pt idx="1">
                  <c:v>1.0939954784074798E-2</c:v>
                </c:pt>
                <c:pt idx="2">
                  <c:v>6.0600835345058821E-2</c:v>
                </c:pt>
                <c:pt idx="3">
                  <c:v>7.8169904586734111E-3</c:v>
                </c:pt>
                <c:pt idx="4">
                  <c:v>6.8845716621323008E-2</c:v>
                </c:pt>
                <c:pt idx="5">
                  <c:v>2.985656077965539E-2</c:v>
                </c:pt>
                <c:pt idx="6">
                  <c:v>9.3318516815470487E-2</c:v>
                </c:pt>
                <c:pt idx="7">
                  <c:v>6.9861159009336954E-2</c:v>
                </c:pt>
                <c:pt idx="8">
                  <c:v>3.8669834336002865E-2</c:v>
                </c:pt>
                <c:pt idx="9">
                  <c:v>4.8920054667841769E-3</c:v>
                </c:pt>
                <c:pt idx="10">
                  <c:v>3.4244038267489237E-2</c:v>
                </c:pt>
                <c:pt idx="11">
                  <c:v>1.7326384897370067E-2</c:v>
                </c:pt>
                <c:pt idx="12">
                  <c:v>5.2004700412563387E-2</c:v>
                </c:pt>
                <c:pt idx="13">
                  <c:v>7.8348724629906372E-2</c:v>
                </c:pt>
                <c:pt idx="14">
                  <c:v>4.250807883409332E-2</c:v>
                </c:pt>
                <c:pt idx="15">
                  <c:v>8.314493364499112E-2</c:v>
                </c:pt>
                <c:pt idx="16">
                  <c:v>0.17440701996398053</c:v>
                </c:pt>
                <c:pt idx="17">
                  <c:v>1.4407786335594129E-2</c:v>
                </c:pt>
                <c:pt idx="18">
                  <c:v>4.2265394489788097E-2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7-9A03-B4DC020D23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F-4167-9A03-B4DC020D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233</c:v>
                </c:pt>
                <c:pt idx="1">
                  <c:v>2801</c:v>
                </c:pt>
                <c:pt idx="2">
                  <c:v>5556</c:v>
                </c:pt>
                <c:pt idx="3">
                  <c:v>7774</c:v>
                </c:pt>
                <c:pt idx="4">
                  <c:v>9977</c:v>
                </c:pt>
                <c:pt idx="5">
                  <c:v>9213</c:v>
                </c:pt>
                <c:pt idx="6">
                  <c:v>8161</c:v>
                </c:pt>
                <c:pt idx="7">
                  <c:v>6842</c:v>
                </c:pt>
                <c:pt idx="8">
                  <c:v>6285</c:v>
                </c:pt>
                <c:pt idx="9">
                  <c:v>6452</c:v>
                </c:pt>
                <c:pt idx="10">
                  <c:v>5440</c:v>
                </c:pt>
                <c:pt idx="11">
                  <c:v>4911</c:v>
                </c:pt>
                <c:pt idx="12">
                  <c:v>2747</c:v>
                </c:pt>
                <c:pt idx="13">
                  <c:v>1277</c:v>
                </c:pt>
                <c:pt idx="14">
                  <c:v>632</c:v>
                </c:pt>
                <c:pt idx="15">
                  <c:v>262</c:v>
                </c:pt>
                <c:pt idx="16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4-4DEB-8E6B-AA505AEB35E0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324</c:v>
                </c:pt>
                <c:pt idx="1">
                  <c:v>3163</c:v>
                </c:pt>
                <c:pt idx="2">
                  <c:v>6006</c:v>
                </c:pt>
                <c:pt idx="3">
                  <c:v>7638</c:v>
                </c:pt>
                <c:pt idx="4">
                  <c:v>9087</c:v>
                </c:pt>
                <c:pt idx="5">
                  <c:v>8469</c:v>
                </c:pt>
                <c:pt idx="6">
                  <c:v>7664</c:v>
                </c:pt>
                <c:pt idx="7">
                  <c:v>6962</c:v>
                </c:pt>
                <c:pt idx="8">
                  <c:v>6617</c:v>
                </c:pt>
                <c:pt idx="9">
                  <c:v>7051</c:v>
                </c:pt>
                <c:pt idx="10">
                  <c:v>5832</c:v>
                </c:pt>
                <c:pt idx="11">
                  <c:v>4823</c:v>
                </c:pt>
                <c:pt idx="12">
                  <c:v>2382</c:v>
                </c:pt>
                <c:pt idx="13">
                  <c:v>864</c:v>
                </c:pt>
                <c:pt idx="14">
                  <c:v>436</c:v>
                </c:pt>
                <c:pt idx="15">
                  <c:v>220</c:v>
                </c:pt>
                <c:pt idx="16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4-4DEB-8E6B-AA505AE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5083</c:v>
                </c:pt>
                <c:pt idx="1">
                  <c:v>6207</c:v>
                </c:pt>
                <c:pt idx="2">
                  <c:v>9972</c:v>
                </c:pt>
                <c:pt idx="3">
                  <c:v>3640</c:v>
                </c:pt>
                <c:pt idx="4">
                  <c:v>1985</c:v>
                </c:pt>
                <c:pt idx="5">
                  <c:v>2756</c:v>
                </c:pt>
                <c:pt idx="6">
                  <c:v>5448</c:v>
                </c:pt>
                <c:pt idx="7">
                  <c:v>7526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D1-8A58-064B52277982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3624</c:v>
                </c:pt>
                <c:pt idx="1">
                  <c:v>10203</c:v>
                </c:pt>
                <c:pt idx="2">
                  <c:v>1771</c:v>
                </c:pt>
                <c:pt idx="3">
                  <c:v>8846</c:v>
                </c:pt>
                <c:pt idx="4">
                  <c:v>8535</c:v>
                </c:pt>
                <c:pt idx="5">
                  <c:v>4760</c:v>
                </c:pt>
                <c:pt idx="6">
                  <c:v>615</c:v>
                </c:pt>
                <c:pt idx="7">
                  <c:v>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D1-8A58-064B522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17</c:v>
                </c:pt>
                <c:pt idx="4">
                  <c:v>33</c:v>
                </c:pt>
                <c:pt idx="5">
                  <c:v>34</c:v>
                </c:pt>
                <c:pt idx="6">
                  <c:v>15</c:v>
                </c:pt>
                <c:pt idx="7">
                  <c:v>9</c:v>
                </c:pt>
                <c:pt idx="8">
                  <c:v>11</c:v>
                </c:pt>
                <c:pt idx="9">
                  <c:v>18</c:v>
                </c:pt>
                <c:pt idx="10">
                  <c:v>10</c:v>
                </c:pt>
                <c:pt idx="11">
                  <c:v>20</c:v>
                </c:pt>
                <c:pt idx="12">
                  <c:v>6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349-96CB-14A54A8B0C8B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17</c:v>
                </c:pt>
                <c:pt idx="4">
                  <c:v>42</c:v>
                </c:pt>
                <c:pt idx="5">
                  <c:v>38</c:v>
                </c:pt>
                <c:pt idx="6">
                  <c:v>33</c:v>
                </c:pt>
                <c:pt idx="7">
                  <c:v>7</c:v>
                </c:pt>
                <c:pt idx="8">
                  <c:v>9</c:v>
                </c:pt>
                <c:pt idx="9">
                  <c:v>20</c:v>
                </c:pt>
                <c:pt idx="10">
                  <c:v>23</c:v>
                </c:pt>
                <c:pt idx="11">
                  <c:v>15</c:v>
                </c:pt>
                <c:pt idx="12">
                  <c:v>7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349-96CB-14A54A8B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9.68'!$V$8:$Z$8</c:f>
              <c:numCache>
                <c:formatCode>#,##0</c:formatCode>
                <c:ptCount val="5"/>
                <c:pt idx="0">
                  <c:v>44596.5</c:v>
                </c:pt>
                <c:pt idx="1">
                  <c:v>44348.5</c:v>
                </c:pt>
                <c:pt idx="2">
                  <c:v>45755.95</c:v>
                </c:pt>
                <c:pt idx="3">
                  <c:v>46846.17</c:v>
                </c:pt>
                <c:pt idx="4">
                  <c:v>49037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8-429B-8F86-ADB57E5B85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8-429B-8F86-ADB57E5B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1">
                  <c:v>2460</c:v>
                </c:pt>
                <c:pt idx="2">
                  <c:v>2409</c:v>
                </c:pt>
                <c:pt idx="3">
                  <c:v>2410</c:v>
                </c:pt>
                <c:pt idx="4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346-B072-BC92A7FEB51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1">
                  <c:v>1823</c:v>
                </c:pt>
                <c:pt idx="2">
                  <c:v>1853</c:v>
                </c:pt>
                <c:pt idx="3">
                  <c:v>1837</c:v>
                </c:pt>
                <c:pt idx="4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346-B072-BC92A7FEB51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1">
                  <c:v>2308</c:v>
                </c:pt>
                <c:pt idx="2">
                  <c:v>2246</c:v>
                </c:pt>
                <c:pt idx="3">
                  <c:v>2253</c:v>
                </c:pt>
                <c:pt idx="4">
                  <c:v>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346-B072-BC92A7FEB51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1">
                  <c:v>152</c:v>
                </c:pt>
                <c:pt idx="2">
                  <c:v>162</c:v>
                </c:pt>
                <c:pt idx="3">
                  <c:v>157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8-4346-B072-BC92A7FE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2.7494108405341711E-2</c:v>
                </c:pt>
                <c:pt idx="1">
                  <c:v>3.927729772191673E-3</c:v>
                </c:pt>
                <c:pt idx="2">
                  <c:v>1.3747054202670856E-2</c:v>
                </c:pt>
                <c:pt idx="3">
                  <c:v>8.2482325216025141E-3</c:v>
                </c:pt>
                <c:pt idx="4">
                  <c:v>7.8947368421052627E-2</c:v>
                </c:pt>
                <c:pt idx="5">
                  <c:v>3.5349567949725059E-3</c:v>
                </c:pt>
                <c:pt idx="6">
                  <c:v>9.9371563236449328E-2</c:v>
                </c:pt>
                <c:pt idx="7">
                  <c:v>7.0306362922230956E-2</c:v>
                </c:pt>
                <c:pt idx="8">
                  <c:v>6.4414768263943434E-2</c:v>
                </c:pt>
                <c:pt idx="9">
                  <c:v>7.0699135899450118E-3</c:v>
                </c:pt>
                <c:pt idx="10">
                  <c:v>1.5318146111547526E-2</c:v>
                </c:pt>
                <c:pt idx="11">
                  <c:v>2.7886881382560881E-2</c:v>
                </c:pt>
                <c:pt idx="12">
                  <c:v>2.3959151610369208E-2</c:v>
                </c:pt>
                <c:pt idx="13">
                  <c:v>6.6771406127258445E-2</c:v>
                </c:pt>
                <c:pt idx="14">
                  <c:v>0.11429693637077769</c:v>
                </c:pt>
                <c:pt idx="15">
                  <c:v>0.10054988216810684</c:v>
                </c:pt>
                <c:pt idx="16">
                  <c:v>0.2333071484681854</c:v>
                </c:pt>
                <c:pt idx="17">
                  <c:v>7.8554595443833461E-3</c:v>
                </c:pt>
                <c:pt idx="18">
                  <c:v>2.1209740769835034E-2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D03-BB0D-7BE34591C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C-4D03-BB0D-7BE34591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76</c:v>
                </c:pt>
                <c:pt idx="3">
                  <c:v>109</c:v>
                </c:pt>
                <c:pt idx="4">
                  <c:v>176</c:v>
                </c:pt>
                <c:pt idx="5">
                  <c:v>184</c:v>
                </c:pt>
                <c:pt idx="6">
                  <c:v>158</c:v>
                </c:pt>
                <c:pt idx="7">
                  <c:v>103</c:v>
                </c:pt>
                <c:pt idx="8">
                  <c:v>80</c:v>
                </c:pt>
                <c:pt idx="9">
                  <c:v>111</c:v>
                </c:pt>
                <c:pt idx="10">
                  <c:v>74</c:v>
                </c:pt>
                <c:pt idx="11">
                  <c:v>86</c:v>
                </c:pt>
                <c:pt idx="12">
                  <c:v>34</c:v>
                </c:pt>
                <c:pt idx="13">
                  <c:v>16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2-4DAB-A0E4-86EA91BFA34A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71</c:v>
                </c:pt>
                <c:pt idx="3">
                  <c:v>120</c:v>
                </c:pt>
                <c:pt idx="4">
                  <c:v>145</c:v>
                </c:pt>
                <c:pt idx="5">
                  <c:v>173</c:v>
                </c:pt>
                <c:pt idx="6">
                  <c:v>144</c:v>
                </c:pt>
                <c:pt idx="7">
                  <c:v>155</c:v>
                </c:pt>
                <c:pt idx="8">
                  <c:v>106</c:v>
                </c:pt>
                <c:pt idx="9">
                  <c:v>126</c:v>
                </c:pt>
                <c:pt idx="10">
                  <c:v>81</c:v>
                </c:pt>
                <c:pt idx="11">
                  <c:v>96</c:v>
                </c:pt>
                <c:pt idx="12">
                  <c:v>36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2-4DAB-A0E4-86EA91BF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67</c:v>
                </c:pt>
                <c:pt idx="1">
                  <c:v>128</c:v>
                </c:pt>
                <c:pt idx="2">
                  <c:v>161</c:v>
                </c:pt>
                <c:pt idx="3">
                  <c:v>108</c:v>
                </c:pt>
                <c:pt idx="4">
                  <c:v>34</c:v>
                </c:pt>
                <c:pt idx="5">
                  <c:v>32</c:v>
                </c:pt>
                <c:pt idx="6">
                  <c:v>52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6-4F63-AECA-63D9A050A317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81</c:v>
                </c:pt>
                <c:pt idx="1">
                  <c:v>187</c:v>
                </c:pt>
                <c:pt idx="2">
                  <c:v>27</c:v>
                </c:pt>
                <c:pt idx="3">
                  <c:v>171</c:v>
                </c:pt>
                <c:pt idx="4">
                  <c:v>194</c:v>
                </c:pt>
                <c:pt idx="5">
                  <c:v>84</c:v>
                </c:pt>
                <c:pt idx="6">
                  <c:v>0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6-4F63-AECA-63D9A050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1">
                  <c:v>51200</c:v>
                </c:pt>
                <c:pt idx="2">
                  <c:v>50651.23</c:v>
                </c:pt>
                <c:pt idx="3">
                  <c:v>53094.25</c:v>
                </c:pt>
                <c:pt idx="4">
                  <c:v>53218.11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AEE-B601-200CCC47B4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AEE-B601-200CCC47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9.69'!$V$4:$Z$4</c:f>
              <c:numCache>
                <c:formatCode>#,##0</c:formatCode>
                <c:ptCount val="5"/>
                <c:pt idx="0">
                  <c:v>2460</c:v>
                </c:pt>
                <c:pt idx="1">
                  <c:v>2409</c:v>
                </c:pt>
                <c:pt idx="2">
                  <c:v>2410</c:v>
                </c:pt>
                <c:pt idx="3">
                  <c:v>2532</c:v>
                </c:pt>
                <c:pt idx="4">
                  <c:v>2550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621-AC5B-429D0CB1D6C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9.69'!$V$7:$Z$7</c:f>
              <c:numCache>
                <c:formatCode>#,##0</c:formatCode>
                <c:ptCount val="5"/>
                <c:pt idx="0">
                  <c:v>1823</c:v>
                </c:pt>
                <c:pt idx="1">
                  <c:v>1853</c:v>
                </c:pt>
                <c:pt idx="2">
                  <c:v>1837</c:v>
                </c:pt>
                <c:pt idx="3">
                  <c:v>1820</c:v>
                </c:pt>
                <c:pt idx="4">
                  <c:v>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621-AC5B-429D0CB1D6C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9.69'!$V$11:$Z$11</c:f>
              <c:numCache>
                <c:formatCode>#,##0</c:formatCode>
                <c:ptCount val="5"/>
                <c:pt idx="0">
                  <c:v>2308</c:v>
                </c:pt>
                <c:pt idx="1">
                  <c:v>2246</c:v>
                </c:pt>
                <c:pt idx="2">
                  <c:v>2253</c:v>
                </c:pt>
                <c:pt idx="3">
                  <c:v>2397</c:v>
                </c:pt>
                <c:pt idx="4">
                  <c:v>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9-4621-AC5B-429D0CB1D6C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9.69'!$V$12:$Z$12</c:f>
              <c:numCache>
                <c:formatCode>#,##0</c:formatCode>
                <c:ptCount val="5"/>
                <c:pt idx="0">
                  <c:v>152</c:v>
                </c:pt>
                <c:pt idx="1">
                  <c:v>162</c:v>
                </c:pt>
                <c:pt idx="2">
                  <c:v>157</c:v>
                </c:pt>
                <c:pt idx="3">
                  <c:v>136</c:v>
                </c:pt>
                <c:pt idx="4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9-4621-AC5B-429D0CB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2.7494108405341711E-2</c:v>
                </c:pt>
                <c:pt idx="1">
                  <c:v>3.927729772191673E-3</c:v>
                </c:pt>
                <c:pt idx="2">
                  <c:v>1.3747054202670856E-2</c:v>
                </c:pt>
                <c:pt idx="3">
                  <c:v>8.2482325216025141E-3</c:v>
                </c:pt>
                <c:pt idx="4">
                  <c:v>7.8947368421052627E-2</c:v>
                </c:pt>
                <c:pt idx="5">
                  <c:v>3.5349567949725059E-3</c:v>
                </c:pt>
                <c:pt idx="6">
                  <c:v>9.9371563236449328E-2</c:v>
                </c:pt>
                <c:pt idx="7">
                  <c:v>7.0306362922230956E-2</c:v>
                </c:pt>
                <c:pt idx="8">
                  <c:v>6.4414768263943434E-2</c:v>
                </c:pt>
                <c:pt idx="9">
                  <c:v>7.0699135899450118E-3</c:v>
                </c:pt>
                <c:pt idx="10">
                  <c:v>1.5318146111547526E-2</c:v>
                </c:pt>
                <c:pt idx="11">
                  <c:v>2.7886881382560881E-2</c:v>
                </c:pt>
                <c:pt idx="12">
                  <c:v>2.3959151610369208E-2</c:v>
                </c:pt>
                <c:pt idx="13">
                  <c:v>6.6771406127258445E-2</c:v>
                </c:pt>
                <c:pt idx="14">
                  <c:v>0.11429693637077769</c:v>
                </c:pt>
                <c:pt idx="15">
                  <c:v>0.10054988216810684</c:v>
                </c:pt>
                <c:pt idx="16">
                  <c:v>0.2333071484681854</c:v>
                </c:pt>
                <c:pt idx="17">
                  <c:v>7.8554595443833461E-3</c:v>
                </c:pt>
                <c:pt idx="18">
                  <c:v>2.1209740769835034E-2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9-4349-998A-98C8DD8CA5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9-4349-998A-98C8DD8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60</c:v>
                </c:pt>
                <c:pt idx="3">
                  <c:v>108</c:v>
                </c:pt>
                <c:pt idx="4">
                  <c:v>212</c:v>
                </c:pt>
                <c:pt idx="5">
                  <c:v>209</c:v>
                </c:pt>
                <c:pt idx="6">
                  <c:v>140</c:v>
                </c:pt>
                <c:pt idx="7">
                  <c:v>103</c:v>
                </c:pt>
                <c:pt idx="8">
                  <c:v>102</c:v>
                </c:pt>
                <c:pt idx="9">
                  <c:v>96</c:v>
                </c:pt>
                <c:pt idx="10">
                  <c:v>72</c:v>
                </c:pt>
                <c:pt idx="11">
                  <c:v>92</c:v>
                </c:pt>
                <c:pt idx="12">
                  <c:v>43</c:v>
                </c:pt>
                <c:pt idx="13">
                  <c:v>15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C-46A6-997C-66C2AA0FC04F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5</c:v>
                </c:pt>
                <c:pt idx="1">
                  <c:v>15</c:v>
                </c:pt>
                <c:pt idx="2">
                  <c:v>76</c:v>
                </c:pt>
                <c:pt idx="3">
                  <c:v>131</c:v>
                </c:pt>
                <c:pt idx="4">
                  <c:v>153</c:v>
                </c:pt>
                <c:pt idx="5">
                  <c:v>179</c:v>
                </c:pt>
                <c:pt idx="6">
                  <c:v>141</c:v>
                </c:pt>
                <c:pt idx="7">
                  <c:v>142</c:v>
                </c:pt>
                <c:pt idx="8">
                  <c:v>114</c:v>
                </c:pt>
                <c:pt idx="9">
                  <c:v>111</c:v>
                </c:pt>
                <c:pt idx="10">
                  <c:v>73</c:v>
                </c:pt>
                <c:pt idx="11">
                  <c:v>84</c:v>
                </c:pt>
                <c:pt idx="12">
                  <c:v>33</c:v>
                </c:pt>
                <c:pt idx="13">
                  <c:v>11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C-46A6-997C-66C2AA0F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75</c:v>
                </c:pt>
                <c:pt idx="1">
                  <c:v>126</c:v>
                </c:pt>
                <c:pt idx="2">
                  <c:v>161</c:v>
                </c:pt>
                <c:pt idx="3">
                  <c:v>99</c:v>
                </c:pt>
                <c:pt idx="4">
                  <c:v>39</c:v>
                </c:pt>
                <c:pt idx="5">
                  <c:v>35</c:v>
                </c:pt>
                <c:pt idx="6">
                  <c:v>52</c:v>
                </c:pt>
                <c:pt idx="7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0A3-9AB5-C8C483277E72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80</c:v>
                </c:pt>
                <c:pt idx="1">
                  <c:v>191</c:v>
                </c:pt>
                <c:pt idx="2">
                  <c:v>28</c:v>
                </c:pt>
                <c:pt idx="3">
                  <c:v>176</c:v>
                </c:pt>
                <c:pt idx="4">
                  <c:v>205</c:v>
                </c:pt>
                <c:pt idx="5">
                  <c:v>76</c:v>
                </c:pt>
                <c:pt idx="6">
                  <c:v>5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9-40A3-9AB5-C8C48327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20</c:v>
                </c:pt>
                <c:pt idx="1">
                  <c:v>5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47B-A27B-46B10DD72174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15</c:v>
                </c:pt>
                <c:pt idx="1">
                  <c:v>16</c:v>
                </c:pt>
                <c:pt idx="2">
                  <c:v>7</c:v>
                </c:pt>
                <c:pt idx="3">
                  <c:v>20</c:v>
                </c:pt>
                <c:pt idx="4">
                  <c:v>25</c:v>
                </c:pt>
                <c:pt idx="5">
                  <c:v>5</c:v>
                </c:pt>
                <c:pt idx="6">
                  <c:v>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5-447B-A27B-46B10DD7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9.69'!$V$8:$Z$8</c:f>
              <c:numCache>
                <c:formatCode>#,##0</c:formatCode>
                <c:ptCount val="5"/>
                <c:pt idx="0">
                  <c:v>51200</c:v>
                </c:pt>
                <c:pt idx="1">
                  <c:v>50651.23</c:v>
                </c:pt>
                <c:pt idx="2">
                  <c:v>53094.25</c:v>
                </c:pt>
                <c:pt idx="3">
                  <c:v>53218.11</c:v>
                </c:pt>
                <c:pt idx="4">
                  <c:v>55600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7-466A-BF5A-8FF260CA17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7-466A-BF5A-8FF260CA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1">
                  <c:v>1512</c:v>
                </c:pt>
                <c:pt idx="2">
                  <c:v>1517</c:v>
                </c:pt>
                <c:pt idx="3">
                  <c:v>1695</c:v>
                </c:pt>
                <c:pt idx="4">
                  <c:v>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2BD-A58E-39AFFC69BA90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1">
                  <c:v>1273</c:v>
                </c:pt>
                <c:pt idx="2">
                  <c:v>1266</c:v>
                </c:pt>
                <c:pt idx="3">
                  <c:v>1355</c:v>
                </c:pt>
                <c:pt idx="4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2BD-A58E-39AFFC69BA90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1">
                  <c:v>1450</c:v>
                </c:pt>
                <c:pt idx="2">
                  <c:v>1452</c:v>
                </c:pt>
                <c:pt idx="3">
                  <c:v>1632</c:v>
                </c:pt>
                <c:pt idx="4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2BD-A58E-39AFFC69BA90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1">
                  <c:v>62</c:v>
                </c:pt>
                <c:pt idx="2">
                  <c:v>67</c:v>
                </c:pt>
                <c:pt idx="3">
                  <c:v>63</c:v>
                </c:pt>
                <c:pt idx="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F-42BD-A58E-39AFFC6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3.3805888767720831E-2</c:v>
                </c:pt>
                <c:pt idx="1">
                  <c:v>8.7241003271537627E-3</c:v>
                </c:pt>
                <c:pt idx="2">
                  <c:v>1.0359869138495093E-2</c:v>
                </c:pt>
                <c:pt idx="3">
                  <c:v>1.2540894220283533E-2</c:v>
                </c:pt>
                <c:pt idx="4">
                  <c:v>4.6892039258451472E-2</c:v>
                </c:pt>
                <c:pt idx="5">
                  <c:v>1.6357688113413304E-3</c:v>
                </c:pt>
                <c:pt idx="6">
                  <c:v>0.11723009814612868</c:v>
                </c:pt>
                <c:pt idx="7">
                  <c:v>2.2900763358778626E-2</c:v>
                </c:pt>
                <c:pt idx="8">
                  <c:v>1.8538713195201745E-2</c:v>
                </c:pt>
                <c:pt idx="9">
                  <c:v>3.2715376226826608E-3</c:v>
                </c:pt>
                <c:pt idx="10">
                  <c:v>5.4525627044711015E-3</c:v>
                </c:pt>
                <c:pt idx="11">
                  <c:v>5.9978189749182113E-2</c:v>
                </c:pt>
                <c:pt idx="12">
                  <c:v>2.7262813522355506E-2</c:v>
                </c:pt>
                <c:pt idx="13">
                  <c:v>7.7426390403489642E-2</c:v>
                </c:pt>
                <c:pt idx="14">
                  <c:v>0.21046892039258452</c:v>
                </c:pt>
                <c:pt idx="15">
                  <c:v>0.17230098146128681</c:v>
                </c:pt>
                <c:pt idx="16">
                  <c:v>0.14067611777535441</c:v>
                </c:pt>
                <c:pt idx="17">
                  <c:v>5.4525627044711015E-3</c:v>
                </c:pt>
                <c:pt idx="18">
                  <c:v>1.7993456924754635E-2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5-43D9-8714-95D5694A4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3D9-8714-95D5694A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51</c:v>
                </c:pt>
                <c:pt idx="3">
                  <c:v>75</c:v>
                </c:pt>
                <c:pt idx="4">
                  <c:v>105</c:v>
                </c:pt>
                <c:pt idx="5">
                  <c:v>119</c:v>
                </c:pt>
                <c:pt idx="6">
                  <c:v>101</c:v>
                </c:pt>
                <c:pt idx="7">
                  <c:v>98</c:v>
                </c:pt>
                <c:pt idx="8">
                  <c:v>92</c:v>
                </c:pt>
                <c:pt idx="9">
                  <c:v>90</c:v>
                </c:pt>
                <c:pt idx="10">
                  <c:v>58</c:v>
                </c:pt>
                <c:pt idx="11">
                  <c:v>47</c:v>
                </c:pt>
                <c:pt idx="12">
                  <c:v>22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CB3-B928-2699357F59B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51</c:v>
                </c:pt>
                <c:pt idx="3">
                  <c:v>69</c:v>
                </c:pt>
                <c:pt idx="4">
                  <c:v>133</c:v>
                </c:pt>
                <c:pt idx="5">
                  <c:v>140</c:v>
                </c:pt>
                <c:pt idx="6">
                  <c:v>97</c:v>
                </c:pt>
                <c:pt idx="7">
                  <c:v>113</c:v>
                </c:pt>
                <c:pt idx="8">
                  <c:v>82</c:v>
                </c:pt>
                <c:pt idx="9">
                  <c:v>94</c:v>
                </c:pt>
                <c:pt idx="10">
                  <c:v>58</c:v>
                </c:pt>
                <c:pt idx="11">
                  <c:v>53</c:v>
                </c:pt>
                <c:pt idx="12">
                  <c:v>22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CB3-B928-2699357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65</c:v>
                </c:pt>
                <c:pt idx="1">
                  <c:v>96</c:v>
                </c:pt>
                <c:pt idx="2">
                  <c:v>86</c:v>
                </c:pt>
                <c:pt idx="3">
                  <c:v>55</c:v>
                </c:pt>
                <c:pt idx="4">
                  <c:v>29</c:v>
                </c:pt>
                <c:pt idx="5">
                  <c:v>51</c:v>
                </c:pt>
                <c:pt idx="6">
                  <c:v>32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B-4E22-A15E-662BD214F62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57</c:v>
                </c:pt>
                <c:pt idx="1">
                  <c:v>130</c:v>
                </c:pt>
                <c:pt idx="2">
                  <c:v>9</c:v>
                </c:pt>
                <c:pt idx="3">
                  <c:v>190</c:v>
                </c:pt>
                <c:pt idx="4">
                  <c:v>105</c:v>
                </c:pt>
                <c:pt idx="5">
                  <c:v>56</c:v>
                </c:pt>
                <c:pt idx="6">
                  <c:v>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B-4E22-A15E-662BD214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1">
                  <c:v>37688</c:v>
                </c:pt>
                <c:pt idx="2">
                  <c:v>36910.129999999997</c:v>
                </c:pt>
                <c:pt idx="3">
                  <c:v>38218</c:v>
                </c:pt>
                <c:pt idx="4">
                  <c:v>37968.019999999997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C-4D11-836A-6125C9B8E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C-4D11-836A-6125C9B8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9.70'!$V$4:$Z$4</c:f>
              <c:numCache>
                <c:formatCode>#,##0</c:formatCode>
                <c:ptCount val="5"/>
                <c:pt idx="0">
                  <c:v>1512</c:v>
                </c:pt>
                <c:pt idx="1">
                  <c:v>1517</c:v>
                </c:pt>
                <c:pt idx="2">
                  <c:v>1695</c:v>
                </c:pt>
                <c:pt idx="3">
                  <c:v>1780</c:v>
                </c:pt>
                <c:pt idx="4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68C-A0CB-E77156FFAD0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9.70'!$V$7:$Z$7</c:f>
              <c:numCache>
                <c:formatCode>#,##0</c:formatCode>
                <c:ptCount val="5"/>
                <c:pt idx="0">
                  <c:v>1273</c:v>
                </c:pt>
                <c:pt idx="1">
                  <c:v>1266</c:v>
                </c:pt>
                <c:pt idx="2">
                  <c:v>1355</c:v>
                </c:pt>
                <c:pt idx="3">
                  <c:v>1382</c:v>
                </c:pt>
                <c:pt idx="4">
                  <c:v>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68C-A0CB-E77156FFAD0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9.70'!$V$11:$Z$11</c:f>
              <c:numCache>
                <c:formatCode>#,##0</c:formatCode>
                <c:ptCount val="5"/>
                <c:pt idx="0">
                  <c:v>1450</c:v>
                </c:pt>
                <c:pt idx="1">
                  <c:v>1452</c:v>
                </c:pt>
                <c:pt idx="2">
                  <c:v>1632</c:v>
                </c:pt>
                <c:pt idx="3">
                  <c:v>1727</c:v>
                </c:pt>
                <c:pt idx="4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68C-A0CB-E77156FFAD0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9.70'!$V$12:$Z$12</c:f>
              <c:numCache>
                <c:formatCode>#,##0</c:formatCode>
                <c:ptCount val="5"/>
                <c:pt idx="0">
                  <c:v>62</c:v>
                </c:pt>
                <c:pt idx="1">
                  <c:v>67</c:v>
                </c:pt>
                <c:pt idx="2">
                  <c:v>63</c:v>
                </c:pt>
                <c:pt idx="3">
                  <c:v>58</c:v>
                </c:pt>
                <c:pt idx="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D-468C-A0CB-E77156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3.3805888767720831E-2</c:v>
                </c:pt>
                <c:pt idx="1">
                  <c:v>8.7241003271537627E-3</c:v>
                </c:pt>
                <c:pt idx="2">
                  <c:v>1.0359869138495093E-2</c:v>
                </c:pt>
                <c:pt idx="3">
                  <c:v>1.2540894220283533E-2</c:v>
                </c:pt>
                <c:pt idx="4">
                  <c:v>4.6892039258451472E-2</c:v>
                </c:pt>
                <c:pt idx="5">
                  <c:v>1.6357688113413304E-3</c:v>
                </c:pt>
                <c:pt idx="6">
                  <c:v>0.11723009814612868</c:v>
                </c:pt>
                <c:pt idx="7">
                  <c:v>2.2900763358778626E-2</c:v>
                </c:pt>
                <c:pt idx="8">
                  <c:v>1.8538713195201745E-2</c:v>
                </c:pt>
                <c:pt idx="9">
                  <c:v>3.2715376226826608E-3</c:v>
                </c:pt>
                <c:pt idx="10">
                  <c:v>5.4525627044711015E-3</c:v>
                </c:pt>
                <c:pt idx="11">
                  <c:v>5.9978189749182113E-2</c:v>
                </c:pt>
                <c:pt idx="12">
                  <c:v>2.7262813522355506E-2</c:v>
                </c:pt>
                <c:pt idx="13">
                  <c:v>7.7426390403489642E-2</c:v>
                </c:pt>
                <c:pt idx="14">
                  <c:v>0.21046892039258452</c:v>
                </c:pt>
                <c:pt idx="15">
                  <c:v>0.17230098146128681</c:v>
                </c:pt>
                <c:pt idx="16">
                  <c:v>0.14067611777535441</c:v>
                </c:pt>
                <c:pt idx="17">
                  <c:v>5.4525627044711015E-3</c:v>
                </c:pt>
                <c:pt idx="18">
                  <c:v>1.7993456924754635E-2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E23-B1AC-F382EAC02A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E23-B1AC-F382EAC0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50</c:v>
                </c:pt>
                <c:pt idx="3">
                  <c:v>84</c:v>
                </c:pt>
                <c:pt idx="4">
                  <c:v>79</c:v>
                </c:pt>
                <c:pt idx="5">
                  <c:v>139</c:v>
                </c:pt>
                <c:pt idx="6">
                  <c:v>97</c:v>
                </c:pt>
                <c:pt idx="7">
                  <c:v>107</c:v>
                </c:pt>
                <c:pt idx="8">
                  <c:v>82</c:v>
                </c:pt>
                <c:pt idx="9">
                  <c:v>98</c:v>
                </c:pt>
                <c:pt idx="10">
                  <c:v>71</c:v>
                </c:pt>
                <c:pt idx="11">
                  <c:v>44</c:v>
                </c:pt>
                <c:pt idx="12">
                  <c:v>25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73C-AA6D-57036E9947D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55</c:v>
                </c:pt>
                <c:pt idx="3">
                  <c:v>72</c:v>
                </c:pt>
                <c:pt idx="4">
                  <c:v>106</c:v>
                </c:pt>
                <c:pt idx="5">
                  <c:v>155</c:v>
                </c:pt>
                <c:pt idx="6">
                  <c:v>106</c:v>
                </c:pt>
                <c:pt idx="7">
                  <c:v>112</c:v>
                </c:pt>
                <c:pt idx="8">
                  <c:v>103</c:v>
                </c:pt>
                <c:pt idx="9">
                  <c:v>83</c:v>
                </c:pt>
                <c:pt idx="10">
                  <c:v>59</c:v>
                </c:pt>
                <c:pt idx="11">
                  <c:v>47</c:v>
                </c:pt>
                <c:pt idx="12">
                  <c:v>26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73C-AA6D-57036E99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60</c:v>
                </c:pt>
                <c:pt idx="1">
                  <c:v>102</c:v>
                </c:pt>
                <c:pt idx="2">
                  <c:v>73</c:v>
                </c:pt>
                <c:pt idx="3">
                  <c:v>57</c:v>
                </c:pt>
                <c:pt idx="4">
                  <c:v>34</c:v>
                </c:pt>
                <c:pt idx="5">
                  <c:v>39</c:v>
                </c:pt>
                <c:pt idx="6">
                  <c:v>33</c:v>
                </c:pt>
                <c:pt idx="7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6D-86E1-97FC03F77C1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58</c:v>
                </c:pt>
                <c:pt idx="1">
                  <c:v>140</c:v>
                </c:pt>
                <c:pt idx="2">
                  <c:v>3</c:v>
                </c:pt>
                <c:pt idx="3">
                  <c:v>213</c:v>
                </c:pt>
                <c:pt idx="4">
                  <c:v>114</c:v>
                </c:pt>
                <c:pt idx="5">
                  <c:v>55</c:v>
                </c:pt>
                <c:pt idx="6">
                  <c:v>3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D-486D-86E1-97FC03F7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6.4356435643564358E-2</c:v>
                </c:pt>
                <c:pt idx="1">
                  <c:v>9.9009900990099011E-3</c:v>
                </c:pt>
                <c:pt idx="2">
                  <c:v>8.2508250825082501E-3</c:v>
                </c:pt>
                <c:pt idx="3">
                  <c:v>0</c:v>
                </c:pt>
                <c:pt idx="4">
                  <c:v>6.2706270627062702E-2</c:v>
                </c:pt>
                <c:pt idx="5">
                  <c:v>8.2508250825082501E-3</c:v>
                </c:pt>
                <c:pt idx="6">
                  <c:v>0.11221122112211221</c:v>
                </c:pt>
                <c:pt idx="7">
                  <c:v>1.8151815181518153E-2</c:v>
                </c:pt>
                <c:pt idx="8">
                  <c:v>0</c:v>
                </c:pt>
                <c:pt idx="9">
                  <c:v>0</c:v>
                </c:pt>
                <c:pt idx="10">
                  <c:v>9.9009900990099011E-3</c:v>
                </c:pt>
                <c:pt idx="11">
                  <c:v>0</c:v>
                </c:pt>
                <c:pt idx="12">
                  <c:v>1.8151815181518153E-2</c:v>
                </c:pt>
                <c:pt idx="13">
                  <c:v>0.10561056105610561</c:v>
                </c:pt>
                <c:pt idx="14">
                  <c:v>0.22277227722772278</c:v>
                </c:pt>
                <c:pt idx="15">
                  <c:v>0.17491749174917492</c:v>
                </c:pt>
                <c:pt idx="16">
                  <c:v>9.5709570957095716E-2</c:v>
                </c:pt>
                <c:pt idx="17">
                  <c:v>1.4851485148514851E-2</c:v>
                </c:pt>
                <c:pt idx="18">
                  <c:v>5.6105610561056105E-2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C-46BE-8CB7-345734C87F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C-46BE-8CB7-345734C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9.7'!$V$8:$Z$8</c:f>
              <c:numCache>
                <c:formatCode>#,##0</c:formatCode>
                <c:ptCount val="5"/>
                <c:pt idx="0">
                  <c:v>46073.5</c:v>
                </c:pt>
                <c:pt idx="1">
                  <c:v>48056.27</c:v>
                </c:pt>
                <c:pt idx="2">
                  <c:v>52221.87</c:v>
                </c:pt>
                <c:pt idx="3">
                  <c:v>50310.41</c:v>
                </c:pt>
                <c:pt idx="4">
                  <c:v>53914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3-4B77-A252-85AC46A57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3-4B77-A252-85AC46A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9.70'!$V$8:$Z$8</c:f>
              <c:numCache>
                <c:formatCode>#,##0</c:formatCode>
                <c:ptCount val="5"/>
                <c:pt idx="0">
                  <c:v>37688</c:v>
                </c:pt>
                <c:pt idx="1">
                  <c:v>36910.129999999997</c:v>
                </c:pt>
                <c:pt idx="2">
                  <c:v>38218</c:v>
                </c:pt>
                <c:pt idx="3">
                  <c:v>37968.019999999997</c:v>
                </c:pt>
                <c:pt idx="4">
                  <c:v>37285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2EF-830C-5C479F08F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2EF-830C-5C479F08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1">
                  <c:v>158482</c:v>
                </c:pt>
                <c:pt idx="2">
                  <c:v>159341</c:v>
                </c:pt>
                <c:pt idx="3">
                  <c:v>166620</c:v>
                </c:pt>
                <c:pt idx="4">
                  <c:v>179070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5EB-A035-E4072F3DD747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1">
                  <c:v>109387</c:v>
                </c:pt>
                <c:pt idx="2">
                  <c:v>111704</c:v>
                </c:pt>
                <c:pt idx="3">
                  <c:v>113336</c:v>
                </c:pt>
                <c:pt idx="4">
                  <c:v>117211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5EB-A035-E4072F3DD747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1">
                  <c:v>147498</c:v>
                </c:pt>
                <c:pt idx="2">
                  <c:v>148241</c:v>
                </c:pt>
                <c:pt idx="3">
                  <c:v>155174</c:v>
                </c:pt>
                <c:pt idx="4">
                  <c:v>167221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5EB-A035-E4072F3DD747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1">
                  <c:v>10987</c:v>
                </c:pt>
                <c:pt idx="2">
                  <c:v>11100</c:v>
                </c:pt>
                <c:pt idx="3">
                  <c:v>11446</c:v>
                </c:pt>
                <c:pt idx="4">
                  <c:v>11849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5EB-A035-E4072F3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1.1794004578401039E-2</c:v>
                </c:pt>
                <c:pt idx="1">
                  <c:v>2.6317649681632565E-2</c:v>
                </c:pt>
                <c:pt idx="2">
                  <c:v>4.3728623706547329E-2</c:v>
                </c:pt>
                <c:pt idx="3">
                  <c:v>1.0222558140799426E-2</c:v>
                </c:pt>
                <c:pt idx="4">
                  <c:v>7.931726361693682E-2</c:v>
                </c:pt>
                <c:pt idx="5">
                  <c:v>2.4267700522546721E-2</c:v>
                </c:pt>
                <c:pt idx="6">
                  <c:v>9.5662481580363987E-2</c:v>
                </c:pt>
                <c:pt idx="7">
                  <c:v>9.7750493455931536E-2</c:v>
                </c:pt>
                <c:pt idx="8">
                  <c:v>3.9933227120229245E-2</c:v>
                </c:pt>
                <c:pt idx="9">
                  <c:v>8.9664884969033257E-3</c:v>
                </c:pt>
                <c:pt idx="10">
                  <c:v>2.2609253590129795E-2</c:v>
                </c:pt>
                <c:pt idx="11">
                  <c:v>1.9183609106776797E-2</c:v>
                </c:pt>
                <c:pt idx="12">
                  <c:v>5.2890863316785115E-2</c:v>
                </c:pt>
                <c:pt idx="13">
                  <c:v>6.7757072868351934E-2</c:v>
                </c:pt>
                <c:pt idx="14">
                  <c:v>8.6782993578275971E-2</c:v>
                </c:pt>
                <c:pt idx="15">
                  <c:v>7.5581679870804261E-2</c:v>
                </c:pt>
                <c:pt idx="16">
                  <c:v>0.15744370796108903</c:v>
                </c:pt>
                <c:pt idx="17">
                  <c:v>2.2533128157166394E-2</c:v>
                </c:pt>
                <c:pt idx="18">
                  <c:v>4.3125057773766087E-2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B2B-BC79-ED78063D75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8-4B2B-BC79-ED78063D7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262</c:v>
                </c:pt>
                <c:pt idx="1">
                  <c:v>2841</c:v>
                </c:pt>
                <c:pt idx="2">
                  <c:v>6103</c:v>
                </c:pt>
                <c:pt idx="3">
                  <c:v>9164</c:v>
                </c:pt>
                <c:pt idx="4">
                  <c:v>12055</c:v>
                </c:pt>
                <c:pt idx="5">
                  <c:v>10262</c:v>
                </c:pt>
                <c:pt idx="6">
                  <c:v>9347</c:v>
                </c:pt>
                <c:pt idx="7">
                  <c:v>8231</c:v>
                </c:pt>
                <c:pt idx="8">
                  <c:v>7977</c:v>
                </c:pt>
                <c:pt idx="9">
                  <c:v>7768</c:v>
                </c:pt>
                <c:pt idx="10">
                  <c:v>6556</c:v>
                </c:pt>
                <c:pt idx="11">
                  <c:v>5404</c:v>
                </c:pt>
                <c:pt idx="12">
                  <c:v>2711</c:v>
                </c:pt>
                <c:pt idx="13">
                  <c:v>964</c:v>
                </c:pt>
                <c:pt idx="14">
                  <c:v>310</c:v>
                </c:pt>
                <c:pt idx="15">
                  <c:v>110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A-41DD-8572-2499732F813C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355</c:v>
                </c:pt>
                <c:pt idx="1">
                  <c:v>3482</c:v>
                </c:pt>
                <c:pt idx="2">
                  <c:v>7027</c:v>
                </c:pt>
                <c:pt idx="3">
                  <c:v>9657</c:v>
                </c:pt>
                <c:pt idx="4">
                  <c:v>10674</c:v>
                </c:pt>
                <c:pt idx="5">
                  <c:v>9634</c:v>
                </c:pt>
                <c:pt idx="6">
                  <c:v>9038</c:v>
                </c:pt>
                <c:pt idx="7">
                  <c:v>8031</c:v>
                </c:pt>
                <c:pt idx="8">
                  <c:v>8113</c:v>
                </c:pt>
                <c:pt idx="9">
                  <c:v>7867</c:v>
                </c:pt>
                <c:pt idx="10">
                  <c:v>6481</c:v>
                </c:pt>
                <c:pt idx="11">
                  <c:v>4951</c:v>
                </c:pt>
                <c:pt idx="12">
                  <c:v>2303</c:v>
                </c:pt>
                <c:pt idx="13">
                  <c:v>714</c:v>
                </c:pt>
                <c:pt idx="14">
                  <c:v>268</c:v>
                </c:pt>
                <c:pt idx="15">
                  <c:v>124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A-41DD-8572-2499732F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6236</c:v>
                </c:pt>
                <c:pt idx="1">
                  <c:v>6504</c:v>
                </c:pt>
                <c:pt idx="2">
                  <c:v>12573</c:v>
                </c:pt>
                <c:pt idx="3">
                  <c:v>6531</c:v>
                </c:pt>
                <c:pt idx="4">
                  <c:v>2024</c:v>
                </c:pt>
                <c:pt idx="5">
                  <c:v>2977</c:v>
                </c:pt>
                <c:pt idx="6">
                  <c:v>6583</c:v>
                </c:pt>
                <c:pt idx="7">
                  <c:v>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795-829A-1F874C01558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4760</c:v>
                </c:pt>
                <c:pt idx="1">
                  <c:v>12121</c:v>
                </c:pt>
                <c:pt idx="2">
                  <c:v>2124</c:v>
                </c:pt>
                <c:pt idx="3">
                  <c:v>10791</c:v>
                </c:pt>
                <c:pt idx="4">
                  <c:v>9723</c:v>
                </c:pt>
                <c:pt idx="5">
                  <c:v>5726</c:v>
                </c:pt>
                <c:pt idx="6">
                  <c:v>771</c:v>
                </c:pt>
                <c:pt idx="7">
                  <c:v>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795-829A-1F874C0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1">
                  <c:v>47848.09</c:v>
                </c:pt>
                <c:pt idx="2">
                  <c:v>47149.41</c:v>
                </c:pt>
                <c:pt idx="3">
                  <c:v>48539.83</c:v>
                </c:pt>
                <c:pt idx="4">
                  <c:v>49863.78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1-4C4E-9C9B-E0C26E65D5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1-4C4E-9C9B-E0C26E65D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9.71'!$V$4:$Z$4</c:f>
              <c:numCache>
                <c:formatCode>#,##0</c:formatCode>
                <c:ptCount val="5"/>
                <c:pt idx="0">
                  <c:v>158482</c:v>
                </c:pt>
                <c:pt idx="1">
                  <c:v>159341</c:v>
                </c:pt>
                <c:pt idx="2">
                  <c:v>166620</c:v>
                </c:pt>
                <c:pt idx="3">
                  <c:v>179070</c:v>
                </c:pt>
                <c:pt idx="4">
                  <c:v>183907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B60-8DF6-64991A069AF3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9.71'!$V$7:$Z$7</c:f>
              <c:numCache>
                <c:formatCode>#,##0</c:formatCode>
                <c:ptCount val="5"/>
                <c:pt idx="0">
                  <c:v>109387</c:v>
                </c:pt>
                <c:pt idx="1">
                  <c:v>111704</c:v>
                </c:pt>
                <c:pt idx="2">
                  <c:v>113336</c:v>
                </c:pt>
                <c:pt idx="3">
                  <c:v>117211</c:v>
                </c:pt>
                <c:pt idx="4">
                  <c:v>120843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2-4B60-8DF6-64991A069AF3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9.71'!$V$11:$Z$11</c:f>
              <c:numCache>
                <c:formatCode>#,##0</c:formatCode>
                <c:ptCount val="5"/>
                <c:pt idx="0">
                  <c:v>147498</c:v>
                </c:pt>
                <c:pt idx="1">
                  <c:v>148241</c:v>
                </c:pt>
                <c:pt idx="2">
                  <c:v>155174</c:v>
                </c:pt>
                <c:pt idx="3">
                  <c:v>167221</c:v>
                </c:pt>
                <c:pt idx="4">
                  <c:v>171893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2-4B60-8DF6-64991A069AF3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9.71'!$V$12:$Z$12</c:f>
              <c:numCache>
                <c:formatCode>#,##0</c:formatCode>
                <c:ptCount val="5"/>
                <c:pt idx="0">
                  <c:v>10987</c:v>
                </c:pt>
                <c:pt idx="1">
                  <c:v>11100</c:v>
                </c:pt>
                <c:pt idx="2">
                  <c:v>11446</c:v>
                </c:pt>
                <c:pt idx="3">
                  <c:v>11849</c:v>
                </c:pt>
                <c:pt idx="4">
                  <c:v>12011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2-4B60-8DF6-64991A06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1.1794004578401039E-2</c:v>
                </c:pt>
                <c:pt idx="1">
                  <c:v>2.6317649681632565E-2</c:v>
                </c:pt>
                <c:pt idx="2">
                  <c:v>4.3728623706547329E-2</c:v>
                </c:pt>
                <c:pt idx="3">
                  <c:v>1.0222558140799426E-2</c:v>
                </c:pt>
                <c:pt idx="4">
                  <c:v>7.931726361693682E-2</c:v>
                </c:pt>
                <c:pt idx="5">
                  <c:v>2.4267700522546721E-2</c:v>
                </c:pt>
                <c:pt idx="6">
                  <c:v>9.5662481580363987E-2</c:v>
                </c:pt>
                <c:pt idx="7">
                  <c:v>9.7750493455931536E-2</c:v>
                </c:pt>
                <c:pt idx="8">
                  <c:v>3.9933227120229245E-2</c:v>
                </c:pt>
                <c:pt idx="9">
                  <c:v>8.9664884969033257E-3</c:v>
                </c:pt>
                <c:pt idx="10">
                  <c:v>2.2609253590129795E-2</c:v>
                </c:pt>
                <c:pt idx="11">
                  <c:v>1.9183609106776797E-2</c:v>
                </c:pt>
                <c:pt idx="12">
                  <c:v>5.2890863316785115E-2</c:v>
                </c:pt>
                <c:pt idx="13">
                  <c:v>6.7757072868351934E-2</c:v>
                </c:pt>
                <c:pt idx="14">
                  <c:v>8.6782993578275971E-2</c:v>
                </c:pt>
                <c:pt idx="15">
                  <c:v>7.5581679870804261E-2</c:v>
                </c:pt>
                <c:pt idx="16">
                  <c:v>0.15744370796108903</c:v>
                </c:pt>
                <c:pt idx="17">
                  <c:v>2.2533128157166394E-2</c:v>
                </c:pt>
                <c:pt idx="18">
                  <c:v>4.3125057773766087E-2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C-4362-B428-E785DBA13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C-4362-B428-E785DBA1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296</c:v>
                </c:pt>
                <c:pt idx="1">
                  <c:v>2912</c:v>
                </c:pt>
                <c:pt idx="2">
                  <c:v>6210</c:v>
                </c:pt>
                <c:pt idx="3">
                  <c:v>9248</c:v>
                </c:pt>
                <c:pt idx="4">
                  <c:v>12356</c:v>
                </c:pt>
                <c:pt idx="5">
                  <c:v>10811</c:v>
                </c:pt>
                <c:pt idx="6">
                  <c:v>9551</c:v>
                </c:pt>
                <c:pt idx="7">
                  <c:v>8566</c:v>
                </c:pt>
                <c:pt idx="8">
                  <c:v>7878</c:v>
                </c:pt>
                <c:pt idx="9">
                  <c:v>7960</c:v>
                </c:pt>
                <c:pt idx="10">
                  <c:v>6710</c:v>
                </c:pt>
                <c:pt idx="11">
                  <c:v>5531</c:v>
                </c:pt>
                <c:pt idx="12">
                  <c:v>2839</c:v>
                </c:pt>
                <c:pt idx="13">
                  <c:v>1008</c:v>
                </c:pt>
                <c:pt idx="14">
                  <c:v>379</c:v>
                </c:pt>
                <c:pt idx="15">
                  <c:v>103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51-8E66-85319F4D3D08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376</c:v>
                </c:pt>
                <c:pt idx="1">
                  <c:v>3533</c:v>
                </c:pt>
                <c:pt idx="2">
                  <c:v>6937</c:v>
                </c:pt>
                <c:pt idx="3">
                  <c:v>9820</c:v>
                </c:pt>
                <c:pt idx="4">
                  <c:v>11500</c:v>
                </c:pt>
                <c:pt idx="5">
                  <c:v>10084</c:v>
                </c:pt>
                <c:pt idx="6">
                  <c:v>9276</c:v>
                </c:pt>
                <c:pt idx="7">
                  <c:v>8555</c:v>
                </c:pt>
                <c:pt idx="8">
                  <c:v>7951</c:v>
                </c:pt>
                <c:pt idx="9">
                  <c:v>8093</c:v>
                </c:pt>
                <c:pt idx="10">
                  <c:v>6421</c:v>
                </c:pt>
                <c:pt idx="11">
                  <c:v>5045</c:v>
                </c:pt>
                <c:pt idx="12">
                  <c:v>2429</c:v>
                </c:pt>
                <c:pt idx="13">
                  <c:v>801</c:v>
                </c:pt>
                <c:pt idx="14">
                  <c:v>290</c:v>
                </c:pt>
                <c:pt idx="15">
                  <c:v>116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51-8E66-85319F4D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6308</c:v>
                </c:pt>
                <c:pt idx="1">
                  <c:v>6766</c:v>
                </c:pt>
                <c:pt idx="2">
                  <c:v>12773</c:v>
                </c:pt>
                <c:pt idx="3">
                  <c:v>6691</c:v>
                </c:pt>
                <c:pt idx="4">
                  <c:v>2072</c:v>
                </c:pt>
                <c:pt idx="5">
                  <c:v>3026</c:v>
                </c:pt>
                <c:pt idx="6">
                  <c:v>6824</c:v>
                </c:pt>
                <c:pt idx="7">
                  <c:v>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EA9-86CC-580F4749CDBC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4832</c:v>
                </c:pt>
                <c:pt idx="1">
                  <c:v>12440</c:v>
                </c:pt>
                <c:pt idx="2">
                  <c:v>2204</c:v>
                </c:pt>
                <c:pt idx="3">
                  <c:v>11299</c:v>
                </c:pt>
                <c:pt idx="4">
                  <c:v>9901</c:v>
                </c:pt>
                <c:pt idx="5">
                  <c:v>5744</c:v>
                </c:pt>
                <c:pt idx="6">
                  <c:v>827</c:v>
                </c:pt>
                <c:pt idx="7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A-4EA9-86CC-580F4749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1">
                  <c:v>1066429</c:v>
                </c:pt>
                <c:pt idx="2">
                  <c:v>1059588</c:v>
                </c:pt>
                <c:pt idx="3">
                  <c:v>1102945</c:v>
                </c:pt>
                <c:pt idx="4">
                  <c:v>1201068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968-A55D-4B23F9F15E3F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1">
                  <c:v>741968</c:v>
                </c:pt>
                <c:pt idx="2">
                  <c:v>753716</c:v>
                </c:pt>
                <c:pt idx="3">
                  <c:v>753542</c:v>
                </c:pt>
                <c:pt idx="4">
                  <c:v>781010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968-A55D-4B23F9F15E3F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1">
                  <c:v>969621</c:v>
                </c:pt>
                <c:pt idx="2">
                  <c:v>959250</c:v>
                </c:pt>
                <c:pt idx="3">
                  <c:v>999088</c:v>
                </c:pt>
                <c:pt idx="4">
                  <c:v>1096095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968-A55D-4B23F9F15E3F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1">
                  <c:v>96809</c:v>
                </c:pt>
                <c:pt idx="2">
                  <c:v>100340</c:v>
                </c:pt>
                <c:pt idx="3">
                  <c:v>103857</c:v>
                </c:pt>
                <c:pt idx="4">
                  <c:v>104973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968-A55D-4B23F9F15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9.71'!$V$8:$Z$8</c:f>
              <c:numCache>
                <c:formatCode>#,##0</c:formatCode>
                <c:ptCount val="5"/>
                <c:pt idx="0">
                  <c:v>47848.09</c:v>
                </c:pt>
                <c:pt idx="1">
                  <c:v>47149.41</c:v>
                </c:pt>
                <c:pt idx="2">
                  <c:v>48539.83</c:v>
                </c:pt>
                <c:pt idx="3">
                  <c:v>49863.78</c:v>
                </c:pt>
                <c:pt idx="4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2-4C17-BEEC-5FE52CEEC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2-4C17-BEEC-5FE52CEE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1">
                  <c:v>3570</c:v>
                </c:pt>
                <c:pt idx="2">
                  <c:v>3642</c:v>
                </c:pt>
                <c:pt idx="3">
                  <c:v>3945</c:v>
                </c:pt>
                <c:pt idx="4">
                  <c:v>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F-4C1B-9FF3-E5E9DCAB86EF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1">
                  <c:v>2598</c:v>
                </c:pt>
                <c:pt idx="2">
                  <c:v>2644</c:v>
                </c:pt>
                <c:pt idx="3">
                  <c:v>2778</c:v>
                </c:pt>
                <c:pt idx="4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F-4C1B-9FF3-E5E9DCAB86EF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1">
                  <c:v>3394</c:v>
                </c:pt>
                <c:pt idx="2">
                  <c:v>3456</c:v>
                </c:pt>
                <c:pt idx="3">
                  <c:v>3745</c:v>
                </c:pt>
                <c:pt idx="4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C1B-9FF3-E5E9DCAB86EF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1">
                  <c:v>173</c:v>
                </c:pt>
                <c:pt idx="2">
                  <c:v>185</c:v>
                </c:pt>
                <c:pt idx="3">
                  <c:v>200</c:v>
                </c:pt>
                <c:pt idx="4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F-4C1B-9FF3-E5E9DCAB8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1.6211208893006021E-2</c:v>
                </c:pt>
                <c:pt idx="1">
                  <c:v>0.2112088930060213</c:v>
                </c:pt>
                <c:pt idx="2">
                  <c:v>4.4001852709587772E-2</c:v>
                </c:pt>
                <c:pt idx="3">
                  <c:v>6.4844835572024084E-3</c:v>
                </c:pt>
                <c:pt idx="4">
                  <c:v>9.3098656785548864E-2</c:v>
                </c:pt>
                <c:pt idx="5">
                  <c:v>1.5516442797591477E-2</c:v>
                </c:pt>
                <c:pt idx="6">
                  <c:v>7.3645206113941639E-2</c:v>
                </c:pt>
                <c:pt idx="7">
                  <c:v>7.8971746178786481E-2</c:v>
                </c:pt>
                <c:pt idx="8">
                  <c:v>2.8022232515053265E-2</c:v>
                </c:pt>
                <c:pt idx="9">
                  <c:v>1.3895321908290875E-3</c:v>
                </c:pt>
                <c:pt idx="10">
                  <c:v>1.1579434923575729E-2</c:v>
                </c:pt>
                <c:pt idx="11">
                  <c:v>1.7832329782306623E-2</c:v>
                </c:pt>
                <c:pt idx="12">
                  <c:v>3.7517369152385363E-2</c:v>
                </c:pt>
                <c:pt idx="13">
                  <c:v>0.12505789717461788</c:v>
                </c:pt>
                <c:pt idx="14">
                  <c:v>2.8716998610467809E-2</c:v>
                </c:pt>
                <c:pt idx="15">
                  <c:v>7.4571560907827697E-2</c:v>
                </c:pt>
                <c:pt idx="16">
                  <c:v>6.8781843446039839E-2</c:v>
                </c:pt>
                <c:pt idx="17">
                  <c:v>2.3158869847151459E-3</c:v>
                </c:pt>
                <c:pt idx="18">
                  <c:v>5.7202408522464103E-2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611-B781-4BA0E7831D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611-B781-4BA0E78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8</c:v>
                </c:pt>
                <c:pt idx="1">
                  <c:v>77</c:v>
                </c:pt>
                <c:pt idx="2">
                  <c:v>114</c:v>
                </c:pt>
                <c:pt idx="3">
                  <c:v>207</c:v>
                </c:pt>
                <c:pt idx="4">
                  <c:v>312</c:v>
                </c:pt>
                <c:pt idx="5">
                  <c:v>309</c:v>
                </c:pt>
                <c:pt idx="6">
                  <c:v>241</c:v>
                </c:pt>
                <c:pt idx="7">
                  <c:v>214</c:v>
                </c:pt>
                <c:pt idx="8">
                  <c:v>190</c:v>
                </c:pt>
                <c:pt idx="9">
                  <c:v>198</c:v>
                </c:pt>
                <c:pt idx="10">
                  <c:v>168</c:v>
                </c:pt>
                <c:pt idx="11">
                  <c:v>88</c:v>
                </c:pt>
                <c:pt idx="12">
                  <c:v>36</c:v>
                </c:pt>
                <c:pt idx="13">
                  <c:v>13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012-A216-FA27DF1354DC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16</c:v>
                </c:pt>
                <c:pt idx="1">
                  <c:v>91</c:v>
                </c:pt>
                <c:pt idx="2">
                  <c:v>129</c:v>
                </c:pt>
                <c:pt idx="3">
                  <c:v>197</c:v>
                </c:pt>
                <c:pt idx="4">
                  <c:v>254</c:v>
                </c:pt>
                <c:pt idx="5">
                  <c:v>271</c:v>
                </c:pt>
                <c:pt idx="6">
                  <c:v>254</c:v>
                </c:pt>
                <c:pt idx="7">
                  <c:v>189</c:v>
                </c:pt>
                <c:pt idx="8">
                  <c:v>179</c:v>
                </c:pt>
                <c:pt idx="9">
                  <c:v>170</c:v>
                </c:pt>
                <c:pt idx="10">
                  <c:v>115</c:v>
                </c:pt>
                <c:pt idx="11">
                  <c:v>83</c:v>
                </c:pt>
                <c:pt idx="12">
                  <c:v>26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012-A216-FA27DF13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71</c:v>
                </c:pt>
                <c:pt idx="1">
                  <c:v>111</c:v>
                </c:pt>
                <c:pt idx="2">
                  <c:v>604</c:v>
                </c:pt>
                <c:pt idx="3">
                  <c:v>60</c:v>
                </c:pt>
                <c:pt idx="4">
                  <c:v>25</c:v>
                </c:pt>
                <c:pt idx="5">
                  <c:v>36</c:v>
                </c:pt>
                <c:pt idx="6">
                  <c:v>334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289-BFB5-0B2FA2CC6665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92</c:v>
                </c:pt>
                <c:pt idx="1">
                  <c:v>249</c:v>
                </c:pt>
                <c:pt idx="2">
                  <c:v>55</c:v>
                </c:pt>
                <c:pt idx="3">
                  <c:v>168</c:v>
                </c:pt>
                <c:pt idx="4">
                  <c:v>208</c:v>
                </c:pt>
                <c:pt idx="5">
                  <c:v>113</c:v>
                </c:pt>
                <c:pt idx="6">
                  <c:v>179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3-4289-BFB5-0B2FA2C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1">
                  <c:v>79328.06</c:v>
                </c:pt>
                <c:pt idx="2">
                  <c:v>73861.59</c:v>
                </c:pt>
                <c:pt idx="3">
                  <c:v>73043.61</c:v>
                </c:pt>
                <c:pt idx="4">
                  <c:v>75503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5-4354-BC9D-69E55D596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354-BC9D-69E55D59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9.72'!$V$4:$Z$4</c:f>
              <c:numCache>
                <c:formatCode>#,##0</c:formatCode>
                <c:ptCount val="5"/>
                <c:pt idx="0">
                  <c:v>3570</c:v>
                </c:pt>
                <c:pt idx="1">
                  <c:v>3642</c:v>
                </c:pt>
                <c:pt idx="2">
                  <c:v>3945</c:v>
                </c:pt>
                <c:pt idx="3">
                  <c:v>4178</c:v>
                </c:pt>
                <c:pt idx="4">
                  <c:v>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3-49FD-B4C1-CF05EE5D472A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9.72'!$V$7:$Z$7</c:f>
              <c:numCache>
                <c:formatCode>#,##0</c:formatCode>
                <c:ptCount val="5"/>
                <c:pt idx="0">
                  <c:v>2598</c:v>
                </c:pt>
                <c:pt idx="1">
                  <c:v>2644</c:v>
                </c:pt>
                <c:pt idx="2">
                  <c:v>2778</c:v>
                </c:pt>
                <c:pt idx="3">
                  <c:v>2889</c:v>
                </c:pt>
                <c:pt idx="4">
                  <c:v>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3-49FD-B4C1-CF05EE5D472A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9.72'!$V$11:$Z$11</c:f>
              <c:numCache>
                <c:formatCode>#,##0</c:formatCode>
                <c:ptCount val="5"/>
                <c:pt idx="0">
                  <c:v>3394</c:v>
                </c:pt>
                <c:pt idx="1">
                  <c:v>3456</c:v>
                </c:pt>
                <c:pt idx="2">
                  <c:v>3745</c:v>
                </c:pt>
                <c:pt idx="3">
                  <c:v>3953</c:v>
                </c:pt>
                <c:pt idx="4">
                  <c:v>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3-49FD-B4C1-CF05EE5D472A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9.72'!$V$12:$Z$12</c:f>
              <c:numCache>
                <c:formatCode>#,##0</c:formatCode>
                <c:ptCount val="5"/>
                <c:pt idx="0">
                  <c:v>173</c:v>
                </c:pt>
                <c:pt idx="1">
                  <c:v>185</c:v>
                </c:pt>
                <c:pt idx="2">
                  <c:v>200</c:v>
                </c:pt>
                <c:pt idx="3">
                  <c:v>224</c:v>
                </c:pt>
                <c:pt idx="4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3-49FD-B4C1-CF05EE5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1.6211208893006021E-2</c:v>
                </c:pt>
                <c:pt idx="1">
                  <c:v>0.2112088930060213</c:v>
                </c:pt>
                <c:pt idx="2">
                  <c:v>4.4001852709587772E-2</c:v>
                </c:pt>
                <c:pt idx="3">
                  <c:v>6.4844835572024084E-3</c:v>
                </c:pt>
                <c:pt idx="4">
                  <c:v>9.3098656785548864E-2</c:v>
                </c:pt>
                <c:pt idx="5">
                  <c:v>1.5516442797591477E-2</c:v>
                </c:pt>
                <c:pt idx="6">
                  <c:v>7.3645206113941639E-2</c:v>
                </c:pt>
                <c:pt idx="7">
                  <c:v>7.8971746178786481E-2</c:v>
                </c:pt>
                <c:pt idx="8">
                  <c:v>2.8022232515053265E-2</c:v>
                </c:pt>
                <c:pt idx="9">
                  <c:v>1.3895321908290875E-3</c:v>
                </c:pt>
                <c:pt idx="10">
                  <c:v>1.1579434923575729E-2</c:v>
                </c:pt>
                <c:pt idx="11">
                  <c:v>1.7832329782306623E-2</c:v>
                </c:pt>
                <c:pt idx="12">
                  <c:v>3.7517369152385363E-2</c:v>
                </c:pt>
                <c:pt idx="13">
                  <c:v>0.12505789717461788</c:v>
                </c:pt>
                <c:pt idx="14">
                  <c:v>2.8716998610467809E-2</c:v>
                </c:pt>
                <c:pt idx="15">
                  <c:v>7.4571560907827697E-2</c:v>
                </c:pt>
                <c:pt idx="16">
                  <c:v>6.8781843446039839E-2</c:v>
                </c:pt>
                <c:pt idx="17">
                  <c:v>2.3158869847151459E-3</c:v>
                </c:pt>
                <c:pt idx="18">
                  <c:v>5.7202408522464103E-2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BA0-95D4-A1D19E55F6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BA0-95D4-A1D19E55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17</c:v>
                </c:pt>
                <c:pt idx="1">
                  <c:v>94</c:v>
                </c:pt>
                <c:pt idx="2">
                  <c:v>107</c:v>
                </c:pt>
                <c:pt idx="3">
                  <c:v>236</c:v>
                </c:pt>
                <c:pt idx="4">
                  <c:v>361</c:v>
                </c:pt>
                <c:pt idx="5">
                  <c:v>292</c:v>
                </c:pt>
                <c:pt idx="6">
                  <c:v>220</c:v>
                </c:pt>
                <c:pt idx="7">
                  <c:v>210</c:v>
                </c:pt>
                <c:pt idx="8">
                  <c:v>195</c:v>
                </c:pt>
                <c:pt idx="9">
                  <c:v>206</c:v>
                </c:pt>
                <c:pt idx="10">
                  <c:v>162</c:v>
                </c:pt>
                <c:pt idx="11">
                  <c:v>101</c:v>
                </c:pt>
                <c:pt idx="12">
                  <c:v>36</c:v>
                </c:pt>
                <c:pt idx="13">
                  <c:v>7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0AC-8012-ED33921DFC87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14</c:v>
                </c:pt>
                <c:pt idx="1">
                  <c:v>73</c:v>
                </c:pt>
                <c:pt idx="2">
                  <c:v>158</c:v>
                </c:pt>
                <c:pt idx="3">
                  <c:v>243</c:v>
                </c:pt>
                <c:pt idx="4">
                  <c:v>309</c:v>
                </c:pt>
                <c:pt idx="5">
                  <c:v>281</c:v>
                </c:pt>
                <c:pt idx="6">
                  <c:v>234</c:v>
                </c:pt>
                <c:pt idx="7">
                  <c:v>184</c:v>
                </c:pt>
                <c:pt idx="8">
                  <c:v>174</c:v>
                </c:pt>
                <c:pt idx="9">
                  <c:v>160</c:v>
                </c:pt>
                <c:pt idx="10">
                  <c:v>117</c:v>
                </c:pt>
                <c:pt idx="11">
                  <c:v>79</c:v>
                </c:pt>
                <c:pt idx="12">
                  <c:v>21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0AC-8012-ED33921D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80</c:v>
                </c:pt>
                <c:pt idx="1">
                  <c:v>118</c:v>
                </c:pt>
                <c:pt idx="2">
                  <c:v>570</c:v>
                </c:pt>
                <c:pt idx="3">
                  <c:v>54</c:v>
                </c:pt>
                <c:pt idx="4">
                  <c:v>31</c:v>
                </c:pt>
                <c:pt idx="5">
                  <c:v>48</c:v>
                </c:pt>
                <c:pt idx="6">
                  <c:v>343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682-868F-F1E6BF06F326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91</c:v>
                </c:pt>
                <c:pt idx="1">
                  <c:v>258</c:v>
                </c:pt>
                <c:pt idx="2">
                  <c:v>70</c:v>
                </c:pt>
                <c:pt idx="3">
                  <c:v>169</c:v>
                </c:pt>
                <c:pt idx="4">
                  <c:v>204</c:v>
                </c:pt>
                <c:pt idx="5">
                  <c:v>99</c:v>
                </c:pt>
                <c:pt idx="6">
                  <c:v>181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C-4682-868F-F1E6BF06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5.8155837366432473E-3</c:v>
                </c:pt>
                <c:pt idx="1">
                  <c:v>9.0212044642644981E-3</c:v>
                </c:pt>
                <c:pt idx="2">
                  <c:v>4.3438655968062609E-2</c:v>
                </c:pt>
                <c:pt idx="3">
                  <c:v>7.0171964482324337E-3</c:v>
                </c:pt>
                <c:pt idx="4">
                  <c:v>5.1503798110054101E-2</c:v>
                </c:pt>
                <c:pt idx="5">
                  <c:v>3.3376634692309518E-2</c:v>
                </c:pt>
                <c:pt idx="6">
                  <c:v>8.111321457143536E-2</c:v>
                </c:pt>
                <c:pt idx="7">
                  <c:v>9.5958715850673684E-2</c:v>
                </c:pt>
                <c:pt idx="8">
                  <c:v>3.9371232583744566E-2</c:v>
                </c:pt>
                <c:pt idx="9">
                  <c:v>1.5447495782077989E-2</c:v>
                </c:pt>
                <c:pt idx="10">
                  <c:v>4.0693244195901687E-2</c:v>
                </c:pt>
                <c:pt idx="11">
                  <c:v>2.0671382290272246E-2</c:v>
                </c:pt>
                <c:pt idx="12">
                  <c:v>0.10656807686519283</c:v>
                </c:pt>
                <c:pt idx="13">
                  <c:v>0.10423693236274921</c:v>
                </c:pt>
                <c:pt idx="14">
                  <c:v>4.6700515655817565E-2</c:v>
                </c:pt>
                <c:pt idx="15">
                  <c:v>8.6703050369513729E-2</c:v>
                </c:pt>
                <c:pt idx="16">
                  <c:v>0.13602620260283413</c:v>
                </c:pt>
                <c:pt idx="17">
                  <c:v>2.4158197818562026E-2</c:v>
                </c:pt>
                <c:pt idx="18">
                  <c:v>3.5946992799828908E-2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8A9-8F2C-5CDCB36FE9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2-48A9-8F2C-5CDCB36F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9.72'!$V$8:$Z$8</c:f>
              <c:numCache>
                <c:formatCode>#,##0</c:formatCode>
                <c:ptCount val="5"/>
                <c:pt idx="0">
                  <c:v>79328.06</c:v>
                </c:pt>
                <c:pt idx="1">
                  <c:v>73861.59</c:v>
                </c:pt>
                <c:pt idx="2">
                  <c:v>73043.61</c:v>
                </c:pt>
                <c:pt idx="3">
                  <c:v>75503</c:v>
                </c:pt>
                <c:pt idx="4">
                  <c:v>82648.02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A51-87F9-F410F6A95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A51-87F9-F410F6A9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1">
                  <c:v>25426</c:v>
                </c:pt>
                <c:pt idx="2">
                  <c:v>25955</c:v>
                </c:pt>
                <c:pt idx="3">
                  <c:v>27837</c:v>
                </c:pt>
                <c:pt idx="4">
                  <c:v>29753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2-4759-97A7-82DC8BAD057F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1">
                  <c:v>17356</c:v>
                </c:pt>
                <c:pt idx="2">
                  <c:v>18285</c:v>
                </c:pt>
                <c:pt idx="3">
                  <c:v>18697</c:v>
                </c:pt>
                <c:pt idx="4">
                  <c:v>19501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2-4759-97A7-82DC8BAD057F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1">
                  <c:v>21145</c:v>
                </c:pt>
                <c:pt idx="2">
                  <c:v>21121</c:v>
                </c:pt>
                <c:pt idx="3">
                  <c:v>22930</c:v>
                </c:pt>
                <c:pt idx="4">
                  <c:v>24805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2-4759-97A7-82DC8BAD057F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1">
                  <c:v>4285</c:v>
                </c:pt>
                <c:pt idx="2">
                  <c:v>4833</c:v>
                </c:pt>
                <c:pt idx="3">
                  <c:v>4907</c:v>
                </c:pt>
                <c:pt idx="4">
                  <c:v>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2-4759-97A7-82DC8BAD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0.12806885983502331</c:v>
                </c:pt>
                <c:pt idx="1">
                  <c:v>3.116950865638551E-2</c:v>
                </c:pt>
                <c:pt idx="2">
                  <c:v>4.7536761109843173E-2</c:v>
                </c:pt>
                <c:pt idx="3">
                  <c:v>1.366111310358319E-2</c:v>
                </c:pt>
                <c:pt idx="4">
                  <c:v>7.9423559714388178E-2</c:v>
                </c:pt>
                <c:pt idx="5">
                  <c:v>4.2483127384173973E-2</c:v>
                </c:pt>
                <c:pt idx="6">
                  <c:v>9.3084672817971378E-2</c:v>
                </c:pt>
                <c:pt idx="7">
                  <c:v>7.4369925988718985E-2</c:v>
                </c:pt>
                <c:pt idx="8">
                  <c:v>4.0657298425222525E-2</c:v>
                </c:pt>
                <c:pt idx="9">
                  <c:v>3.195200678165042E-3</c:v>
                </c:pt>
                <c:pt idx="10">
                  <c:v>2.3768380554921587E-2</c:v>
                </c:pt>
                <c:pt idx="11">
                  <c:v>2.0181930814124092E-2</c:v>
                </c:pt>
                <c:pt idx="12">
                  <c:v>4.3722082749176744E-2</c:v>
                </c:pt>
                <c:pt idx="13">
                  <c:v>6.2534641844087246E-2</c:v>
                </c:pt>
                <c:pt idx="14">
                  <c:v>3.9548759414430569E-2</c:v>
                </c:pt>
                <c:pt idx="15">
                  <c:v>5.7122363144338301E-2</c:v>
                </c:pt>
                <c:pt idx="16">
                  <c:v>8.4803234325584426E-2</c:v>
                </c:pt>
                <c:pt idx="17">
                  <c:v>5.2166541684327212E-3</c:v>
                </c:pt>
                <c:pt idx="18">
                  <c:v>4.1374588373382024E-2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45-934D-76054A044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45-934D-76054A04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102</c:v>
                </c:pt>
                <c:pt idx="1">
                  <c:v>712</c:v>
                </c:pt>
                <c:pt idx="2">
                  <c:v>1095</c:v>
                </c:pt>
                <c:pt idx="3">
                  <c:v>1434</c:v>
                </c:pt>
                <c:pt idx="4">
                  <c:v>1826</c:v>
                </c:pt>
                <c:pt idx="5">
                  <c:v>1601</c:v>
                </c:pt>
                <c:pt idx="6">
                  <c:v>1459</c:v>
                </c:pt>
                <c:pt idx="7">
                  <c:v>1235</c:v>
                </c:pt>
                <c:pt idx="8">
                  <c:v>1309</c:v>
                </c:pt>
                <c:pt idx="9">
                  <c:v>1318</c:v>
                </c:pt>
                <c:pt idx="10">
                  <c:v>1235</c:v>
                </c:pt>
                <c:pt idx="11">
                  <c:v>981</c:v>
                </c:pt>
                <c:pt idx="12">
                  <c:v>623</c:v>
                </c:pt>
                <c:pt idx="13">
                  <c:v>324</c:v>
                </c:pt>
                <c:pt idx="14">
                  <c:v>184</c:v>
                </c:pt>
                <c:pt idx="15">
                  <c:v>97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83-B59E-3C70C83B5228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87</c:v>
                </c:pt>
                <c:pt idx="1">
                  <c:v>603</c:v>
                </c:pt>
                <c:pt idx="2">
                  <c:v>1102</c:v>
                </c:pt>
                <c:pt idx="3">
                  <c:v>1253</c:v>
                </c:pt>
                <c:pt idx="4">
                  <c:v>1551</c:v>
                </c:pt>
                <c:pt idx="5">
                  <c:v>1364</c:v>
                </c:pt>
                <c:pt idx="6">
                  <c:v>1363</c:v>
                </c:pt>
                <c:pt idx="7">
                  <c:v>1280</c:v>
                </c:pt>
                <c:pt idx="8">
                  <c:v>1276</c:v>
                </c:pt>
                <c:pt idx="9">
                  <c:v>1365</c:v>
                </c:pt>
                <c:pt idx="10">
                  <c:v>1079</c:v>
                </c:pt>
                <c:pt idx="11">
                  <c:v>867</c:v>
                </c:pt>
                <c:pt idx="12">
                  <c:v>470</c:v>
                </c:pt>
                <c:pt idx="13">
                  <c:v>215</c:v>
                </c:pt>
                <c:pt idx="14">
                  <c:v>132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3-4F83-B59E-3C70C83B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990</c:v>
                </c:pt>
                <c:pt idx="1">
                  <c:v>589</c:v>
                </c:pt>
                <c:pt idx="2">
                  <c:v>1949</c:v>
                </c:pt>
                <c:pt idx="3">
                  <c:v>296</c:v>
                </c:pt>
                <c:pt idx="4">
                  <c:v>209</c:v>
                </c:pt>
                <c:pt idx="5">
                  <c:v>399</c:v>
                </c:pt>
                <c:pt idx="6">
                  <c:v>1369</c:v>
                </c:pt>
                <c:pt idx="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C32-BA47-A3EE1987EE3C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638</c:v>
                </c:pt>
                <c:pt idx="1">
                  <c:v>1288</c:v>
                </c:pt>
                <c:pt idx="2">
                  <c:v>316</c:v>
                </c:pt>
                <c:pt idx="3">
                  <c:v>1204</c:v>
                </c:pt>
                <c:pt idx="4">
                  <c:v>1442</c:v>
                </c:pt>
                <c:pt idx="5">
                  <c:v>946</c:v>
                </c:pt>
                <c:pt idx="6">
                  <c:v>143</c:v>
                </c:pt>
                <c:pt idx="7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C32-BA47-A3EE198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1">
                  <c:v>43053.82</c:v>
                </c:pt>
                <c:pt idx="2">
                  <c:v>44112.33</c:v>
                </c:pt>
                <c:pt idx="3">
                  <c:v>43269.68</c:v>
                </c:pt>
                <c:pt idx="4">
                  <c:v>45414.5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9-4B95-A7CE-67074FD28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9-4B95-A7CE-67074FD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9.73'!$V$4:$Z$4</c:f>
              <c:numCache>
                <c:formatCode>#,##0</c:formatCode>
                <c:ptCount val="5"/>
                <c:pt idx="0">
                  <c:v>25426</c:v>
                </c:pt>
                <c:pt idx="1">
                  <c:v>25955</c:v>
                </c:pt>
                <c:pt idx="2">
                  <c:v>27837</c:v>
                </c:pt>
                <c:pt idx="3">
                  <c:v>29753</c:v>
                </c:pt>
                <c:pt idx="4">
                  <c:v>30669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46E-B49D-17E25C12C9D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9.73'!$V$7:$Z$7</c:f>
              <c:numCache>
                <c:formatCode>#,##0</c:formatCode>
                <c:ptCount val="5"/>
                <c:pt idx="0">
                  <c:v>17356</c:v>
                </c:pt>
                <c:pt idx="1">
                  <c:v>18285</c:v>
                </c:pt>
                <c:pt idx="2">
                  <c:v>18697</c:v>
                </c:pt>
                <c:pt idx="3">
                  <c:v>19501</c:v>
                </c:pt>
                <c:pt idx="4">
                  <c:v>20131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46E-B49D-17E25C12C9D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9.73'!$V$11:$Z$11</c:f>
              <c:numCache>
                <c:formatCode>#,##0</c:formatCode>
                <c:ptCount val="5"/>
                <c:pt idx="0">
                  <c:v>21145</c:v>
                </c:pt>
                <c:pt idx="1">
                  <c:v>21121</c:v>
                </c:pt>
                <c:pt idx="2">
                  <c:v>22930</c:v>
                </c:pt>
                <c:pt idx="3">
                  <c:v>24805</c:v>
                </c:pt>
                <c:pt idx="4">
                  <c:v>25704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46E-B49D-17E25C12C9D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9.73'!$V$12:$Z$12</c:f>
              <c:numCache>
                <c:formatCode>#,##0</c:formatCode>
                <c:ptCount val="5"/>
                <c:pt idx="0">
                  <c:v>4285</c:v>
                </c:pt>
                <c:pt idx="1">
                  <c:v>4833</c:v>
                </c:pt>
                <c:pt idx="2">
                  <c:v>4907</c:v>
                </c:pt>
                <c:pt idx="3">
                  <c:v>4943</c:v>
                </c:pt>
                <c:pt idx="4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46E-B49D-17E25C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0.12806885983502331</c:v>
                </c:pt>
                <c:pt idx="1">
                  <c:v>3.116950865638551E-2</c:v>
                </c:pt>
                <c:pt idx="2">
                  <c:v>4.7536761109843173E-2</c:v>
                </c:pt>
                <c:pt idx="3">
                  <c:v>1.366111310358319E-2</c:v>
                </c:pt>
                <c:pt idx="4">
                  <c:v>7.9423559714388178E-2</c:v>
                </c:pt>
                <c:pt idx="5">
                  <c:v>4.2483127384173973E-2</c:v>
                </c:pt>
                <c:pt idx="6">
                  <c:v>9.3084672817971378E-2</c:v>
                </c:pt>
                <c:pt idx="7">
                  <c:v>7.4369925988718985E-2</c:v>
                </c:pt>
                <c:pt idx="8">
                  <c:v>4.0657298425222525E-2</c:v>
                </c:pt>
                <c:pt idx="9">
                  <c:v>3.195200678165042E-3</c:v>
                </c:pt>
                <c:pt idx="10">
                  <c:v>2.3768380554921587E-2</c:v>
                </c:pt>
                <c:pt idx="11">
                  <c:v>2.0181930814124092E-2</c:v>
                </c:pt>
                <c:pt idx="12">
                  <c:v>4.3722082749176744E-2</c:v>
                </c:pt>
                <c:pt idx="13">
                  <c:v>6.2534641844087246E-2</c:v>
                </c:pt>
                <c:pt idx="14">
                  <c:v>3.9548759414430569E-2</c:v>
                </c:pt>
                <c:pt idx="15">
                  <c:v>5.7122363144338301E-2</c:v>
                </c:pt>
                <c:pt idx="16">
                  <c:v>8.4803234325584426E-2</c:v>
                </c:pt>
                <c:pt idx="17">
                  <c:v>5.2166541684327212E-3</c:v>
                </c:pt>
                <c:pt idx="18">
                  <c:v>4.1374588373382024E-2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A30-A075-EDB1C88C4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A30-A075-EDB1C88C4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99</c:v>
                </c:pt>
                <c:pt idx="1">
                  <c:v>759</c:v>
                </c:pt>
                <c:pt idx="2">
                  <c:v>1193</c:v>
                </c:pt>
                <c:pt idx="3">
                  <c:v>1524</c:v>
                </c:pt>
                <c:pt idx="4">
                  <c:v>1816</c:v>
                </c:pt>
                <c:pt idx="5">
                  <c:v>1785</c:v>
                </c:pt>
                <c:pt idx="6">
                  <c:v>1436</c:v>
                </c:pt>
                <c:pt idx="7">
                  <c:v>1315</c:v>
                </c:pt>
                <c:pt idx="8">
                  <c:v>1262</c:v>
                </c:pt>
                <c:pt idx="9">
                  <c:v>1340</c:v>
                </c:pt>
                <c:pt idx="10">
                  <c:v>1279</c:v>
                </c:pt>
                <c:pt idx="11">
                  <c:v>1015</c:v>
                </c:pt>
                <c:pt idx="12">
                  <c:v>654</c:v>
                </c:pt>
                <c:pt idx="13">
                  <c:v>341</c:v>
                </c:pt>
                <c:pt idx="14">
                  <c:v>192</c:v>
                </c:pt>
                <c:pt idx="15">
                  <c:v>98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E-402F-AAB8-7160AE5ADC66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103</c:v>
                </c:pt>
                <c:pt idx="1">
                  <c:v>656</c:v>
                </c:pt>
                <c:pt idx="2">
                  <c:v>1141</c:v>
                </c:pt>
                <c:pt idx="3">
                  <c:v>1283</c:v>
                </c:pt>
                <c:pt idx="4">
                  <c:v>1601</c:v>
                </c:pt>
                <c:pt idx="5">
                  <c:v>1384</c:v>
                </c:pt>
                <c:pt idx="6">
                  <c:v>1341</c:v>
                </c:pt>
                <c:pt idx="7">
                  <c:v>1377</c:v>
                </c:pt>
                <c:pt idx="8">
                  <c:v>1260</c:v>
                </c:pt>
                <c:pt idx="9">
                  <c:v>1385</c:v>
                </c:pt>
                <c:pt idx="10">
                  <c:v>1067</c:v>
                </c:pt>
                <c:pt idx="11">
                  <c:v>919</c:v>
                </c:pt>
                <c:pt idx="12">
                  <c:v>488</c:v>
                </c:pt>
                <c:pt idx="13">
                  <c:v>219</c:v>
                </c:pt>
                <c:pt idx="14">
                  <c:v>127</c:v>
                </c:pt>
                <c:pt idx="15">
                  <c:v>62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E-402F-AAB8-7160AE5A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1017</c:v>
                </c:pt>
                <c:pt idx="1">
                  <c:v>556</c:v>
                </c:pt>
                <c:pt idx="2">
                  <c:v>2051</c:v>
                </c:pt>
                <c:pt idx="3">
                  <c:v>325</c:v>
                </c:pt>
                <c:pt idx="4">
                  <c:v>240</c:v>
                </c:pt>
                <c:pt idx="5">
                  <c:v>422</c:v>
                </c:pt>
                <c:pt idx="6">
                  <c:v>1642</c:v>
                </c:pt>
                <c:pt idx="7">
                  <c:v>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4-4927-9063-E261A375E00A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686</c:v>
                </c:pt>
                <c:pt idx="1">
                  <c:v>1315</c:v>
                </c:pt>
                <c:pt idx="2">
                  <c:v>359</c:v>
                </c:pt>
                <c:pt idx="3">
                  <c:v>1303</c:v>
                </c:pt>
                <c:pt idx="4">
                  <c:v>1453</c:v>
                </c:pt>
                <c:pt idx="5">
                  <c:v>935</c:v>
                </c:pt>
                <c:pt idx="6">
                  <c:v>237</c:v>
                </c:pt>
                <c:pt idx="7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4-4927-9063-E261A375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870</c:v>
                </c:pt>
                <c:pt idx="1">
                  <c:v>12713</c:v>
                </c:pt>
                <c:pt idx="2">
                  <c:v>36937</c:v>
                </c:pt>
                <c:pt idx="3">
                  <c:v>62824</c:v>
                </c:pt>
                <c:pt idx="4">
                  <c:v>86756</c:v>
                </c:pt>
                <c:pt idx="5">
                  <c:v>79237</c:v>
                </c:pt>
                <c:pt idx="6">
                  <c:v>70847</c:v>
                </c:pt>
                <c:pt idx="7">
                  <c:v>60385</c:v>
                </c:pt>
                <c:pt idx="8">
                  <c:v>52262</c:v>
                </c:pt>
                <c:pt idx="9">
                  <c:v>47260</c:v>
                </c:pt>
                <c:pt idx="10">
                  <c:v>36935</c:v>
                </c:pt>
                <c:pt idx="11">
                  <c:v>26474</c:v>
                </c:pt>
                <c:pt idx="12">
                  <c:v>14156</c:v>
                </c:pt>
                <c:pt idx="13">
                  <c:v>6237</c:v>
                </c:pt>
                <c:pt idx="14">
                  <c:v>2456</c:v>
                </c:pt>
                <c:pt idx="15">
                  <c:v>910</c:v>
                </c:pt>
                <c:pt idx="16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3-4467-937E-885A63D7A54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1293</c:v>
                </c:pt>
                <c:pt idx="1">
                  <c:v>15406</c:v>
                </c:pt>
                <c:pt idx="2">
                  <c:v>40036</c:v>
                </c:pt>
                <c:pt idx="3">
                  <c:v>69150</c:v>
                </c:pt>
                <c:pt idx="4">
                  <c:v>87412</c:v>
                </c:pt>
                <c:pt idx="5">
                  <c:v>77709</c:v>
                </c:pt>
                <c:pt idx="6">
                  <c:v>68680</c:v>
                </c:pt>
                <c:pt idx="7">
                  <c:v>58829</c:v>
                </c:pt>
                <c:pt idx="8">
                  <c:v>52978</c:v>
                </c:pt>
                <c:pt idx="9">
                  <c:v>48835</c:v>
                </c:pt>
                <c:pt idx="10">
                  <c:v>36922</c:v>
                </c:pt>
                <c:pt idx="11">
                  <c:v>25347</c:v>
                </c:pt>
                <c:pt idx="12">
                  <c:v>12004</c:v>
                </c:pt>
                <c:pt idx="13">
                  <c:v>4662</c:v>
                </c:pt>
                <c:pt idx="14">
                  <c:v>1821</c:v>
                </c:pt>
                <c:pt idx="15">
                  <c:v>804</c:v>
                </c:pt>
                <c:pt idx="16">
                  <c:v>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3-4467-937E-885A63D7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9.73'!$V$8:$Z$8</c:f>
              <c:numCache>
                <c:formatCode>#,##0</c:formatCode>
                <c:ptCount val="5"/>
                <c:pt idx="0">
                  <c:v>43053.82</c:v>
                </c:pt>
                <c:pt idx="1">
                  <c:v>44112.33</c:v>
                </c:pt>
                <c:pt idx="2">
                  <c:v>43269.68</c:v>
                </c:pt>
                <c:pt idx="3">
                  <c:v>45414.5</c:v>
                </c:pt>
                <c:pt idx="4">
                  <c:v>48556.58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5-4526-B442-8A77183F6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526-B442-8A77183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1">
                  <c:v>34084</c:v>
                </c:pt>
                <c:pt idx="2">
                  <c:v>35451</c:v>
                </c:pt>
                <c:pt idx="3">
                  <c:v>37196</c:v>
                </c:pt>
                <c:pt idx="4">
                  <c:v>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8-4910-9FF5-F3C078D6F20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1">
                  <c:v>21870</c:v>
                </c:pt>
                <c:pt idx="2">
                  <c:v>23202</c:v>
                </c:pt>
                <c:pt idx="3">
                  <c:v>22960</c:v>
                </c:pt>
                <c:pt idx="4">
                  <c:v>23925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8-4910-9FF5-F3C078D6F20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1">
                  <c:v>30571</c:v>
                </c:pt>
                <c:pt idx="2">
                  <c:v>31718</c:v>
                </c:pt>
                <c:pt idx="3">
                  <c:v>33235</c:v>
                </c:pt>
                <c:pt idx="4">
                  <c:v>35006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8-4910-9FF5-F3C078D6F20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1">
                  <c:v>3514</c:v>
                </c:pt>
                <c:pt idx="2">
                  <c:v>3734</c:v>
                </c:pt>
                <c:pt idx="3">
                  <c:v>3961</c:v>
                </c:pt>
                <c:pt idx="4">
                  <c:v>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8-4910-9FF5-F3C078D6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7.1540709610414699E-2</c:v>
                </c:pt>
                <c:pt idx="1">
                  <c:v>4.1977634470932057E-2</c:v>
                </c:pt>
                <c:pt idx="2">
                  <c:v>3.6205105910199743E-2</c:v>
                </c:pt>
                <c:pt idx="3">
                  <c:v>4.2750525324251869E-3</c:v>
                </c:pt>
                <c:pt idx="4">
                  <c:v>7.9221312465280289E-2</c:v>
                </c:pt>
                <c:pt idx="5">
                  <c:v>1.9950245151317537E-2</c:v>
                </c:pt>
                <c:pt idx="6">
                  <c:v>8.3520517836871727E-2</c:v>
                </c:pt>
                <c:pt idx="7">
                  <c:v>0.16334565128130812</c:v>
                </c:pt>
                <c:pt idx="8">
                  <c:v>6.7555491147984439E-2</c:v>
                </c:pt>
                <c:pt idx="9">
                  <c:v>8.1153539598579818E-3</c:v>
                </c:pt>
                <c:pt idx="10">
                  <c:v>2.0409149095476174E-2</c:v>
                </c:pt>
                <c:pt idx="11">
                  <c:v>2.9442310943651427E-2</c:v>
                </c:pt>
                <c:pt idx="12">
                  <c:v>4.8595512402482909E-2</c:v>
                </c:pt>
                <c:pt idx="13">
                  <c:v>0.11163442262637974</c:v>
                </c:pt>
                <c:pt idx="14">
                  <c:v>2.9852909209477575E-2</c:v>
                </c:pt>
                <c:pt idx="15">
                  <c:v>3.8789459700987849E-2</c:v>
                </c:pt>
                <c:pt idx="16">
                  <c:v>6.359442552472043E-2</c:v>
                </c:pt>
                <c:pt idx="17">
                  <c:v>1.1206917373137212E-2</c:v>
                </c:pt>
                <c:pt idx="18">
                  <c:v>4.3547569016737918E-2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E-4C76-B2D9-92E5E1700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E-4C76-B2D9-92E5E170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84</c:v>
                </c:pt>
                <c:pt idx="1">
                  <c:v>595</c:v>
                </c:pt>
                <c:pt idx="2">
                  <c:v>1042</c:v>
                </c:pt>
                <c:pt idx="3">
                  <c:v>1567</c:v>
                </c:pt>
                <c:pt idx="4">
                  <c:v>2645</c:v>
                </c:pt>
                <c:pt idx="5">
                  <c:v>2707</c:v>
                </c:pt>
                <c:pt idx="6">
                  <c:v>2131</c:v>
                </c:pt>
                <c:pt idx="7">
                  <c:v>1815</c:v>
                </c:pt>
                <c:pt idx="8">
                  <c:v>1737</c:v>
                </c:pt>
                <c:pt idx="9">
                  <c:v>1701</c:v>
                </c:pt>
                <c:pt idx="10">
                  <c:v>1586</c:v>
                </c:pt>
                <c:pt idx="11">
                  <c:v>1335</c:v>
                </c:pt>
                <c:pt idx="12">
                  <c:v>743</c:v>
                </c:pt>
                <c:pt idx="13">
                  <c:v>291</c:v>
                </c:pt>
                <c:pt idx="14">
                  <c:v>116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6-4E3E-ACE3-53AEEAC667FF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102</c:v>
                </c:pt>
                <c:pt idx="1">
                  <c:v>735</c:v>
                </c:pt>
                <c:pt idx="2">
                  <c:v>1046</c:v>
                </c:pt>
                <c:pt idx="3">
                  <c:v>1643</c:v>
                </c:pt>
                <c:pt idx="4">
                  <c:v>2677</c:v>
                </c:pt>
                <c:pt idx="5">
                  <c:v>2458</c:v>
                </c:pt>
                <c:pt idx="6">
                  <c:v>1860</c:v>
                </c:pt>
                <c:pt idx="7">
                  <c:v>1696</c:v>
                </c:pt>
                <c:pt idx="8">
                  <c:v>1580</c:v>
                </c:pt>
                <c:pt idx="9">
                  <c:v>1705</c:v>
                </c:pt>
                <c:pt idx="10">
                  <c:v>1399</c:v>
                </c:pt>
                <c:pt idx="11">
                  <c:v>1068</c:v>
                </c:pt>
                <c:pt idx="12">
                  <c:v>525</c:v>
                </c:pt>
                <c:pt idx="13">
                  <c:v>189</c:v>
                </c:pt>
                <c:pt idx="14">
                  <c:v>62</c:v>
                </c:pt>
                <c:pt idx="15">
                  <c:v>38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6-4E3E-ACE3-53AEEA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1038</c:v>
                </c:pt>
                <c:pt idx="1">
                  <c:v>833</c:v>
                </c:pt>
                <c:pt idx="2">
                  <c:v>2849</c:v>
                </c:pt>
                <c:pt idx="3">
                  <c:v>626</c:v>
                </c:pt>
                <c:pt idx="4">
                  <c:v>212</c:v>
                </c:pt>
                <c:pt idx="5">
                  <c:v>417</c:v>
                </c:pt>
                <c:pt idx="6">
                  <c:v>1919</c:v>
                </c:pt>
                <c:pt idx="7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C-4CCF-98CA-B2C9CC15DC1C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988</c:v>
                </c:pt>
                <c:pt idx="1">
                  <c:v>1322</c:v>
                </c:pt>
                <c:pt idx="2">
                  <c:v>420</c:v>
                </c:pt>
                <c:pt idx="3">
                  <c:v>1735</c:v>
                </c:pt>
                <c:pt idx="4">
                  <c:v>1579</c:v>
                </c:pt>
                <c:pt idx="5">
                  <c:v>1191</c:v>
                </c:pt>
                <c:pt idx="6">
                  <c:v>324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C-4CCF-98CA-B2C9CC15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1">
                  <c:v>40880</c:v>
                </c:pt>
                <c:pt idx="2">
                  <c:v>38863.51</c:v>
                </c:pt>
                <c:pt idx="3">
                  <c:v>41070</c:v>
                </c:pt>
                <c:pt idx="4">
                  <c:v>43856.78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9-4561-A955-2320AD9C0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9-4561-A955-2320AD9C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9.74'!$V$4:$Z$4</c:f>
              <c:numCache>
                <c:formatCode>#,##0</c:formatCode>
                <c:ptCount val="5"/>
                <c:pt idx="0">
                  <c:v>34084</c:v>
                </c:pt>
                <c:pt idx="1">
                  <c:v>35451</c:v>
                </c:pt>
                <c:pt idx="2">
                  <c:v>37196</c:v>
                </c:pt>
                <c:pt idx="3">
                  <c:v>39008</c:v>
                </c:pt>
                <c:pt idx="4">
                  <c:v>41401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DF9-B47F-A7A26FFEF1C9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9.74'!$V$7:$Z$7</c:f>
              <c:numCache>
                <c:formatCode>#,##0</c:formatCode>
                <c:ptCount val="5"/>
                <c:pt idx="0">
                  <c:v>21870</c:v>
                </c:pt>
                <c:pt idx="1">
                  <c:v>23202</c:v>
                </c:pt>
                <c:pt idx="2">
                  <c:v>22960</c:v>
                </c:pt>
                <c:pt idx="3">
                  <c:v>23925</c:v>
                </c:pt>
                <c:pt idx="4">
                  <c:v>25417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DF9-B47F-A7A26FFEF1C9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9.74'!$V$11:$Z$11</c:f>
              <c:numCache>
                <c:formatCode>#,##0</c:formatCode>
                <c:ptCount val="5"/>
                <c:pt idx="0">
                  <c:v>30571</c:v>
                </c:pt>
                <c:pt idx="1">
                  <c:v>31718</c:v>
                </c:pt>
                <c:pt idx="2">
                  <c:v>33235</c:v>
                </c:pt>
                <c:pt idx="3">
                  <c:v>35006</c:v>
                </c:pt>
                <c:pt idx="4">
                  <c:v>37445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4-4DF9-B47F-A7A26FFEF1C9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9.74'!$V$12:$Z$12</c:f>
              <c:numCache>
                <c:formatCode>#,##0</c:formatCode>
                <c:ptCount val="5"/>
                <c:pt idx="0">
                  <c:v>3514</c:v>
                </c:pt>
                <c:pt idx="1">
                  <c:v>3734</c:v>
                </c:pt>
                <c:pt idx="2">
                  <c:v>3961</c:v>
                </c:pt>
                <c:pt idx="3">
                  <c:v>4006</c:v>
                </c:pt>
                <c:pt idx="4">
                  <c:v>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4-4DF9-B47F-A7A26FFE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7.1540709610414699E-2</c:v>
                </c:pt>
                <c:pt idx="1">
                  <c:v>4.1977634470932057E-2</c:v>
                </c:pt>
                <c:pt idx="2">
                  <c:v>3.6205105910199743E-2</c:v>
                </c:pt>
                <c:pt idx="3">
                  <c:v>4.2750525324251869E-3</c:v>
                </c:pt>
                <c:pt idx="4">
                  <c:v>7.9221312465280289E-2</c:v>
                </c:pt>
                <c:pt idx="5">
                  <c:v>1.9950245151317537E-2</c:v>
                </c:pt>
                <c:pt idx="6">
                  <c:v>8.3520517836871727E-2</c:v>
                </c:pt>
                <c:pt idx="7">
                  <c:v>0.16334565128130812</c:v>
                </c:pt>
                <c:pt idx="8">
                  <c:v>6.7555491147984439E-2</c:v>
                </c:pt>
                <c:pt idx="9">
                  <c:v>8.1153539598579818E-3</c:v>
                </c:pt>
                <c:pt idx="10">
                  <c:v>2.0409149095476174E-2</c:v>
                </c:pt>
                <c:pt idx="11">
                  <c:v>2.9442310943651427E-2</c:v>
                </c:pt>
                <c:pt idx="12">
                  <c:v>4.8595512402482909E-2</c:v>
                </c:pt>
                <c:pt idx="13">
                  <c:v>0.11163442262637974</c:v>
                </c:pt>
                <c:pt idx="14">
                  <c:v>2.9852909209477575E-2</c:v>
                </c:pt>
                <c:pt idx="15">
                  <c:v>3.8789459700987849E-2</c:v>
                </c:pt>
                <c:pt idx="16">
                  <c:v>6.359442552472043E-2</c:v>
                </c:pt>
                <c:pt idx="17">
                  <c:v>1.1206917373137212E-2</c:v>
                </c:pt>
                <c:pt idx="18">
                  <c:v>4.3547569016737918E-2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D04-91D2-6995CD67FE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D04-91D2-6995CD67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84</c:v>
                </c:pt>
                <c:pt idx="1">
                  <c:v>677</c:v>
                </c:pt>
                <c:pt idx="2">
                  <c:v>1183</c:v>
                </c:pt>
                <c:pt idx="3">
                  <c:v>1873</c:v>
                </c:pt>
                <c:pt idx="4">
                  <c:v>3035</c:v>
                </c:pt>
                <c:pt idx="5">
                  <c:v>2663</c:v>
                </c:pt>
                <c:pt idx="6">
                  <c:v>2201</c:v>
                </c:pt>
                <c:pt idx="7">
                  <c:v>1829</c:v>
                </c:pt>
                <c:pt idx="8">
                  <c:v>1805</c:v>
                </c:pt>
                <c:pt idx="9">
                  <c:v>1712</c:v>
                </c:pt>
                <c:pt idx="10">
                  <c:v>1489</c:v>
                </c:pt>
                <c:pt idx="11">
                  <c:v>1450</c:v>
                </c:pt>
                <c:pt idx="12">
                  <c:v>808</c:v>
                </c:pt>
                <c:pt idx="13">
                  <c:v>285</c:v>
                </c:pt>
                <c:pt idx="14">
                  <c:v>122</c:v>
                </c:pt>
                <c:pt idx="15">
                  <c:v>45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919-89BD-FA4CAAE4223A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100</c:v>
                </c:pt>
                <c:pt idx="1">
                  <c:v>721</c:v>
                </c:pt>
                <c:pt idx="2">
                  <c:v>1247</c:v>
                </c:pt>
                <c:pt idx="3">
                  <c:v>1993</c:v>
                </c:pt>
                <c:pt idx="4">
                  <c:v>3014</c:v>
                </c:pt>
                <c:pt idx="5">
                  <c:v>2722</c:v>
                </c:pt>
                <c:pt idx="6">
                  <c:v>1914</c:v>
                </c:pt>
                <c:pt idx="7">
                  <c:v>1708</c:v>
                </c:pt>
                <c:pt idx="8">
                  <c:v>1627</c:v>
                </c:pt>
                <c:pt idx="9">
                  <c:v>1689</c:v>
                </c:pt>
                <c:pt idx="10">
                  <c:v>1391</c:v>
                </c:pt>
                <c:pt idx="11">
                  <c:v>1107</c:v>
                </c:pt>
                <c:pt idx="12">
                  <c:v>519</c:v>
                </c:pt>
                <c:pt idx="13">
                  <c:v>182</c:v>
                </c:pt>
                <c:pt idx="14">
                  <c:v>86</c:v>
                </c:pt>
                <c:pt idx="15">
                  <c:v>30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919-89BD-FA4CAAE4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1034</c:v>
                </c:pt>
                <c:pt idx="1">
                  <c:v>920</c:v>
                </c:pt>
                <c:pt idx="2">
                  <c:v>2891</c:v>
                </c:pt>
                <c:pt idx="3">
                  <c:v>694</c:v>
                </c:pt>
                <c:pt idx="4">
                  <c:v>216</c:v>
                </c:pt>
                <c:pt idx="5">
                  <c:v>453</c:v>
                </c:pt>
                <c:pt idx="6">
                  <c:v>2141</c:v>
                </c:pt>
                <c:pt idx="7">
                  <c:v>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5-4A57-BE41-D85588ADF88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1026</c:v>
                </c:pt>
                <c:pt idx="1">
                  <c:v>1411</c:v>
                </c:pt>
                <c:pt idx="2">
                  <c:v>468</c:v>
                </c:pt>
                <c:pt idx="3">
                  <c:v>1921</c:v>
                </c:pt>
                <c:pt idx="4">
                  <c:v>1614</c:v>
                </c:pt>
                <c:pt idx="5">
                  <c:v>1214</c:v>
                </c:pt>
                <c:pt idx="6">
                  <c:v>482</c:v>
                </c:pt>
                <c:pt idx="7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5-4A57-BE41-D85588A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53341</c:v>
                </c:pt>
                <c:pt idx="1">
                  <c:v>96033</c:v>
                </c:pt>
                <c:pt idx="2">
                  <c:v>51259</c:v>
                </c:pt>
                <c:pt idx="3">
                  <c:v>25403</c:v>
                </c:pt>
                <c:pt idx="4">
                  <c:v>26615</c:v>
                </c:pt>
                <c:pt idx="5">
                  <c:v>23269</c:v>
                </c:pt>
                <c:pt idx="6">
                  <c:v>21497</c:v>
                </c:pt>
                <c:pt idx="7">
                  <c:v>34074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A0F-8977-E2CA74EEF6B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38432</c:v>
                </c:pt>
                <c:pt idx="1">
                  <c:v>110297</c:v>
                </c:pt>
                <c:pt idx="2">
                  <c:v>12359</c:v>
                </c:pt>
                <c:pt idx="3">
                  <c:v>51351</c:v>
                </c:pt>
                <c:pt idx="4">
                  <c:v>68478</c:v>
                </c:pt>
                <c:pt idx="5">
                  <c:v>31595</c:v>
                </c:pt>
                <c:pt idx="6">
                  <c:v>3472</c:v>
                </c:pt>
                <c:pt idx="7">
                  <c:v>18952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C-4A0F-8977-E2CA74EE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9.74'!$V$8:$Z$8</c:f>
              <c:numCache>
                <c:formatCode>#,##0</c:formatCode>
                <c:ptCount val="5"/>
                <c:pt idx="0">
                  <c:v>40880</c:v>
                </c:pt>
                <c:pt idx="1">
                  <c:v>38863.51</c:v>
                </c:pt>
                <c:pt idx="2">
                  <c:v>41070</c:v>
                </c:pt>
                <c:pt idx="3">
                  <c:v>43856.78</c:v>
                </c:pt>
                <c:pt idx="4">
                  <c:v>46033.2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7-4940-B296-577357FEA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7-4940-B296-577357FE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1">
                  <c:v>909</c:v>
                </c:pt>
                <c:pt idx="2">
                  <c:v>1158</c:v>
                </c:pt>
                <c:pt idx="3">
                  <c:v>1200</c:v>
                </c:pt>
                <c:pt idx="4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8-4883-B8F3-6E7188167BCA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1">
                  <c:v>576</c:v>
                </c:pt>
                <c:pt idx="2">
                  <c:v>758</c:v>
                </c:pt>
                <c:pt idx="3">
                  <c:v>753</c:v>
                </c:pt>
                <c:pt idx="4">
                  <c:v>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8-4883-B8F3-6E7188167BCA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1">
                  <c:v>756</c:v>
                </c:pt>
                <c:pt idx="2">
                  <c:v>888</c:v>
                </c:pt>
                <c:pt idx="3">
                  <c:v>920</c:v>
                </c:pt>
                <c:pt idx="4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883-B8F3-6E7188167BCA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1">
                  <c:v>156</c:v>
                </c:pt>
                <c:pt idx="2">
                  <c:v>273</c:v>
                </c:pt>
                <c:pt idx="3">
                  <c:v>280</c:v>
                </c:pt>
                <c:pt idx="4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8-4883-B8F3-6E718816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0.19087837837837837</c:v>
                </c:pt>
                <c:pt idx="1">
                  <c:v>8.4459459459459464E-3</c:v>
                </c:pt>
                <c:pt idx="2">
                  <c:v>1.266891891891892E-2</c:v>
                </c:pt>
                <c:pt idx="3">
                  <c:v>9.2905405405405411E-3</c:v>
                </c:pt>
                <c:pt idx="4">
                  <c:v>6.4189189189189186E-2</c:v>
                </c:pt>
                <c:pt idx="5">
                  <c:v>2.4493243243243243E-2</c:v>
                </c:pt>
                <c:pt idx="6">
                  <c:v>5.8277027027027029E-2</c:v>
                </c:pt>
                <c:pt idx="7">
                  <c:v>0.10050675675675676</c:v>
                </c:pt>
                <c:pt idx="8">
                  <c:v>5.7432432432432436E-2</c:v>
                </c:pt>
                <c:pt idx="9">
                  <c:v>0</c:v>
                </c:pt>
                <c:pt idx="10">
                  <c:v>1.6891891891891893E-2</c:v>
                </c:pt>
                <c:pt idx="11">
                  <c:v>1.0135135135135136E-2</c:v>
                </c:pt>
                <c:pt idx="12">
                  <c:v>1.9425675675675675E-2</c:v>
                </c:pt>
                <c:pt idx="13">
                  <c:v>3.4628378378378379E-2</c:v>
                </c:pt>
                <c:pt idx="14">
                  <c:v>0.14695945945945946</c:v>
                </c:pt>
                <c:pt idx="15">
                  <c:v>4.5608108108108107E-2</c:v>
                </c:pt>
                <c:pt idx="16">
                  <c:v>5.4054054054054057E-2</c:v>
                </c:pt>
                <c:pt idx="17">
                  <c:v>3.0405405405405407E-2</c:v>
                </c:pt>
                <c:pt idx="18">
                  <c:v>1.9425675675675675E-2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7EF-B613-582F4643F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9-47EF-B613-582F4643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4</c:v>
                </c:pt>
                <c:pt idx="1">
                  <c:v>17</c:v>
                </c:pt>
                <c:pt idx="2">
                  <c:v>36</c:v>
                </c:pt>
                <c:pt idx="3">
                  <c:v>42</c:v>
                </c:pt>
                <c:pt idx="4">
                  <c:v>75</c:v>
                </c:pt>
                <c:pt idx="5">
                  <c:v>58</c:v>
                </c:pt>
                <c:pt idx="6">
                  <c:v>43</c:v>
                </c:pt>
                <c:pt idx="7">
                  <c:v>46</c:v>
                </c:pt>
                <c:pt idx="8">
                  <c:v>43</c:v>
                </c:pt>
                <c:pt idx="9">
                  <c:v>49</c:v>
                </c:pt>
                <c:pt idx="10">
                  <c:v>51</c:v>
                </c:pt>
                <c:pt idx="11">
                  <c:v>51</c:v>
                </c:pt>
                <c:pt idx="12">
                  <c:v>39</c:v>
                </c:pt>
                <c:pt idx="13">
                  <c:v>17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9C7-946B-9A9A4780CD78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27</c:v>
                </c:pt>
                <c:pt idx="3">
                  <c:v>56</c:v>
                </c:pt>
                <c:pt idx="4">
                  <c:v>97</c:v>
                </c:pt>
                <c:pt idx="5">
                  <c:v>51</c:v>
                </c:pt>
                <c:pt idx="6">
                  <c:v>58</c:v>
                </c:pt>
                <c:pt idx="7">
                  <c:v>62</c:v>
                </c:pt>
                <c:pt idx="8">
                  <c:v>51</c:v>
                </c:pt>
                <c:pt idx="9">
                  <c:v>55</c:v>
                </c:pt>
                <c:pt idx="10">
                  <c:v>56</c:v>
                </c:pt>
                <c:pt idx="11">
                  <c:v>50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9C7-946B-9A9A4780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34</c:v>
                </c:pt>
                <c:pt idx="1">
                  <c:v>11</c:v>
                </c:pt>
                <c:pt idx="2">
                  <c:v>53</c:v>
                </c:pt>
                <c:pt idx="3">
                  <c:v>9</c:v>
                </c:pt>
                <c:pt idx="4">
                  <c:v>6</c:v>
                </c:pt>
                <c:pt idx="5">
                  <c:v>11</c:v>
                </c:pt>
                <c:pt idx="6">
                  <c:v>46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F-4CDC-9747-3497AC9CF7F4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26</c:v>
                </c:pt>
                <c:pt idx="1">
                  <c:v>40</c:v>
                </c:pt>
                <c:pt idx="2">
                  <c:v>14</c:v>
                </c:pt>
                <c:pt idx="3">
                  <c:v>51</c:v>
                </c:pt>
                <c:pt idx="4">
                  <c:v>54</c:v>
                </c:pt>
                <c:pt idx="5">
                  <c:v>26</c:v>
                </c:pt>
                <c:pt idx="6">
                  <c:v>3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F-4CDC-9747-3497AC9C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1">
                  <c:v>40981</c:v>
                </c:pt>
                <c:pt idx="2">
                  <c:v>42367.92</c:v>
                </c:pt>
                <c:pt idx="3">
                  <c:v>44407</c:v>
                </c:pt>
                <c:pt idx="4">
                  <c:v>45700.5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E5E-90E0-F60463F71C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E5E-90E0-F60463F7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9.75'!$V$4:$Z$4</c:f>
              <c:numCache>
                <c:formatCode>#,##0</c:formatCode>
                <c:ptCount val="5"/>
                <c:pt idx="0">
                  <c:v>909</c:v>
                </c:pt>
                <c:pt idx="1">
                  <c:v>1158</c:v>
                </c:pt>
                <c:pt idx="2">
                  <c:v>1200</c:v>
                </c:pt>
                <c:pt idx="3">
                  <c:v>1210</c:v>
                </c:pt>
                <c:pt idx="4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7-4CEE-839D-EA515FB4AB34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9.75'!$V$7:$Z$7</c:f>
              <c:numCache>
                <c:formatCode>#,##0</c:formatCode>
                <c:ptCount val="5"/>
                <c:pt idx="0">
                  <c:v>576</c:v>
                </c:pt>
                <c:pt idx="1">
                  <c:v>758</c:v>
                </c:pt>
                <c:pt idx="2">
                  <c:v>753</c:v>
                </c:pt>
                <c:pt idx="3">
                  <c:v>780</c:v>
                </c:pt>
                <c:pt idx="4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7-4CEE-839D-EA515FB4AB34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9.75'!$V$11:$Z$11</c:f>
              <c:numCache>
                <c:formatCode>#,##0</c:formatCode>
                <c:ptCount val="5"/>
                <c:pt idx="0">
                  <c:v>756</c:v>
                </c:pt>
                <c:pt idx="1">
                  <c:v>888</c:v>
                </c:pt>
                <c:pt idx="2">
                  <c:v>920</c:v>
                </c:pt>
                <c:pt idx="3">
                  <c:v>931</c:v>
                </c:pt>
                <c:pt idx="4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7-4CEE-839D-EA515FB4AB34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9.75'!$V$12:$Z$12</c:f>
              <c:numCache>
                <c:formatCode>#,##0</c:formatCode>
                <c:ptCount val="5"/>
                <c:pt idx="0">
                  <c:v>156</c:v>
                </c:pt>
                <c:pt idx="1">
                  <c:v>273</c:v>
                </c:pt>
                <c:pt idx="2">
                  <c:v>280</c:v>
                </c:pt>
                <c:pt idx="3">
                  <c:v>283</c:v>
                </c:pt>
                <c:pt idx="4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CEE-839D-EA515FB4A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0.19087837837837837</c:v>
                </c:pt>
                <c:pt idx="1">
                  <c:v>8.4459459459459464E-3</c:v>
                </c:pt>
                <c:pt idx="2">
                  <c:v>1.266891891891892E-2</c:v>
                </c:pt>
                <c:pt idx="3">
                  <c:v>9.2905405405405411E-3</c:v>
                </c:pt>
                <c:pt idx="4">
                  <c:v>6.4189189189189186E-2</c:v>
                </c:pt>
                <c:pt idx="5">
                  <c:v>2.4493243243243243E-2</c:v>
                </c:pt>
                <c:pt idx="6">
                  <c:v>5.8277027027027029E-2</c:v>
                </c:pt>
                <c:pt idx="7">
                  <c:v>0.10050675675675676</c:v>
                </c:pt>
                <c:pt idx="8">
                  <c:v>5.7432432432432436E-2</c:v>
                </c:pt>
                <c:pt idx="9">
                  <c:v>0</c:v>
                </c:pt>
                <c:pt idx="10">
                  <c:v>1.6891891891891893E-2</c:v>
                </c:pt>
                <c:pt idx="11">
                  <c:v>1.0135135135135136E-2</c:v>
                </c:pt>
                <c:pt idx="12">
                  <c:v>1.9425675675675675E-2</c:v>
                </c:pt>
                <c:pt idx="13">
                  <c:v>3.4628378378378379E-2</c:v>
                </c:pt>
                <c:pt idx="14">
                  <c:v>0.14695945945945946</c:v>
                </c:pt>
                <c:pt idx="15">
                  <c:v>4.5608108108108107E-2</c:v>
                </c:pt>
                <c:pt idx="16">
                  <c:v>5.4054054054054057E-2</c:v>
                </c:pt>
                <c:pt idx="17">
                  <c:v>3.0405405405405407E-2</c:v>
                </c:pt>
                <c:pt idx="18">
                  <c:v>1.9425675675675675E-2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036-BF75-3D0DB54D2E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E-4036-BF75-3D0DB54D2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5</c:v>
                </c:pt>
                <c:pt idx="1">
                  <c:v>17</c:v>
                </c:pt>
                <c:pt idx="2">
                  <c:v>36</c:v>
                </c:pt>
                <c:pt idx="3">
                  <c:v>48</c:v>
                </c:pt>
                <c:pt idx="4">
                  <c:v>65</c:v>
                </c:pt>
                <c:pt idx="5">
                  <c:v>68</c:v>
                </c:pt>
                <c:pt idx="6">
                  <c:v>35</c:v>
                </c:pt>
                <c:pt idx="7">
                  <c:v>54</c:v>
                </c:pt>
                <c:pt idx="8">
                  <c:v>48</c:v>
                </c:pt>
                <c:pt idx="9">
                  <c:v>51</c:v>
                </c:pt>
                <c:pt idx="10">
                  <c:v>52</c:v>
                </c:pt>
                <c:pt idx="11">
                  <c:v>46</c:v>
                </c:pt>
                <c:pt idx="12">
                  <c:v>47</c:v>
                </c:pt>
                <c:pt idx="13">
                  <c:v>21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5-4D3B-8756-97F5FE8E4183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29</c:v>
                </c:pt>
                <c:pt idx="3">
                  <c:v>59</c:v>
                </c:pt>
                <c:pt idx="4">
                  <c:v>77</c:v>
                </c:pt>
                <c:pt idx="5">
                  <c:v>50</c:v>
                </c:pt>
                <c:pt idx="6">
                  <c:v>40</c:v>
                </c:pt>
                <c:pt idx="7">
                  <c:v>53</c:v>
                </c:pt>
                <c:pt idx="8">
                  <c:v>55</c:v>
                </c:pt>
                <c:pt idx="9">
                  <c:v>61</c:v>
                </c:pt>
                <c:pt idx="10">
                  <c:v>55</c:v>
                </c:pt>
                <c:pt idx="11">
                  <c:v>35</c:v>
                </c:pt>
                <c:pt idx="12">
                  <c:v>34</c:v>
                </c:pt>
                <c:pt idx="13">
                  <c:v>10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5-4D3B-8756-97F5FE8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36</c:v>
                </c:pt>
                <c:pt idx="1">
                  <c:v>17</c:v>
                </c:pt>
                <c:pt idx="2">
                  <c:v>62</c:v>
                </c:pt>
                <c:pt idx="3">
                  <c:v>10</c:v>
                </c:pt>
                <c:pt idx="4">
                  <c:v>7</c:v>
                </c:pt>
                <c:pt idx="5">
                  <c:v>15</c:v>
                </c:pt>
                <c:pt idx="6">
                  <c:v>53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5-44E7-AF69-91AABF7DB989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30</c:v>
                </c:pt>
                <c:pt idx="1">
                  <c:v>36</c:v>
                </c:pt>
                <c:pt idx="2">
                  <c:v>21</c:v>
                </c:pt>
                <c:pt idx="3">
                  <c:v>46</c:v>
                </c:pt>
                <c:pt idx="4">
                  <c:v>63</c:v>
                </c:pt>
                <c:pt idx="5">
                  <c:v>28</c:v>
                </c:pt>
                <c:pt idx="6">
                  <c:v>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5-44E7-AF69-91AABF7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1">
                  <c:v>48521.83</c:v>
                </c:pt>
                <c:pt idx="2">
                  <c:v>48699.54</c:v>
                </c:pt>
                <c:pt idx="3">
                  <c:v>50496.7</c:v>
                </c:pt>
                <c:pt idx="4">
                  <c:v>51850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B-47DC-B38C-863BED8992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B-47DC-B38C-863BED89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9.75'!$V$8:$Z$8</c:f>
              <c:numCache>
                <c:formatCode>#,##0</c:formatCode>
                <c:ptCount val="5"/>
                <c:pt idx="0">
                  <c:v>40981</c:v>
                </c:pt>
                <c:pt idx="1">
                  <c:v>42367.92</c:v>
                </c:pt>
                <c:pt idx="2">
                  <c:v>44407</c:v>
                </c:pt>
                <c:pt idx="3">
                  <c:v>45700.5</c:v>
                </c:pt>
                <c:pt idx="4">
                  <c:v>50542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79B-BCB6-636C1325A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2-479B-BCB6-636C1325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1">
                  <c:v>456</c:v>
                </c:pt>
                <c:pt idx="2">
                  <c:v>448</c:v>
                </c:pt>
                <c:pt idx="3">
                  <c:v>416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CD2-B2CF-D18C320FA44A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1">
                  <c:v>335</c:v>
                </c:pt>
                <c:pt idx="2">
                  <c:v>316</c:v>
                </c:pt>
                <c:pt idx="3">
                  <c:v>307</c:v>
                </c:pt>
                <c:pt idx="4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CD2-B2CF-D18C320FA44A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1">
                  <c:v>451</c:v>
                </c:pt>
                <c:pt idx="2">
                  <c:v>441</c:v>
                </c:pt>
                <c:pt idx="3">
                  <c:v>406</c:v>
                </c:pt>
                <c:pt idx="4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CD2-B2CF-D18C320FA44A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1">
                  <c:v>6</c:v>
                </c:pt>
                <c:pt idx="2">
                  <c:v>5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8-4CD2-B2CF-D18C320F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4.3290043290043288E-2</c:v>
                </c:pt>
                <c:pt idx="1">
                  <c:v>1.0822510822510822E-2</c:v>
                </c:pt>
                <c:pt idx="2">
                  <c:v>8.658008658008658E-3</c:v>
                </c:pt>
                <c:pt idx="3">
                  <c:v>0</c:v>
                </c:pt>
                <c:pt idx="4">
                  <c:v>4.5454545454545456E-2</c:v>
                </c:pt>
                <c:pt idx="5">
                  <c:v>0</c:v>
                </c:pt>
                <c:pt idx="6">
                  <c:v>4.5454545454545456E-2</c:v>
                </c:pt>
                <c:pt idx="7">
                  <c:v>1.2987012987012988E-2</c:v>
                </c:pt>
                <c:pt idx="8">
                  <c:v>1.2987012987012988E-2</c:v>
                </c:pt>
                <c:pt idx="9">
                  <c:v>0</c:v>
                </c:pt>
                <c:pt idx="10">
                  <c:v>3.0303030303030304E-2</c:v>
                </c:pt>
                <c:pt idx="11">
                  <c:v>1.2987012987012988E-2</c:v>
                </c:pt>
                <c:pt idx="12">
                  <c:v>1.5151515151515152E-2</c:v>
                </c:pt>
                <c:pt idx="13">
                  <c:v>0.13203463203463203</c:v>
                </c:pt>
                <c:pt idx="14">
                  <c:v>0.23160173160173161</c:v>
                </c:pt>
                <c:pt idx="15">
                  <c:v>0.14502164502164502</c:v>
                </c:pt>
                <c:pt idx="16">
                  <c:v>0.15367965367965367</c:v>
                </c:pt>
                <c:pt idx="17">
                  <c:v>0</c:v>
                </c:pt>
                <c:pt idx="18">
                  <c:v>0.12337662337662338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305-8D3C-CF8ED361C1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305-8D3C-CF8ED36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23</c:v>
                </c:pt>
                <c:pt idx="4">
                  <c:v>36</c:v>
                </c:pt>
                <c:pt idx="5">
                  <c:v>32</c:v>
                </c:pt>
                <c:pt idx="6">
                  <c:v>24</c:v>
                </c:pt>
                <c:pt idx="7">
                  <c:v>26</c:v>
                </c:pt>
                <c:pt idx="8">
                  <c:v>15</c:v>
                </c:pt>
                <c:pt idx="9">
                  <c:v>29</c:v>
                </c:pt>
                <c:pt idx="10">
                  <c:v>20</c:v>
                </c:pt>
                <c:pt idx="11">
                  <c:v>16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350-AAD1-146865BD353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21</c:v>
                </c:pt>
                <c:pt idx="4">
                  <c:v>45</c:v>
                </c:pt>
                <c:pt idx="5">
                  <c:v>29</c:v>
                </c:pt>
                <c:pt idx="6">
                  <c:v>40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8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350-AAD1-146865BD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8</c:v>
                </c:pt>
                <c:pt idx="1">
                  <c:v>13</c:v>
                </c:pt>
                <c:pt idx="2">
                  <c:v>13</c:v>
                </c:pt>
                <c:pt idx="3">
                  <c:v>42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A64-AA5E-17E524F7A09B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6</c:v>
                </c:pt>
                <c:pt idx="3">
                  <c:v>57</c:v>
                </c:pt>
                <c:pt idx="4">
                  <c:v>15</c:v>
                </c:pt>
                <c:pt idx="5">
                  <c:v>7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A64-AA5E-17E524F7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1">
                  <c:v>30533</c:v>
                </c:pt>
                <c:pt idx="2">
                  <c:v>27942.639999999999</c:v>
                </c:pt>
                <c:pt idx="3">
                  <c:v>30154</c:v>
                </c:pt>
                <c:pt idx="4">
                  <c:v>31706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B-4408-84E7-92F98C8011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B-4408-84E7-92F98C80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9.76'!$V$4:$Z$4</c:f>
              <c:numCache>
                <c:formatCode>#,##0</c:formatCode>
                <c:ptCount val="5"/>
                <c:pt idx="0">
                  <c:v>456</c:v>
                </c:pt>
                <c:pt idx="1">
                  <c:v>448</c:v>
                </c:pt>
                <c:pt idx="2">
                  <c:v>416</c:v>
                </c:pt>
                <c:pt idx="3">
                  <c:v>471</c:v>
                </c:pt>
                <c:pt idx="4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B-49D2-A85A-6A8239C8B722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9.76'!$V$7:$Z$7</c:f>
              <c:numCache>
                <c:formatCode>#,##0</c:formatCode>
                <c:ptCount val="5"/>
                <c:pt idx="0">
                  <c:v>335</c:v>
                </c:pt>
                <c:pt idx="1">
                  <c:v>316</c:v>
                </c:pt>
                <c:pt idx="2">
                  <c:v>307</c:v>
                </c:pt>
                <c:pt idx="3">
                  <c:v>329</c:v>
                </c:pt>
                <c:pt idx="4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B-49D2-A85A-6A8239C8B722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9.76'!$V$11:$Z$11</c:f>
              <c:numCache>
                <c:formatCode>#,##0</c:formatCode>
                <c:ptCount val="5"/>
                <c:pt idx="0">
                  <c:v>451</c:v>
                </c:pt>
                <c:pt idx="1">
                  <c:v>441</c:v>
                </c:pt>
                <c:pt idx="2">
                  <c:v>406</c:v>
                </c:pt>
                <c:pt idx="3">
                  <c:v>458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B-49D2-A85A-6A8239C8B722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9.76'!$V$12:$Z$12</c:f>
              <c:numCache>
                <c:formatCode>#,##0</c:formatCode>
                <c:ptCount val="5"/>
                <c:pt idx="0">
                  <c:v>6</c:v>
                </c:pt>
                <c:pt idx="1">
                  <c:v>5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B-49D2-A85A-6A8239C8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4.3290043290043288E-2</c:v>
                </c:pt>
                <c:pt idx="1">
                  <c:v>1.0822510822510822E-2</c:v>
                </c:pt>
                <c:pt idx="2">
                  <c:v>8.658008658008658E-3</c:v>
                </c:pt>
                <c:pt idx="3">
                  <c:v>0</c:v>
                </c:pt>
                <c:pt idx="4">
                  <c:v>4.5454545454545456E-2</c:v>
                </c:pt>
                <c:pt idx="5">
                  <c:v>0</c:v>
                </c:pt>
                <c:pt idx="6">
                  <c:v>4.5454545454545456E-2</c:v>
                </c:pt>
                <c:pt idx="7">
                  <c:v>1.2987012987012988E-2</c:v>
                </c:pt>
                <c:pt idx="8">
                  <c:v>1.2987012987012988E-2</c:v>
                </c:pt>
                <c:pt idx="9">
                  <c:v>0</c:v>
                </c:pt>
                <c:pt idx="10">
                  <c:v>3.0303030303030304E-2</c:v>
                </c:pt>
                <c:pt idx="11">
                  <c:v>1.2987012987012988E-2</c:v>
                </c:pt>
                <c:pt idx="12">
                  <c:v>1.5151515151515152E-2</c:v>
                </c:pt>
                <c:pt idx="13">
                  <c:v>0.13203463203463203</c:v>
                </c:pt>
                <c:pt idx="14">
                  <c:v>0.23160173160173161</c:v>
                </c:pt>
                <c:pt idx="15">
                  <c:v>0.14502164502164502</c:v>
                </c:pt>
                <c:pt idx="16">
                  <c:v>0.15367965367965367</c:v>
                </c:pt>
                <c:pt idx="17">
                  <c:v>0</c:v>
                </c:pt>
                <c:pt idx="18">
                  <c:v>0.12337662337662338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472-B161-E617A6BE2A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472-B161-E617A6B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18</c:v>
                </c:pt>
                <c:pt idx="4">
                  <c:v>24</c:v>
                </c:pt>
                <c:pt idx="5">
                  <c:v>49</c:v>
                </c:pt>
                <c:pt idx="6">
                  <c:v>26</c:v>
                </c:pt>
                <c:pt idx="7">
                  <c:v>22</c:v>
                </c:pt>
                <c:pt idx="8">
                  <c:v>28</c:v>
                </c:pt>
                <c:pt idx="9">
                  <c:v>24</c:v>
                </c:pt>
                <c:pt idx="10">
                  <c:v>13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1-41DA-93C0-DD44B0C6EEE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25</c:v>
                </c:pt>
                <c:pt idx="4">
                  <c:v>31</c:v>
                </c:pt>
                <c:pt idx="5">
                  <c:v>23</c:v>
                </c:pt>
                <c:pt idx="6">
                  <c:v>40</c:v>
                </c:pt>
                <c:pt idx="7">
                  <c:v>22</c:v>
                </c:pt>
                <c:pt idx="8">
                  <c:v>15</c:v>
                </c:pt>
                <c:pt idx="9">
                  <c:v>17</c:v>
                </c:pt>
                <c:pt idx="10">
                  <c:v>12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1-41DA-93C0-DD44B0C6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4</c:v>
                </c:pt>
                <c:pt idx="1">
                  <c:v>17</c:v>
                </c:pt>
                <c:pt idx="2">
                  <c:v>14</c:v>
                </c:pt>
                <c:pt idx="3">
                  <c:v>40</c:v>
                </c:pt>
                <c:pt idx="4">
                  <c:v>0</c:v>
                </c:pt>
                <c:pt idx="5">
                  <c:v>5</c:v>
                </c:pt>
                <c:pt idx="6">
                  <c:v>11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4-4BDC-B48E-80E2C9053973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4</c:v>
                </c:pt>
                <c:pt idx="1">
                  <c:v>18</c:v>
                </c:pt>
                <c:pt idx="2">
                  <c:v>3</c:v>
                </c:pt>
                <c:pt idx="3">
                  <c:v>51</c:v>
                </c:pt>
                <c:pt idx="4">
                  <c:v>21</c:v>
                </c:pt>
                <c:pt idx="5">
                  <c:v>3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4-4BDC-B48E-80E2C905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9.8'!$V$4:$Z$4</c:f>
              <c:numCache>
                <c:formatCode>#,##0</c:formatCode>
                <c:ptCount val="5"/>
                <c:pt idx="0">
                  <c:v>1066429</c:v>
                </c:pt>
                <c:pt idx="1">
                  <c:v>1059588</c:v>
                </c:pt>
                <c:pt idx="2">
                  <c:v>1102945</c:v>
                </c:pt>
                <c:pt idx="3">
                  <c:v>1201068</c:v>
                </c:pt>
                <c:pt idx="4">
                  <c:v>1262469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B-4725-BA27-1F1BB1A4DCA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9.8'!$V$7:$Z$7</c:f>
              <c:numCache>
                <c:formatCode>#,##0</c:formatCode>
                <c:ptCount val="5"/>
                <c:pt idx="0">
                  <c:v>741968</c:v>
                </c:pt>
                <c:pt idx="1">
                  <c:v>753716</c:v>
                </c:pt>
                <c:pt idx="2">
                  <c:v>753542</c:v>
                </c:pt>
                <c:pt idx="3">
                  <c:v>781010</c:v>
                </c:pt>
                <c:pt idx="4">
                  <c:v>821977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B-4725-BA27-1F1BB1A4DCA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9.8'!$V$11:$Z$11</c:f>
              <c:numCache>
                <c:formatCode>#,##0</c:formatCode>
                <c:ptCount val="5"/>
                <c:pt idx="0">
                  <c:v>969621</c:v>
                </c:pt>
                <c:pt idx="1">
                  <c:v>959250</c:v>
                </c:pt>
                <c:pt idx="2">
                  <c:v>999088</c:v>
                </c:pt>
                <c:pt idx="3">
                  <c:v>1096095</c:v>
                </c:pt>
                <c:pt idx="4">
                  <c:v>1152173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B-4725-BA27-1F1BB1A4DCA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9.8'!$V$12:$Z$12</c:f>
              <c:numCache>
                <c:formatCode>#,##0</c:formatCode>
                <c:ptCount val="5"/>
                <c:pt idx="0">
                  <c:v>96809</c:v>
                </c:pt>
                <c:pt idx="1">
                  <c:v>100340</c:v>
                </c:pt>
                <c:pt idx="2">
                  <c:v>103857</c:v>
                </c:pt>
                <c:pt idx="3">
                  <c:v>104973</c:v>
                </c:pt>
                <c:pt idx="4">
                  <c:v>110290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B-4725-BA27-1F1BB1A4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9.76'!$V$8:$Z$8</c:f>
              <c:numCache>
                <c:formatCode>#,##0</c:formatCode>
                <c:ptCount val="5"/>
                <c:pt idx="0">
                  <c:v>30533</c:v>
                </c:pt>
                <c:pt idx="1">
                  <c:v>27942.639999999999</c:v>
                </c:pt>
                <c:pt idx="2">
                  <c:v>30154</c:v>
                </c:pt>
                <c:pt idx="3">
                  <c:v>31706</c:v>
                </c:pt>
                <c:pt idx="4">
                  <c:v>34310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8-4C12-85C5-66F422361C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8-4C12-85C5-66F42236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1">
                  <c:v>142</c:v>
                </c:pt>
                <c:pt idx="2">
                  <c:v>139</c:v>
                </c:pt>
                <c:pt idx="3">
                  <c:v>146</c:v>
                </c:pt>
                <c:pt idx="4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20F-A0B3-71F9685BDCB2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1">
                  <c:v>111</c:v>
                </c:pt>
                <c:pt idx="2">
                  <c:v>105</c:v>
                </c:pt>
                <c:pt idx="3">
                  <c:v>107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20F-A0B3-71F9685BDCB2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1">
                  <c:v>143</c:v>
                </c:pt>
                <c:pt idx="2">
                  <c:v>143</c:v>
                </c:pt>
                <c:pt idx="3">
                  <c:v>145</c:v>
                </c:pt>
                <c:pt idx="4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20F-A0B3-71F9685BDCB2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20F-A0B3-71F9685B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8.5858585858585856E-2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4.0404040404040407E-2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3.5353535353535352E-2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2.5252525252525252E-2</c:v>
                </c:pt>
                <c:pt idx="13">
                  <c:v>0.13636363636363635</c:v>
                </c:pt>
                <c:pt idx="14">
                  <c:v>0.23737373737373738</c:v>
                </c:pt>
                <c:pt idx="15">
                  <c:v>5.0505050505050504E-2</c:v>
                </c:pt>
                <c:pt idx="16">
                  <c:v>9.5959595959595953E-2</c:v>
                </c:pt>
                <c:pt idx="17">
                  <c:v>2.5252525252525252E-2</c:v>
                </c:pt>
                <c:pt idx="18">
                  <c:v>0.24747474747474749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4-4010-9017-15B9E53D3E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4-4010-9017-15B9E53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17</c:v>
                </c:pt>
                <c:pt idx="5">
                  <c:v>10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17</c:v>
                </c:pt>
                <c:pt idx="10">
                  <c:v>8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A38-93EB-F0D9088E312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20</c:v>
                </c:pt>
                <c:pt idx="5">
                  <c:v>21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  <c:pt idx="10">
                  <c:v>6</c:v>
                </c:pt>
                <c:pt idx="11">
                  <c:v>5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A38-93EB-F0D9088E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B-426D-AE47-6F12E92FBDF7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0</c:v>
                </c:pt>
                <c:pt idx="3">
                  <c:v>18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B-426D-AE47-6F12E92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1">
                  <c:v>36288.089999999997</c:v>
                </c:pt>
                <c:pt idx="2">
                  <c:v>36066.559999999998</c:v>
                </c:pt>
                <c:pt idx="3">
                  <c:v>37679</c:v>
                </c:pt>
                <c:pt idx="4">
                  <c:v>26574.85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3D1-8539-3794FFDE62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3D1-8539-3794FFDE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9.77'!$V$4:$Z$4</c:f>
              <c:numCache>
                <c:formatCode>#,##0</c:formatCode>
                <c:ptCount val="5"/>
                <c:pt idx="0">
                  <c:v>142</c:v>
                </c:pt>
                <c:pt idx="1">
                  <c:v>139</c:v>
                </c:pt>
                <c:pt idx="2">
                  <c:v>146</c:v>
                </c:pt>
                <c:pt idx="3">
                  <c:v>191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0-4F12-AD90-488281CE8B0E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9.77'!$V$7:$Z$7</c:f>
              <c:numCache>
                <c:formatCode>#,##0</c:formatCode>
                <c:ptCount val="5"/>
                <c:pt idx="0">
                  <c:v>111</c:v>
                </c:pt>
                <c:pt idx="1">
                  <c:v>105</c:v>
                </c:pt>
                <c:pt idx="2">
                  <c:v>107</c:v>
                </c:pt>
                <c:pt idx="3">
                  <c:v>127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0-4F12-AD90-488281CE8B0E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9.77'!$V$11:$Z$11</c:f>
              <c:numCache>
                <c:formatCode>#,##0</c:formatCode>
                <c:ptCount val="5"/>
                <c:pt idx="0">
                  <c:v>143</c:v>
                </c:pt>
                <c:pt idx="1">
                  <c:v>143</c:v>
                </c:pt>
                <c:pt idx="2">
                  <c:v>145</c:v>
                </c:pt>
                <c:pt idx="3">
                  <c:v>192</c:v>
                </c:pt>
                <c:pt idx="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0-4F12-AD90-488281CE8B0E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9.77'!$V$12:$Z$12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0-4F12-AD90-488281C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8.5858585858585856E-2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4.0404040404040407E-2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3.5353535353535352E-2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2.5252525252525252E-2</c:v>
                </c:pt>
                <c:pt idx="13">
                  <c:v>0.13636363636363635</c:v>
                </c:pt>
                <c:pt idx="14">
                  <c:v>0.23737373737373738</c:v>
                </c:pt>
                <c:pt idx="15">
                  <c:v>5.0505050505050504E-2</c:v>
                </c:pt>
                <c:pt idx="16">
                  <c:v>9.5959595959595953E-2</c:v>
                </c:pt>
                <c:pt idx="17">
                  <c:v>2.5252525252525252E-2</c:v>
                </c:pt>
                <c:pt idx="18">
                  <c:v>0.24747474747474749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47C5-AE74-C08D5F3AF7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47C5-AE74-C08D5F3AF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21</c:v>
                </c:pt>
                <c:pt idx="10">
                  <c:v>7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925-8605-E052355C1A15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7</c:v>
                </c:pt>
                <c:pt idx="8">
                  <c:v>9</c:v>
                </c:pt>
                <c:pt idx="9">
                  <c:v>7</c:v>
                </c:pt>
                <c:pt idx="10">
                  <c:v>3</c:v>
                </c:pt>
                <c:pt idx="11">
                  <c:v>10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925-8605-E052355C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0-4E7D-A42A-D73DB627DF8D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5</c:v>
                </c:pt>
                <c:pt idx="1">
                  <c:v>19</c:v>
                </c:pt>
                <c:pt idx="2">
                  <c:v>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0-4E7D-A42A-D73DB627D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5.8155837366432473E-3</c:v>
                </c:pt>
                <c:pt idx="1">
                  <c:v>9.0212044642644981E-3</c:v>
                </c:pt>
                <c:pt idx="2">
                  <c:v>4.3438655968062609E-2</c:v>
                </c:pt>
                <c:pt idx="3">
                  <c:v>7.0171964482324337E-3</c:v>
                </c:pt>
                <c:pt idx="4">
                  <c:v>5.1503798110054101E-2</c:v>
                </c:pt>
                <c:pt idx="5">
                  <c:v>3.3376634692309518E-2</c:v>
                </c:pt>
                <c:pt idx="6">
                  <c:v>8.111321457143536E-2</c:v>
                </c:pt>
                <c:pt idx="7">
                  <c:v>9.5958715850673684E-2</c:v>
                </c:pt>
                <c:pt idx="8">
                  <c:v>3.9371232583744566E-2</c:v>
                </c:pt>
                <c:pt idx="9">
                  <c:v>1.5447495782077989E-2</c:v>
                </c:pt>
                <c:pt idx="10">
                  <c:v>4.0693244195901687E-2</c:v>
                </c:pt>
                <c:pt idx="11">
                  <c:v>2.0671382290272246E-2</c:v>
                </c:pt>
                <c:pt idx="12">
                  <c:v>0.10656807686519283</c:v>
                </c:pt>
                <c:pt idx="13">
                  <c:v>0.10423693236274921</c:v>
                </c:pt>
                <c:pt idx="14">
                  <c:v>4.6700515655817565E-2</c:v>
                </c:pt>
                <c:pt idx="15">
                  <c:v>8.6703050369513729E-2</c:v>
                </c:pt>
                <c:pt idx="16">
                  <c:v>0.13602620260283413</c:v>
                </c:pt>
                <c:pt idx="17">
                  <c:v>2.4158197818562026E-2</c:v>
                </c:pt>
                <c:pt idx="18">
                  <c:v>3.5946992799828908E-2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F-4D91-9B15-BC9F26867A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F-4D91-9B15-BC9F2686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9.77'!$V$8:$Z$8</c:f>
              <c:numCache>
                <c:formatCode>#,##0</c:formatCode>
                <c:ptCount val="5"/>
                <c:pt idx="0">
                  <c:v>36288.089999999997</c:v>
                </c:pt>
                <c:pt idx="1">
                  <c:v>36066.559999999998</c:v>
                </c:pt>
                <c:pt idx="2">
                  <c:v>37679</c:v>
                </c:pt>
                <c:pt idx="3">
                  <c:v>26574.85</c:v>
                </c:pt>
                <c:pt idx="4">
                  <c:v>25819.33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F1A-8E14-012C9EE0F7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F1A-8E14-012C9EE0F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1">
                  <c:v>771</c:v>
                </c:pt>
                <c:pt idx="2">
                  <c:v>757</c:v>
                </c:pt>
                <c:pt idx="3">
                  <c:v>926</c:v>
                </c:pt>
                <c:pt idx="4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79-B58A-6FE8A7DD5C7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1">
                  <c:v>584</c:v>
                </c:pt>
                <c:pt idx="2">
                  <c:v>612</c:v>
                </c:pt>
                <c:pt idx="3">
                  <c:v>699</c:v>
                </c:pt>
                <c:pt idx="4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79-B58A-6FE8A7DD5C7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1">
                  <c:v>760</c:v>
                </c:pt>
                <c:pt idx="2">
                  <c:v>745</c:v>
                </c:pt>
                <c:pt idx="3">
                  <c:v>910</c:v>
                </c:pt>
                <c:pt idx="4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0-4079-B58A-6FE8A7DD5C7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0-4079-B58A-6FE8A7DD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3.1794871794871796E-2</c:v>
                </c:pt>
                <c:pt idx="1">
                  <c:v>6.1538461538461538E-3</c:v>
                </c:pt>
                <c:pt idx="2">
                  <c:v>0</c:v>
                </c:pt>
                <c:pt idx="3">
                  <c:v>0</c:v>
                </c:pt>
                <c:pt idx="4">
                  <c:v>5.7435897435897436E-2</c:v>
                </c:pt>
                <c:pt idx="5">
                  <c:v>4.1025641025641026E-3</c:v>
                </c:pt>
                <c:pt idx="6">
                  <c:v>1.8461538461538463E-2</c:v>
                </c:pt>
                <c:pt idx="7">
                  <c:v>3.3846153846153845E-2</c:v>
                </c:pt>
                <c:pt idx="8">
                  <c:v>3.0769230769230769E-3</c:v>
                </c:pt>
                <c:pt idx="9">
                  <c:v>0</c:v>
                </c:pt>
                <c:pt idx="10">
                  <c:v>5.1282051282051282E-3</c:v>
                </c:pt>
                <c:pt idx="11">
                  <c:v>2.3589743589743591E-2</c:v>
                </c:pt>
                <c:pt idx="12">
                  <c:v>2.8717948717948718E-2</c:v>
                </c:pt>
                <c:pt idx="13">
                  <c:v>8.82051282051282E-2</c:v>
                </c:pt>
                <c:pt idx="14">
                  <c:v>0.1682051282051282</c:v>
                </c:pt>
                <c:pt idx="15">
                  <c:v>0.14051282051282052</c:v>
                </c:pt>
                <c:pt idx="16">
                  <c:v>0.32205128205128203</c:v>
                </c:pt>
                <c:pt idx="17">
                  <c:v>2.0512820512820513E-2</c:v>
                </c:pt>
                <c:pt idx="18">
                  <c:v>3.0769230769230771E-2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6-4712-84FC-48039C001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6-4712-84FC-48039C00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28</c:v>
                </c:pt>
                <c:pt idx="3">
                  <c:v>64</c:v>
                </c:pt>
                <c:pt idx="4">
                  <c:v>99</c:v>
                </c:pt>
                <c:pt idx="5">
                  <c:v>95</c:v>
                </c:pt>
                <c:pt idx="6">
                  <c:v>84</c:v>
                </c:pt>
                <c:pt idx="7">
                  <c:v>45</c:v>
                </c:pt>
                <c:pt idx="8">
                  <c:v>37</c:v>
                </c:pt>
                <c:pt idx="9">
                  <c:v>40</c:v>
                </c:pt>
                <c:pt idx="10">
                  <c:v>31</c:v>
                </c:pt>
                <c:pt idx="11">
                  <c:v>20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4FEB-B752-2D96AA81EA35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32</c:v>
                </c:pt>
                <c:pt idx="3">
                  <c:v>56</c:v>
                </c:pt>
                <c:pt idx="4">
                  <c:v>72</c:v>
                </c:pt>
                <c:pt idx="5">
                  <c:v>52</c:v>
                </c:pt>
                <c:pt idx="6">
                  <c:v>49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38</c:v>
                </c:pt>
                <c:pt idx="11">
                  <c:v>29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4FEB-B752-2D96AA81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16</c:v>
                </c:pt>
                <c:pt idx="1">
                  <c:v>47</c:v>
                </c:pt>
                <c:pt idx="2">
                  <c:v>53</c:v>
                </c:pt>
                <c:pt idx="3">
                  <c:v>80</c:v>
                </c:pt>
                <c:pt idx="4">
                  <c:v>8</c:v>
                </c:pt>
                <c:pt idx="5">
                  <c:v>8</c:v>
                </c:pt>
                <c:pt idx="6">
                  <c:v>27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C-44DF-8113-6E5067832C6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13</c:v>
                </c:pt>
                <c:pt idx="1">
                  <c:v>45</c:v>
                </c:pt>
                <c:pt idx="2">
                  <c:v>12</c:v>
                </c:pt>
                <c:pt idx="3">
                  <c:v>131</c:v>
                </c:pt>
                <c:pt idx="4">
                  <c:v>46</c:v>
                </c:pt>
                <c:pt idx="5">
                  <c:v>20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C-44DF-8113-6E506783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1">
                  <c:v>38960.28</c:v>
                </c:pt>
                <c:pt idx="2">
                  <c:v>38763.94</c:v>
                </c:pt>
                <c:pt idx="3">
                  <c:v>29789</c:v>
                </c:pt>
                <c:pt idx="4">
                  <c:v>31714.52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7B0-B9F3-05029D479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7B0-B9F3-05029D47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9.78'!$V$4:$Z$4</c:f>
              <c:numCache>
                <c:formatCode>#,##0</c:formatCode>
                <c:ptCount val="5"/>
                <c:pt idx="0">
                  <c:v>771</c:v>
                </c:pt>
                <c:pt idx="1">
                  <c:v>757</c:v>
                </c:pt>
                <c:pt idx="2">
                  <c:v>926</c:v>
                </c:pt>
                <c:pt idx="3">
                  <c:v>1060</c:v>
                </c:pt>
                <c:pt idx="4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5-44F9-81E6-8BD63C41FE59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9.78'!$V$7:$Z$7</c:f>
              <c:numCache>
                <c:formatCode>#,##0</c:formatCode>
                <c:ptCount val="5"/>
                <c:pt idx="0">
                  <c:v>584</c:v>
                </c:pt>
                <c:pt idx="1">
                  <c:v>612</c:v>
                </c:pt>
                <c:pt idx="2">
                  <c:v>699</c:v>
                </c:pt>
                <c:pt idx="3">
                  <c:v>765</c:v>
                </c:pt>
                <c:pt idx="4">
                  <c:v>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5-44F9-81E6-8BD63C41FE59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9.78'!$V$11:$Z$11</c:f>
              <c:numCache>
                <c:formatCode>#,##0</c:formatCode>
                <c:ptCount val="5"/>
                <c:pt idx="0">
                  <c:v>760</c:v>
                </c:pt>
                <c:pt idx="1">
                  <c:v>745</c:v>
                </c:pt>
                <c:pt idx="2">
                  <c:v>910</c:v>
                </c:pt>
                <c:pt idx="3">
                  <c:v>1044</c:v>
                </c:pt>
                <c:pt idx="4">
                  <c:v>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5-44F9-81E6-8BD63C41FE59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9.78'!$V$12:$Z$12</c:f>
              <c:numCache>
                <c:formatCode>#,##0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5-44F9-81E6-8BD63C41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3.1794871794871796E-2</c:v>
                </c:pt>
                <c:pt idx="1">
                  <c:v>6.1538461538461538E-3</c:v>
                </c:pt>
                <c:pt idx="2">
                  <c:v>0</c:v>
                </c:pt>
                <c:pt idx="3">
                  <c:v>0</c:v>
                </c:pt>
                <c:pt idx="4">
                  <c:v>5.7435897435897436E-2</c:v>
                </c:pt>
                <c:pt idx="5">
                  <c:v>4.1025641025641026E-3</c:v>
                </c:pt>
                <c:pt idx="6">
                  <c:v>1.8461538461538463E-2</c:v>
                </c:pt>
                <c:pt idx="7">
                  <c:v>3.3846153846153845E-2</c:v>
                </c:pt>
                <c:pt idx="8">
                  <c:v>3.0769230769230769E-3</c:v>
                </c:pt>
                <c:pt idx="9">
                  <c:v>0</c:v>
                </c:pt>
                <c:pt idx="10">
                  <c:v>5.1282051282051282E-3</c:v>
                </c:pt>
                <c:pt idx="11">
                  <c:v>2.3589743589743591E-2</c:v>
                </c:pt>
                <c:pt idx="12">
                  <c:v>2.8717948717948718E-2</c:v>
                </c:pt>
                <c:pt idx="13">
                  <c:v>8.82051282051282E-2</c:v>
                </c:pt>
                <c:pt idx="14">
                  <c:v>0.1682051282051282</c:v>
                </c:pt>
                <c:pt idx="15">
                  <c:v>0.14051282051282052</c:v>
                </c:pt>
                <c:pt idx="16">
                  <c:v>0.32205128205128203</c:v>
                </c:pt>
                <c:pt idx="17">
                  <c:v>2.0512820512820513E-2</c:v>
                </c:pt>
                <c:pt idx="18">
                  <c:v>3.0769230769230771E-2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E-4A99-94BD-DC2A525EE5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E-4A99-94BD-DC2A525E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47</c:v>
                </c:pt>
                <c:pt idx="4">
                  <c:v>81</c:v>
                </c:pt>
                <c:pt idx="5">
                  <c:v>91</c:v>
                </c:pt>
                <c:pt idx="6">
                  <c:v>59</c:v>
                </c:pt>
                <c:pt idx="7">
                  <c:v>38</c:v>
                </c:pt>
                <c:pt idx="8">
                  <c:v>28</c:v>
                </c:pt>
                <c:pt idx="9">
                  <c:v>44</c:v>
                </c:pt>
                <c:pt idx="10">
                  <c:v>33</c:v>
                </c:pt>
                <c:pt idx="11">
                  <c:v>23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DA8-ACFC-C8523FF0A82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59</c:v>
                </c:pt>
                <c:pt idx="4">
                  <c:v>62</c:v>
                </c:pt>
                <c:pt idx="5">
                  <c:v>73</c:v>
                </c:pt>
                <c:pt idx="6">
                  <c:v>47</c:v>
                </c:pt>
                <c:pt idx="7">
                  <c:v>43</c:v>
                </c:pt>
                <c:pt idx="8">
                  <c:v>25</c:v>
                </c:pt>
                <c:pt idx="9">
                  <c:v>39</c:v>
                </c:pt>
                <c:pt idx="10">
                  <c:v>40</c:v>
                </c:pt>
                <c:pt idx="11">
                  <c:v>26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DA8-ACFC-C8523FF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12</c:v>
                </c:pt>
                <c:pt idx="1">
                  <c:v>49</c:v>
                </c:pt>
                <c:pt idx="2">
                  <c:v>56</c:v>
                </c:pt>
                <c:pt idx="3">
                  <c:v>91</c:v>
                </c:pt>
                <c:pt idx="4">
                  <c:v>16</c:v>
                </c:pt>
                <c:pt idx="5">
                  <c:v>3</c:v>
                </c:pt>
                <c:pt idx="6">
                  <c:v>28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F30-9158-33DBE81517C0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10</c:v>
                </c:pt>
                <c:pt idx="1">
                  <c:v>45</c:v>
                </c:pt>
                <c:pt idx="2">
                  <c:v>13</c:v>
                </c:pt>
                <c:pt idx="3">
                  <c:v>145</c:v>
                </c:pt>
                <c:pt idx="4">
                  <c:v>51</c:v>
                </c:pt>
                <c:pt idx="5">
                  <c:v>11</c:v>
                </c:pt>
                <c:pt idx="6">
                  <c:v>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2-4F30-9158-33DBE815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973</c:v>
                </c:pt>
                <c:pt idx="1">
                  <c:v>13966</c:v>
                </c:pt>
                <c:pt idx="2">
                  <c:v>39379</c:v>
                </c:pt>
                <c:pt idx="3">
                  <c:v>69415</c:v>
                </c:pt>
                <c:pt idx="4">
                  <c:v>94900</c:v>
                </c:pt>
                <c:pt idx="5">
                  <c:v>83193</c:v>
                </c:pt>
                <c:pt idx="6">
                  <c:v>72207</c:v>
                </c:pt>
                <c:pt idx="7">
                  <c:v>62594</c:v>
                </c:pt>
                <c:pt idx="8">
                  <c:v>52270</c:v>
                </c:pt>
                <c:pt idx="9">
                  <c:v>48147</c:v>
                </c:pt>
                <c:pt idx="10">
                  <c:v>37211</c:v>
                </c:pt>
                <c:pt idx="11">
                  <c:v>27902</c:v>
                </c:pt>
                <c:pt idx="12">
                  <c:v>14343</c:v>
                </c:pt>
                <c:pt idx="13">
                  <c:v>6454</c:v>
                </c:pt>
                <c:pt idx="14">
                  <c:v>2646</c:v>
                </c:pt>
                <c:pt idx="15">
                  <c:v>898</c:v>
                </c:pt>
                <c:pt idx="1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C-4688-958A-CBE121BD817E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1371</c:v>
                </c:pt>
                <c:pt idx="1">
                  <c:v>16480</c:v>
                </c:pt>
                <c:pt idx="2">
                  <c:v>42201</c:v>
                </c:pt>
                <c:pt idx="3">
                  <c:v>75901</c:v>
                </c:pt>
                <c:pt idx="4">
                  <c:v>96619</c:v>
                </c:pt>
                <c:pt idx="5">
                  <c:v>82581</c:v>
                </c:pt>
                <c:pt idx="6">
                  <c:v>70559</c:v>
                </c:pt>
                <c:pt idx="7">
                  <c:v>61518</c:v>
                </c:pt>
                <c:pt idx="8">
                  <c:v>53144</c:v>
                </c:pt>
                <c:pt idx="9">
                  <c:v>50059</c:v>
                </c:pt>
                <c:pt idx="10">
                  <c:v>37274</c:v>
                </c:pt>
                <c:pt idx="11">
                  <c:v>26200</c:v>
                </c:pt>
                <c:pt idx="12">
                  <c:v>12547</c:v>
                </c:pt>
                <c:pt idx="13">
                  <c:v>4771</c:v>
                </c:pt>
                <c:pt idx="14">
                  <c:v>1920</c:v>
                </c:pt>
                <c:pt idx="15">
                  <c:v>775</c:v>
                </c:pt>
                <c:pt idx="1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C-4688-958A-CBE121BD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9.78'!$V$8:$Z$8</c:f>
              <c:numCache>
                <c:formatCode>#,##0</c:formatCode>
                <c:ptCount val="5"/>
                <c:pt idx="0">
                  <c:v>38960.28</c:v>
                </c:pt>
                <c:pt idx="1">
                  <c:v>38763.94</c:v>
                </c:pt>
                <c:pt idx="2">
                  <c:v>29789</c:v>
                </c:pt>
                <c:pt idx="3">
                  <c:v>31714.52</c:v>
                </c:pt>
                <c:pt idx="4">
                  <c:v>38069.980000000003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E54-99D4-CA3A38E6E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E54-99D4-CA3A38E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54472</c:v>
                </c:pt>
                <c:pt idx="1">
                  <c:v>100258</c:v>
                </c:pt>
                <c:pt idx="2">
                  <c:v>52512</c:v>
                </c:pt>
                <c:pt idx="3">
                  <c:v>27627</c:v>
                </c:pt>
                <c:pt idx="4">
                  <c:v>27234</c:v>
                </c:pt>
                <c:pt idx="5">
                  <c:v>24159</c:v>
                </c:pt>
                <c:pt idx="6">
                  <c:v>22424</c:v>
                </c:pt>
                <c:pt idx="7">
                  <c:v>37514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2F5-B0D2-31E4FCC8C86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39991</c:v>
                </c:pt>
                <c:pt idx="1">
                  <c:v>114250</c:v>
                </c:pt>
                <c:pt idx="2">
                  <c:v>13476</c:v>
                </c:pt>
                <c:pt idx="3">
                  <c:v>55582</c:v>
                </c:pt>
                <c:pt idx="4">
                  <c:v>69120</c:v>
                </c:pt>
                <c:pt idx="5">
                  <c:v>32339</c:v>
                </c:pt>
                <c:pt idx="6">
                  <c:v>4022</c:v>
                </c:pt>
                <c:pt idx="7">
                  <c:v>21960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0-42F5-B0D2-31E4FCC8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28</c:v>
                </c:pt>
                <c:pt idx="4">
                  <c:v>50</c:v>
                </c:pt>
                <c:pt idx="5">
                  <c:v>25</c:v>
                </c:pt>
                <c:pt idx="6">
                  <c:v>35</c:v>
                </c:pt>
                <c:pt idx="7">
                  <c:v>32</c:v>
                </c:pt>
                <c:pt idx="8">
                  <c:v>27</c:v>
                </c:pt>
                <c:pt idx="9">
                  <c:v>35</c:v>
                </c:pt>
                <c:pt idx="10">
                  <c:v>29</c:v>
                </c:pt>
                <c:pt idx="11">
                  <c:v>28</c:v>
                </c:pt>
                <c:pt idx="12">
                  <c:v>9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37D-87B3-BB1E5442FFF4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12</c:v>
                </c:pt>
                <c:pt idx="3">
                  <c:v>30</c:v>
                </c:pt>
                <c:pt idx="4">
                  <c:v>36</c:v>
                </c:pt>
                <c:pt idx="5">
                  <c:v>31</c:v>
                </c:pt>
                <c:pt idx="6">
                  <c:v>38</c:v>
                </c:pt>
                <c:pt idx="7">
                  <c:v>21</c:v>
                </c:pt>
                <c:pt idx="8">
                  <c:v>26</c:v>
                </c:pt>
                <c:pt idx="9">
                  <c:v>30</c:v>
                </c:pt>
                <c:pt idx="10">
                  <c:v>24</c:v>
                </c:pt>
                <c:pt idx="11">
                  <c:v>19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37D-87B3-BB1E5442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9.8'!$V$8:$Z$8</c:f>
              <c:numCache>
                <c:formatCode>#,##0</c:formatCode>
                <c:ptCount val="5"/>
                <c:pt idx="0">
                  <c:v>48521.83</c:v>
                </c:pt>
                <c:pt idx="1">
                  <c:v>48699.54</c:v>
                </c:pt>
                <c:pt idx="2">
                  <c:v>50496.7</c:v>
                </c:pt>
                <c:pt idx="3">
                  <c:v>51850</c:v>
                </c:pt>
                <c:pt idx="4">
                  <c:v>53865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3-4E28-BC23-868025788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3-4E28-BC23-86802578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1">
                  <c:v>253</c:v>
                </c:pt>
                <c:pt idx="2">
                  <c:v>285</c:v>
                </c:pt>
                <c:pt idx="3">
                  <c:v>322</c:v>
                </c:pt>
                <c:pt idx="4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1-4148-A4F9-9CDD2B188365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1">
                  <c:v>155</c:v>
                </c:pt>
                <c:pt idx="2">
                  <c:v>176</c:v>
                </c:pt>
                <c:pt idx="3">
                  <c:v>204</c:v>
                </c:pt>
                <c:pt idx="4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1-4148-A4F9-9CDD2B188365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1">
                  <c:v>206</c:v>
                </c:pt>
                <c:pt idx="2">
                  <c:v>234</c:v>
                </c:pt>
                <c:pt idx="3">
                  <c:v>265</c:v>
                </c:pt>
                <c:pt idx="4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148-A4F9-9CDD2B188365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1">
                  <c:v>50</c:v>
                </c:pt>
                <c:pt idx="2">
                  <c:v>49</c:v>
                </c:pt>
                <c:pt idx="3">
                  <c:v>57</c:v>
                </c:pt>
                <c:pt idx="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1-4148-A4F9-9CDD2B188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0.22408026755852842</c:v>
                </c:pt>
                <c:pt idx="1">
                  <c:v>2.0066889632107024E-2</c:v>
                </c:pt>
                <c:pt idx="2">
                  <c:v>1.6722408026755852E-2</c:v>
                </c:pt>
                <c:pt idx="3">
                  <c:v>0</c:v>
                </c:pt>
                <c:pt idx="4">
                  <c:v>2.6755852842809364E-2</c:v>
                </c:pt>
                <c:pt idx="5">
                  <c:v>2.0066889632107024E-2</c:v>
                </c:pt>
                <c:pt idx="6">
                  <c:v>2.6755852842809364E-2</c:v>
                </c:pt>
                <c:pt idx="7">
                  <c:v>5.016722408026756E-2</c:v>
                </c:pt>
                <c:pt idx="8">
                  <c:v>4.0133779264214048E-2</c:v>
                </c:pt>
                <c:pt idx="9">
                  <c:v>0</c:v>
                </c:pt>
                <c:pt idx="10">
                  <c:v>1.3377926421404682E-2</c:v>
                </c:pt>
                <c:pt idx="11">
                  <c:v>3.678929765886288E-2</c:v>
                </c:pt>
                <c:pt idx="12">
                  <c:v>6.6889632107023408E-2</c:v>
                </c:pt>
                <c:pt idx="13">
                  <c:v>5.6856187290969896E-2</c:v>
                </c:pt>
                <c:pt idx="14">
                  <c:v>0.24080267558528429</c:v>
                </c:pt>
                <c:pt idx="15">
                  <c:v>4.0133779264214048E-2</c:v>
                </c:pt>
                <c:pt idx="16">
                  <c:v>3.678929765886288E-2</c:v>
                </c:pt>
                <c:pt idx="17">
                  <c:v>1.3377926421404682E-2</c:v>
                </c:pt>
                <c:pt idx="18">
                  <c:v>1.6722408026755852E-2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A63-B518-4B5A6CC67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A63-B518-4B5A6CC6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9</c:v>
                </c:pt>
                <c:pt idx="8">
                  <c:v>18</c:v>
                </c:pt>
                <c:pt idx="9">
                  <c:v>17</c:v>
                </c:pt>
                <c:pt idx="10">
                  <c:v>5</c:v>
                </c:pt>
                <c:pt idx="11">
                  <c:v>11</c:v>
                </c:pt>
                <c:pt idx="12">
                  <c:v>10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175-BBA1-63CD0D2CE673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12</c:v>
                </c:pt>
                <c:pt idx="6">
                  <c:v>10</c:v>
                </c:pt>
                <c:pt idx="7">
                  <c:v>20</c:v>
                </c:pt>
                <c:pt idx="8">
                  <c:v>7</c:v>
                </c:pt>
                <c:pt idx="9">
                  <c:v>15</c:v>
                </c:pt>
                <c:pt idx="10">
                  <c:v>14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175-BBA1-63CD0D2C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11</c:v>
                </c:pt>
                <c:pt idx="1">
                  <c:v>6</c:v>
                </c:pt>
                <c:pt idx="2">
                  <c:v>18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21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4-4D16-A8CD-FD67D70462AD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9</c:v>
                </c:pt>
                <c:pt idx="4">
                  <c:v>23</c:v>
                </c:pt>
                <c:pt idx="5">
                  <c:v>6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4-4D16-A8CD-FD67D70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1">
                  <c:v>46048</c:v>
                </c:pt>
                <c:pt idx="2">
                  <c:v>48250.53</c:v>
                </c:pt>
                <c:pt idx="3">
                  <c:v>51072.44</c:v>
                </c:pt>
                <c:pt idx="4">
                  <c:v>53424.89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8-4C7A-AD45-FC6746019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8-4C7A-AD45-FC674601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9.9'!$V$4:$Z$4</c:f>
              <c:numCache>
                <c:formatCode>#,##0</c:formatCode>
                <c:ptCount val="5"/>
                <c:pt idx="0">
                  <c:v>253</c:v>
                </c:pt>
                <c:pt idx="1">
                  <c:v>285</c:v>
                </c:pt>
                <c:pt idx="2">
                  <c:v>322</c:v>
                </c:pt>
                <c:pt idx="3">
                  <c:v>304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22D-946D-A3B0D32EB8DC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9.9'!$V$7:$Z$7</c:f>
              <c:numCache>
                <c:formatCode>#,##0</c:formatCode>
                <c:ptCount val="5"/>
                <c:pt idx="0">
                  <c:v>155</c:v>
                </c:pt>
                <c:pt idx="1">
                  <c:v>176</c:v>
                </c:pt>
                <c:pt idx="2">
                  <c:v>204</c:v>
                </c:pt>
                <c:pt idx="3">
                  <c:v>201</c:v>
                </c:pt>
                <c:pt idx="4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6-422D-946D-A3B0D32EB8DC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9.9'!$V$11:$Z$11</c:f>
              <c:numCache>
                <c:formatCode>#,##0</c:formatCode>
                <c:ptCount val="5"/>
                <c:pt idx="0">
                  <c:v>206</c:v>
                </c:pt>
                <c:pt idx="1">
                  <c:v>234</c:v>
                </c:pt>
                <c:pt idx="2">
                  <c:v>265</c:v>
                </c:pt>
                <c:pt idx="3">
                  <c:v>254</c:v>
                </c:pt>
                <c:pt idx="4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2D-946D-A3B0D32EB8DC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9.9'!$V$12:$Z$12</c:f>
              <c:numCache>
                <c:formatCode>#,##0</c:formatCode>
                <c:ptCount val="5"/>
                <c:pt idx="0">
                  <c:v>50</c:v>
                </c:pt>
                <c:pt idx="1">
                  <c:v>49</c:v>
                </c:pt>
                <c:pt idx="2">
                  <c:v>57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6-422D-946D-A3B0D32E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0.22408026755852842</c:v>
                </c:pt>
                <c:pt idx="1">
                  <c:v>2.0066889632107024E-2</c:v>
                </c:pt>
                <c:pt idx="2">
                  <c:v>1.6722408026755852E-2</c:v>
                </c:pt>
                <c:pt idx="3">
                  <c:v>0</c:v>
                </c:pt>
                <c:pt idx="4">
                  <c:v>2.6755852842809364E-2</c:v>
                </c:pt>
                <c:pt idx="5">
                  <c:v>2.0066889632107024E-2</c:v>
                </c:pt>
                <c:pt idx="6">
                  <c:v>2.6755852842809364E-2</c:v>
                </c:pt>
                <c:pt idx="7">
                  <c:v>5.016722408026756E-2</c:v>
                </c:pt>
                <c:pt idx="8">
                  <c:v>4.0133779264214048E-2</c:v>
                </c:pt>
                <c:pt idx="9">
                  <c:v>0</c:v>
                </c:pt>
                <c:pt idx="10">
                  <c:v>1.3377926421404682E-2</c:v>
                </c:pt>
                <c:pt idx="11">
                  <c:v>3.678929765886288E-2</c:v>
                </c:pt>
                <c:pt idx="12">
                  <c:v>6.6889632107023408E-2</c:v>
                </c:pt>
                <c:pt idx="13">
                  <c:v>5.6856187290969896E-2</c:v>
                </c:pt>
                <c:pt idx="14">
                  <c:v>0.24080267558528429</c:v>
                </c:pt>
                <c:pt idx="15">
                  <c:v>4.0133779264214048E-2</c:v>
                </c:pt>
                <c:pt idx="16">
                  <c:v>3.678929765886288E-2</c:v>
                </c:pt>
                <c:pt idx="17">
                  <c:v>1.3377926421404682E-2</c:v>
                </c:pt>
                <c:pt idx="18">
                  <c:v>1.6722408026755852E-2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9BB-AE7A-63166BD55D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9BB-AE7A-63166BD5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17</c:v>
                </c:pt>
                <c:pt idx="6">
                  <c:v>17</c:v>
                </c:pt>
                <c:pt idx="7">
                  <c:v>14</c:v>
                </c:pt>
                <c:pt idx="8">
                  <c:v>13</c:v>
                </c:pt>
                <c:pt idx="9">
                  <c:v>8</c:v>
                </c:pt>
                <c:pt idx="10">
                  <c:v>5</c:v>
                </c:pt>
                <c:pt idx="11">
                  <c:v>15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0-4A08-82B8-B6C1F52ABF2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8</c:v>
                </c:pt>
                <c:pt idx="3">
                  <c:v>20</c:v>
                </c:pt>
                <c:pt idx="4">
                  <c:v>18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7</c:v>
                </c:pt>
                <c:pt idx="9">
                  <c:v>14</c:v>
                </c:pt>
                <c:pt idx="10">
                  <c:v>10</c:v>
                </c:pt>
                <c:pt idx="11">
                  <c:v>13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0-4A08-82B8-B6C1F52A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9</c:v>
                </c:pt>
                <c:pt idx="1">
                  <c:v>0</c:v>
                </c:pt>
                <c:pt idx="2">
                  <c:v>19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21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C5B-BAFE-7C9EB7462AE4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11</c:v>
                </c:pt>
                <c:pt idx="1">
                  <c:v>12</c:v>
                </c:pt>
                <c:pt idx="2">
                  <c:v>3</c:v>
                </c:pt>
                <c:pt idx="3">
                  <c:v>8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C5B-BAFE-7C9EB7462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10</c:v>
                </c:pt>
                <c:pt idx="1">
                  <c:v>21</c:v>
                </c:pt>
                <c:pt idx="2">
                  <c:v>22</c:v>
                </c:pt>
                <c:pt idx="3">
                  <c:v>27</c:v>
                </c:pt>
                <c:pt idx="4">
                  <c:v>5</c:v>
                </c:pt>
                <c:pt idx="5">
                  <c:v>3</c:v>
                </c:pt>
                <c:pt idx="6">
                  <c:v>22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6-4920-B047-D73DA23EAF48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9</c:v>
                </c:pt>
                <c:pt idx="1">
                  <c:v>28</c:v>
                </c:pt>
                <c:pt idx="2">
                  <c:v>6</c:v>
                </c:pt>
                <c:pt idx="3">
                  <c:v>45</c:v>
                </c:pt>
                <c:pt idx="4">
                  <c:v>26</c:v>
                </c:pt>
                <c:pt idx="5">
                  <c:v>12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6-4920-B047-D73DA23E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9.9'!$V$8:$Z$8</c:f>
              <c:numCache>
                <c:formatCode>#,##0</c:formatCode>
                <c:ptCount val="5"/>
                <c:pt idx="0">
                  <c:v>46048</c:v>
                </c:pt>
                <c:pt idx="1">
                  <c:v>48250.53</c:v>
                </c:pt>
                <c:pt idx="2">
                  <c:v>51072.44</c:v>
                </c:pt>
                <c:pt idx="3">
                  <c:v>53424.89</c:v>
                </c:pt>
                <c:pt idx="4">
                  <c:v>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F13-9490-F9CD00D886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45152</c:v>
                </c:pt>
                <c:pt idx="1">
                  <c:v>45226.09</c:v>
                </c:pt>
                <c:pt idx="2">
                  <c:v>46728.05</c:v>
                </c:pt>
                <c:pt idx="3">
                  <c:v>47853.42</c:v>
                </c:pt>
                <c:pt idx="4">
                  <c:v>50336.82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F13-9490-F9CD00D8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1">
                  <c:v>71932</c:v>
                </c:pt>
                <c:pt idx="2">
                  <c:v>71700</c:v>
                </c:pt>
                <c:pt idx="3">
                  <c:v>75679</c:v>
                </c:pt>
                <c:pt idx="4">
                  <c:v>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B-419A-A5DA-E021A85D16C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1">
                  <c:v>48893</c:v>
                </c:pt>
                <c:pt idx="2">
                  <c:v>49106</c:v>
                </c:pt>
                <c:pt idx="3">
                  <c:v>49799</c:v>
                </c:pt>
                <c:pt idx="4">
                  <c:v>52080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B-419A-A5DA-E021A85D16C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1">
                  <c:v>64806</c:v>
                </c:pt>
                <c:pt idx="2">
                  <c:v>64484</c:v>
                </c:pt>
                <c:pt idx="3">
                  <c:v>68211</c:v>
                </c:pt>
                <c:pt idx="4">
                  <c:v>71137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B-419A-A5DA-E021A85D16C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1">
                  <c:v>7123</c:v>
                </c:pt>
                <c:pt idx="2">
                  <c:v>7215</c:v>
                </c:pt>
                <c:pt idx="3">
                  <c:v>7468</c:v>
                </c:pt>
                <c:pt idx="4">
                  <c:v>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B-419A-A5DA-E021A85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8.3684520017641012E-2</c:v>
                </c:pt>
                <c:pt idx="1">
                  <c:v>1.6648698975841623E-2</c:v>
                </c:pt>
                <c:pt idx="2">
                  <c:v>5.7627284755231045E-2</c:v>
                </c:pt>
                <c:pt idx="3">
                  <c:v>4.8880286176312049E-3</c:v>
                </c:pt>
                <c:pt idx="4">
                  <c:v>6.731758710246484E-2</c:v>
                </c:pt>
                <c:pt idx="5">
                  <c:v>2.3166070466016563E-2</c:v>
                </c:pt>
                <c:pt idx="6">
                  <c:v>9.189248787180869E-2</c:v>
                </c:pt>
                <c:pt idx="7">
                  <c:v>8.0254324496496304E-2</c:v>
                </c:pt>
                <c:pt idx="8">
                  <c:v>3.4657225461851328E-2</c:v>
                </c:pt>
                <c:pt idx="9">
                  <c:v>4.4592541774881173E-3</c:v>
                </c:pt>
                <c:pt idx="10">
                  <c:v>3.029597687068163E-2</c:v>
                </c:pt>
                <c:pt idx="11">
                  <c:v>1.9160092125251139E-2</c:v>
                </c:pt>
                <c:pt idx="12">
                  <c:v>4.7189689812319302E-2</c:v>
                </c:pt>
                <c:pt idx="13">
                  <c:v>9.2884794433282694E-2</c:v>
                </c:pt>
                <c:pt idx="14">
                  <c:v>3.6274317636105259E-2</c:v>
                </c:pt>
                <c:pt idx="15">
                  <c:v>6.5038957220561577E-2</c:v>
                </c:pt>
                <c:pt idx="16">
                  <c:v>0.16175822021855246</c:v>
                </c:pt>
                <c:pt idx="17">
                  <c:v>1.0486597736070956E-2</c:v>
                </c:pt>
                <c:pt idx="18">
                  <c:v>3.9998529916205221E-2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9D-92C9-D3652AF102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9D-92C9-D3652AF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113</c:v>
                </c:pt>
                <c:pt idx="1">
                  <c:v>1481</c:v>
                </c:pt>
                <c:pt idx="2">
                  <c:v>2814</c:v>
                </c:pt>
                <c:pt idx="3">
                  <c:v>3606</c:v>
                </c:pt>
                <c:pt idx="4">
                  <c:v>4730</c:v>
                </c:pt>
                <c:pt idx="5">
                  <c:v>4285</c:v>
                </c:pt>
                <c:pt idx="6">
                  <c:v>3666</c:v>
                </c:pt>
                <c:pt idx="7">
                  <c:v>3405</c:v>
                </c:pt>
                <c:pt idx="8">
                  <c:v>3605</c:v>
                </c:pt>
                <c:pt idx="9">
                  <c:v>3654</c:v>
                </c:pt>
                <c:pt idx="10">
                  <c:v>3453</c:v>
                </c:pt>
                <c:pt idx="11">
                  <c:v>3042</c:v>
                </c:pt>
                <c:pt idx="12">
                  <c:v>1584</c:v>
                </c:pt>
                <c:pt idx="13">
                  <c:v>600</c:v>
                </c:pt>
                <c:pt idx="14">
                  <c:v>289</c:v>
                </c:pt>
                <c:pt idx="15">
                  <c:v>129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270-BE68-E637F46E5F07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161</c:v>
                </c:pt>
                <c:pt idx="1">
                  <c:v>1667</c:v>
                </c:pt>
                <c:pt idx="2">
                  <c:v>2684</c:v>
                </c:pt>
                <c:pt idx="3">
                  <c:v>3407</c:v>
                </c:pt>
                <c:pt idx="4">
                  <c:v>4080</c:v>
                </c:pt>
                <c:pt idx="5">
                  <c:v>3709</c:v>
                </c:pt>
                <c:pt idx="6">
                  <c:v>3417</c:v>
                </c:pt>
                <c:pt idx="7">
                  <c:v>3501</c:v>
                </c:pt>
                <c:pt idx="8">
                  <c:v>3552</c:v>
                </c:pt>
                <c:pt idx="9">
                  <c:v>3842</c:v>
                </c:pt>
                <c:pt idx="10">
                  <c:v>3566</c:v>
                </c:pt>
                <c:pt idx="11">
                  <c:v>2813</c:v>
                </c:pt>
                <c:pt idx="12">
                  <c:v>1290</c:v>
                </c:pt>
                <c:pt idx="13">
                  <c:v>432</c:v>
                </c:pt>
                <c:pt idx="14">
                  <c:v>181</c:v>
                </c:pt>
                <c:pt idx="15">
                  <c:v>107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9-4270-BE68-E637F46E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2161</c:v>
                </c:pt>
                <c:pt idx="1">
                  <c:v>2234</c:v>
                </c:pt>
                <c:pt idx="2">
                  <c:v>4740</c:v>
                </c:pt>
                <c:pt idx="3">
                  <c:v>1627</c:v>
                </c:pt>
                <c:pt idx="4">
                  <c:v>804</c:v>
                </c:pt>
                <c:pt idx="5">
                  <c:v>1397</c:v>
                </c:pt>
                <c:pt idx="6">
                  <c:v>3335</c:v>
                </c:pt>
                <c:pt idx="7">
                  <c:v>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2-4DCC-9F82-A105A4BFAFF3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1597</c:v>
                </c:pt>
                <c:pt idx="1">
                  <c:v>4198</c:v>
                </c:pt>
                <c:pt idx="2">
                  <c:v>794</c:v>
                </c:pt>
                <c:pt idx="3">
                  <c:v>4812</c:v>
                </c:pt>
                <c:pt idx="4">
                  <c:v>3779</c:v>
                </c:pt>
                <c:pt idx="5">
                  <c:v>2709</c:v>
                </c:pt>
                <c:pt idx="6">
                  <c:v>292</c:v>
                </c:pt>
                <c:pt idx="7">
                  <c:v>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2-4DCC-9F82-A105A4BF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1">
                  <c:v>36475.129999999997</c:v>
                </c:pt>
                <c:pt idx="2">
                  <c:v>36865</c:v>
                </c:pt>
                <c:pt idx="3">
                  <c:v>39662.67</c:v>
                </c:pt>
                <c:pt idx="4">
                  <c:v>41888.39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7-48F5-88D8-056297A1B2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45152</c:v>
                </c:pt>
                <c:pt idx="2">
                  <c:v>45226.09</c:v>
                </c:pt>
                <c:pt idx="3">
                  <c:v>46728.05</c:v>
                </c:pt>
                <c:pt idx="4">
                  <c:v>47853.42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7-48F5-88D8-056297A1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9.10'!$V$4:$Z$4</c:f>
              <c:numCache>
                <c:formatCode>#,##0</c:formatCode>
                <c:ptCount val="5"/>
                <c:pt idx="0">
                  <c:v>71932</c:v>
                </c:pt>
                <c:pt idx="1">
                  <c:v>71700</c:v>
                </c:pt>
                <c:pt idx="2">
                  <c:v>75679</c:v>
                </c:pt>
                <c:pt idx="3">
                  <c:v>79099</c:v>
                </c:pt>
                <c:pt idx="4">
                  <c:v>81633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5F8-9E10-15D6678E663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9.10'!$V$7:$Z$7</c:f>
              <c:numCache>
                <c:formatCode>#,##0</c:formatCode>
                <c:ptCount val="5"/>
                <c:pt idx="0">
                  <c:v>48893</c:v>
                </c:pt>
                <c:pt idx="1">
                  <c:v>49106</c:v>
                </c:pt>
                <c:pt idx="2">
                  <c:v>49799</c:v>
                </c:pt>
                <c:pt idx="3">
                  <c:v>52080</c:v>
                </c:pt>
                <c:pt idx="4">
                  <c:v>54302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5F8-9E10-15D6678E663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9.10'!$V$11:$Z$11</c:f>
              <c:numCache>
                <c:formatCode>#,##0</c:formatCode>
                <c:ptCount val="5"/>
                <c:pt idx="0">
                  <c:v>64806</c:v>
                </c:pt>
                <c:pt idx="1">
                  <c:v>64484</c:v>
                </c:pt>
                <c:pt idx="2">
                  <c:v>68211</c:v>
                </c:pt>
                <c:pt idx="3">
                  <c:v>71137</c:v>
                </c:pt>
                <c:pt idx="4">
                  <c:v>73403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5F8-9E10-15D6678E663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9.10'!$V$12:$Z$12</c:f>
              <c:numCache>
                <c:formatCode>#,##0</c:formatCode>
                <c:ptCount val="5"/>
                <c:pt idx="0">
                  <c:v>7123</c:v>
                </c:pt>
                <c:pt idx="1">
                  <c:v>7215</c:v>
                </c:pt>
                <c:pt idx="2">
                  <c:v>7468</c:v>
                </c:pt>
                <c:pt idx="3">
                  <c:v>7967</c:v>
                </c:pt>
                <c:pt idx="4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5F8-9E10-15D6678E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8.3684520017641012E-2</c:v>
                </c:pt>
                <c:pt idx="1">
                  <c:v>1.6648698975841623E-2</c:v>
                </c:pt>
                <c:pt idx="2">
                  <c:v>5.7627284755231045E-2</c:v>
                </c:pt>
                <c:pt idx="3">
                  <c:v>4.8880286176312049E-3</c:v>
                </c:pt>
                <c:pt idx="4">
                  <c:v>6.731758710246484E-2</c:v>
                </c:pt>
                <c:pt idx="5">
                  <c:v>2.3166070466016563E-2</c:v>
                </c:pt>
                <c:pt idx="6">
                  <c:v>9.189248787180869E-2</c:v>
                </c:pt>
                <c:pt idx="7">
                  <c:v>8.0254324496496304E-2</c:v>
                </c:pt>
                <c:pt idx="8">
                  <c:v>3.4657225461851328E-2</c:v>
                </c:pt>
                <c:pt idx="9">
                  <c:v>4.4592541774881173E-3</c:v>
                </c:pt>
                <c:pt idx="10">
                  <c:v>3.029597687068163E-2</c:v>
                </c:pt>
                <c:pt idx="11">
                  <c:v>1.9160092125251139E-2</c:v>
                </c:pt>
                <c:pt idx="12">
                  <c:v>4.7189689812319302E-2</c:v>
                </c:pt>
                <c:pt idx="13">
                  <c:v>9.2884794433282694E-2</c:v>
                </c:pt>
                <c:pt idx="14">
                  <c:v>3.6274317636105259E-2</c:v>
                </c:pt>
                <c:pt idx="15">
                  <c:v>6.5038957220561577E-2</c:v>
                </c:pt>
                <c:pt idx="16">
                  <c:v>0.16175822021855246</c:v>
                </c:pt>
                <c:pt idx="17">
                  <c:v>1.0486597736070956E-2</c:v>
                </c:pt>
                <c:pt idx="18">
                  <c:v>3.9998529916205221E-2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8-4939-B210-59410846EA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2.3334169096114358E-2</c:v>
                </c:pt>
                <c:pt idx="1">
                  <c:v>1.5883999403494799E-2</c:v>
                </c:pt>
                <c:pt idx="2">
                  <c:v>5.2148729722510369E-2</c:v>
                </c:pt>
                <c:pt idx="3">
                  <c:v>7.8387584170325174E-3</c:v>
                </c:pt>
                <c:pt idx="4">
                  <c:v>7.4553522412371911E-2</c:v>
                </c:pt>
                <c:pt idx="5">
                  <c:v>3.2368396040123169E-2</c:v>
                </c:pt>
                <c:pt idx="6">
                  <c:v>9.1645690659613491E-2</c:v>
                </c:pt>
                <c:pt idx="7">
                  <c:v>9.0986503250461717E-2</c:v>
                </c:pt>
                <c:pt idx="8">
                  <c:v>4.1419625021098916E-2</c:v>
                </c:pt>
                <c:pt idx="9">
                  <c:v>1.1386858203831072E-2</c:v>
                </c:pt>
                <c:pt idx="10">
                  <c:v>3.3724052433462631E-2</c:v>
                </c:pt>
                <c:pt idx="11">
                  <c:v>2.1928121123330729E-2</c:v>
                </c:pt>
                <c:pt idx="12">
                  <c:v>7.0564598727346328E-2</c:v>
                </c:pt>
                <c:pt idx="13">
                  <c:v>9.6021359474682128E-2</c:v>
                </c:pt>
                <c:pt idx="14">
                  <c:v>4.4461146043810358E-2</c:v>
                </c:pt>
                <c:pt idx="15">
                  <c:v>7.1414086044236436E-2</c:v>
                </c:pt>
                <c:pt idx="16">
                  <c:v>0.13565986749063044</c:v>
                </c:pt>
                <c:pt idx="17">
                  <c:v>2.0436858121893543E-2</c:v>
                </c:pt>
                <c:pt idx="18">
                  <c:v>4.1763148105358548E-2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8-4939-B210-5941084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134</c:v>
                </c:pt>
                <c:pt idx="1">
                  <c:v>1464</c:v>
                </c:pt>
                <c:pt idx="2">
                  <c:v>2903</c:v>
                </c:pt>
                <c:pt idx="3">
                  <c:v>4004</c:v>
                </c:pt>
                <c:pt idx="4">
                  <c:v>4980</c:v>
                </c:pt>
                <c:pt idx="5">
                  <c:v>4365</c:v>
                </c:pt>
                <c:pt idx="6">
                  <c:v>3679</c:v>
                </c:pt>
                <c:pt idx="7">
                  <c:v>3543</c:v>
                </c:pt>
                <c:pt idx="8">
                  <c:v>3477</c:v>
                </c:pt>
                <c:pt idx="9">
                  <c:v>3634</c:v>
                </c:pt>
                <c:pt idx="10">
                  <c:v>3408</c:v>
                </c:pt>
                <c:pt idx="11">
                  <c:v>3097</c:v>
                </c:pt>
                <c:pt idx="12">
                  <c:v>1628</c:v>
                </c:pt>
                <c:pt idx="13">
                  <c:v>672</c:v>
                </c:pt>
                <c:pt idx="14">
                  <c:v>281</c:v>
                </c:pt>
                <c:pt idx="15">
                  <c:v>130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2FA-A0C7-14463A80A9EA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182</c:v>
                </c:pt>
                <c:pt idx="1">
                  <c:v>1730</c:v>
                </c:pt>
                <c:pt idx="2">
                  <c:v>2816</c:v>
                </c:pt>
                <c:pt idx="3">
                  <c:v>3717</c:v>
                </c:pt>
                <c:pt idx="4">
                  <c:v>4736</c:v>
                </c:pt>
                <c:pt idx="5">
                  <c:v>3961</c:v>
                </c:pt>
                <c:pt idx="6">
                  <c:v>3532</c:v>
                </c:pt>
                <c:pt idx="7">
                  <c:v>3535</c:v>
                </c:pt>
                <c:pt idx="8">
                  <c:v>3612</c:v>
                </c:pt>
                <c:pt idx="9">
                  <c:v>3818</c:v>
                </c:pt>
                <c:pt idx="10">
                  <c:v>3441</c:v>
                </c:pt>
                <c:pt idx="11">
                  <c:v>2837</c:v>
                </c:pt>
                <c:pt idx="12">
                  <c:v>1374</c:v>
                </c:pt>
                <c:pt idx="13">
                  <c:v>447</c:v>
                </c:pt>
                <c:pt idx="14">
                  <c:v>178</c:v>
                </c:pt>
                <c:pt idx="15">
                  <c:v>107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F-42FA-A0C7-14463A80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2130</c:v>
                </c:pt>
                <c:pt idx="1">
                  <c:v>2402</c:v>
                </c:pt>
                <c:pt idx="2">
                  <c:v>4816</c:v>
                </c:pt>
                <c:pt idx="3">
                  <c:v>1736</c:v>
                </c:pt>
                <c:pt idx="4">
                  <c:v>812</c:v>
                </c:pt>
                <c:pt idx="5">
                  <c:v>1449</c:v>
                </c:pt>
                <c:pt idx="6">
                  <c:v>3978</c:v>
                </c:pt>
                <c:pt idx="7">
                  <c:v>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D24-B92A-2B182BB5F7FB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1659</c:v>
                </c:pt>
                <c:pt idx="1">
                  <c:v>4237</c:v>
                </c:pt>
                <c:pt idx="2">
                  <c:v>882</c:v>
                </c:pt>
                <c:pt idx="3">
                  <c:v>5005</c:v>
                </c:pt>
                <c:pt idx="4">
                  <c:v>3910</c:v>
                </c:pt>
                <c:pt idx="5">
                  <c:v>2744</c:v>
                </c:pt>
                <c:pt idx="6">
                  <c:v>514</c:v>
                </c:pt>
                <c:pt idx="7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2-4D24-B92A-2B182BB5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FC64-8208-4995-A5E0-0BE9C70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423FBF-F5FC-4E0E-A900-67A58482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4CBC9-2B60-413F-B6E3-3881E80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5EF1DE-18C3-468B-B4C2-7003863F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91A96C-13D0-4CE2-AB60-A7EEF7C6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F976A-C99E-4F07-94F8-9A4010B6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1FA4-8F91-4BCB-9609-DDA58878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EBC48A-B913-421D-92B9-2CB12314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68F07B-D537-4F8B-AB3D-DFD72C20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85D32-2241-4F5F-A17B-2DFCBF4E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4C1567-9FBF-48A5-9E3B-0BC40A4E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6F0F6-1338-4246-B124-639C03A6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2E0B2-8EA1-400E-ADF4-CBD8EF63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9C24-4696-4645-87E7-B72B03F4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803D0-126F-4D26-95FD-A1CF9A415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E82E2-AFA2-4521-8854-F19CE2319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6CF10-B54E-43DE-B6F3-AC20A0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F22500-19A5-4197-8B1C-C93FB301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527B99-3879-4DE1-9DDD-734B930F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4B7FF5-E965-4851-9130-202B3FBF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B63E33-708E-4C9F-9B1F-7B6D60DD5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0639F0-2F8C-4C1B-983C-94F2B776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C0D1A6-1948-4EF8-AD8B-D5C5FE2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CDE08-4EB2-47AD-8530-034BB273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591C55-BEC9-4728-8329-4E63F7AB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AF9D3-2A90-46F5-869D-52D035B9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A274B5-E1DF-4F3E-AE5C-76C9A0681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C7442-79B0-4476-B275-341FFC10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0D089-8D18-4C5C-A14B-D84F792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B244F4-EB4D-43C6-A4BA-CF9AA210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4975-76B4-4D65-9F0C-7742A28F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A9564D-E28B-46B3-A23E-FD8B97DF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2FA2C-65E6-4C3B-AF41-820826C3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E48BD-6C0A-4456-B959-868E1AA9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E1B2AD-8BC6-4A5F-830A-63C96C8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D56CFA-5EEF-4A60-BF7E-F702DDB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6BB1F-5320-4F15-8914-71EA0521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D14A3-BF58-450B-8AC3-5CA3763F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3FFAB0-2A9A-4DB7-A8F2-B9722F97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2E85A5-D5A4-41CD-98B9-C0DD205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01CDB1-CC34-4323-9061-D05DFA96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0448EC-F3BE-4EB1-8BCE-48FA1B23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662EC7-230D-4E3D-B7E0-A4A0A8CB9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01496A-0AE9-4327-B4A0-FCAB51FE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15B6C-95D8-41D5-A7E0-CB8514147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1FF281-39CB-424F-A160-146ACD2E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EF1D-2B1D-4DCB-9FDA-A65B03D5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F96B-9159-4CD9-AA04-9D6C7C67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1BF8DE-C26F-46D3-8BD6-523BD084E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DA7A6-E856-4E9F-B6AF-890F32E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8DCED-43C4-4F1F-BEF6-D1408784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4DFB3F-B51D-4720-BD73-E493F2ED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F6DF51-2EFB-4C11-B76A-48ADD11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2CD6-A20F-4BBA-B890-E69AE98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BE7F33-6C3F-47D7-8D51-91425230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A511B-2DDE-4286-9BC4-B3C5D42B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805C79-7615-47F7-946C-2AC9AD1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662BC-5637-43E6-B363-5FAB6FEE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8338C-0FA8-4843-B0BC-4F291C85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4EDF93-0ED9-4D04-9013-C705254E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B0EB30-EFBF-4D29-9F87-CEA1345C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9309CF-8F96-4D91-B406-D8507956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8D697D-4CB6-40C3-A314-DB80A3B84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59141-269D-4B93-8D0A-6E409EAF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2964F8-4BF5-4D97-8ECD-923104A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76B5D-5D18-46E3-9779-3ACBC8A3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954BD-B006-4EC1-B90E-8713CA97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05FB4-E6C9-4A04-8E3F-9C2DA9D7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E58BE-F426-407E-96A5-25CAE7F9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2DF31-71B7-4A25-9363-C3E91CF2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442DFC-C9D5-4625-BEC6-2198A67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9CCFB-C1BF-4F4E-9AD8-16EC504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4130DC-E559-41ED-891F-4C18E044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3EB7B-E1D3-40F9-83E1-10305A4F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F62058-DD11-4F32-BE3C-E112250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7840F0-CEBD-4183-8068-BFEDB231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61BF9-44BB-4EB0-9033-210D3277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09E49D-1441-4EF0-A9F3-DEF55A044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EEB4-B27D-425B-B68B-0061AD3D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38FDF-95BC-4AF8-B43A-0843334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E4A504-C36A-42C1-9C27-1BAC07C4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836CF-7B97-491F-BF6A-CB89EDE5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44B69-36F2-40EC-A73A-621C2E6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4D7605-D1E2-4CCC-B50C-0C11DAE85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761052-6428-4518-8DD0-747A4BE3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63BB8F-7C65-40F2-B712-54DBDC9D3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4A59CA-F391-4495-81DC-590DA621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1691F0-13E6-4B07-AB35-8C6534F9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665BC-18DB-46FB-9BAE-BA228C03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314026-FFCD-43D1-9A41-93FC5BF5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723E-4656-45BE-BE0A-A57CC3E7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18E4C-3807-4211-9553-436152E7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33B6E-E1CA-4753-81FD-8CBE8F79F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B5EBE-AC63-4B3D-8C08-D6162DBF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710150-FDD5-4984-AC9B-0C89D701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2BD49-0C6E-4553-93F4-F5174CDB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700CDA-830B-425D-BD85-88A907D6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0251AA-CBA5-4470-B05E-F571C03F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1FDD7-5C48-4359-A918-3898C101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4ADA1-9846-43BF-BE1C-299F12C8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5F731-F90A-496A-830C-B00B057B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52D590-4EE0-48AE-ABA7-344D0552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ACDCE-54C5-4456-BFF2-9431CFC0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51ECA-6DFE-42FD-B2FD-59FB347A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9583D-A7DA-497A-B5CB-8287F45E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DA03B4-62CF-4726-9FF3-AB2D0C5F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A63540-166C-4213-A9A2-F5317F31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51D8F2-9C5A-4940-8585-702B5628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DDCF83-C3BB-44DF-A533-C1B5FD2B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075C39-D30E-4F8A-8130-78504181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ADDB0-B99E-4275-B025-6E3AE595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BB4D7-447A-4B80-A641-9E0B7729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487BF6-0A5C-4DBB-AC72-5B43E027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28A217-FFAA-4331-A9B2-20C36BD5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332751-76A4-4EE9-9D31-9F85A00D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7739C-BFCE-4BB2-AC56-F5B8C5D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14F7C-898F-4CB1-98E1-DAF2F6EB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8D085D-949F-43EB-A0AD-8D59EE53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6337F2-D6E4-4A4A-A711-052F8774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99A2FF-931F-4631-A157-39AF071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CCEBDD-8581-4BAB-B0A8-2AE1AAED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CBDAF-9969-4DBE-9921-0271BF86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091EC-6AA0-4C5B-BF1F-5CFF8A2F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B30E5B-94FB-435A-B78F-E12EE4C8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085B-FC9A-45D8-B91F-55E46043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375132-ABC1-4D11-8FAE-27EA1542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88A642-266E-4E74-A570-387166B3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665135-10C5-47F6-8E18-C0E1130D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F173D-9DBE-47B6-91A5-BEEEC712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431A1F9-F0A2-4E8E-96BB-477CAB7D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6BCA8A-1789-430E-A5FA-CE393FFC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A8EB02-A28E-4ED4-BB84-3B100D04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C063A-2353-44F2-9241-49AB1580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1BE2A-3D92-4CCF-9058-6C8A2D5F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DB6E9-54A4-4C52-BE5C-0EA8957F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AEC4-EB19-4A05-9446-FA3BD7D1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5D2C7A-E3D3-4FC3-A961-87745E72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D28EF-6A5D-41A5-A3C6-37B9816D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85CAD-F898-457C-82D9-875956B8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953DA7-68A3-449C-A201-DBBE64E5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10D0BB-16C9-487C-97A9-B2D7C398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9FFDDB-9780-40B3-A722-E1BADD8E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151DE9-87AF-489B-A66C-0BC23103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A45A0-0BBC-4912-B896-652A509B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0861BE-7D0C-4060-B703-0B5EA4E7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D5FB8C-3D2E-4547-8022-41ABB1D1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B821A6-B819-4166-BD14-CFE0F356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946522-C071-4708-A300-C5DE4CE3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4370EA-3D57-4DA4-AA22-BF8E2D76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55D52C-1EA0-4535-978C-A5056E06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D941-642E-4ED8-AA39-D8B88DA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ED7B0E-C271-4C42-A11D-0503BCAE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387A1D-6AEA-4243-BC51-5D65E36B4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8C82DA-7117-4168-89BA-7C6292A4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CCEAE-FDE0-40CB-A389-B03DFC12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6AD32-985A-4FFB-8FD3-4B3B5724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D7B0E7-4F39-41FB-B6E0-51C318C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6BE0F-27FE-4A74-8B94-49F4437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EBB7B-C1DE-46DC-A5F6-308501D3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12C054-86AA-4046-9A46-E3A3AE20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3FD7F3-298A-4CBD-A45C-86AD11E6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8104F7-8743-4193-B863-375E42C47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82171C-4619-4028-8009-E93EBD9E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9C73E3-69A6-4BDE-93EF-A61DCB86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08B77-357E-4CEF-990E-483F439A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72B39-7694-4D5F-8FD1-0E16817D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E9666-1A98-4D30-A3A4-D999213CE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85B7C-9FE1-462A-A128-E021B602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56884A-EC05-4949-8E1C-F71A31D5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D0A54-F7AE-4101-8890-3060C1B6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47613C-45E6-463E-98B5-1D481E4E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6114D0-0CCF-49EC-87E8-87939B7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18A655-AB16-4E4D-B56B-E40DC90C4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4B0FB1-A7EA-4ED3-835C-710676E3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8DB2AA9-D914-4230-899E-B5E308B0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AB54FC-08C0-4FAC-83B6-C7FADC1F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C1E21-803C-4B5A-8984-DEEA4B54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44419-6E54-4BFC-A226-C08CCCDC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6A5575-C274-4834-9DA9-F06D7D54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DFDCD-3BA2-4CF5-89E0-6D78FA05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F112-D9AF-40AB-AEFE-722B4122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BD4496-0111-4A89-910E-F49981E9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ACACA6-8A76-47A5-8DFD-E1AC16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43A7CB-9F10-453F-991C-209011BC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458DC-8B75-455E-A801-CC3ABE5B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2C89ED-0FA6-4E6F-B9E2-48C452D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998A45-51B7-45B6-A330-A9FF3975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B5084-C59B-44FA-AAED-CF27BCC6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03E8E-904C-48B5-ADE3-693CDF86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5A8A15-519B-44DE-8684-5D340E96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48FA1-6485-43BF-89A5-608D2D54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AD1E1B-545E-422F-8FA6-36C56C77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901DDB-1C5F-49E2-B873-5AACE7C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E60A92-5831-4A49-909D-9CA79BE4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276C11-2FDF-4AAB-8FC7-4B8E10A8F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90ED9D-60AB-441C-AD3C-FC5AC0DDB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FB30A-7734-4A59-8C6E-449BB81C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6F7F360-B9C1-4D43-B1B6-7B627E05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3F12F-704A-4B56-A65C-759613A39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C4B086-18A1-41F8-A9CD-457370E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2B2429-CB28-4071-AC77-45D7EF9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027E0-CFE0-4E1E-8059-E5A4B27D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35B05B-6967-4887-B91C-408C3160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26D23-ECC9-4446-B707-0118050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F800A9-888E-47C3-A4BE-328CC32C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8F612-6A4E-4402-A16B-FD41C047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44CB45-378D-498E-9D47-01E2D7C1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16D307-AFB9-4D46-BC4E-F1E8AD12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B64284-38A4-4C5C-A20E-C3C981A7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ADF59-71C0-40CB-9054-B7FA4BB0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D1BC0-4050-4948-B6F7-FB0A8B7D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AB095-1A41-40AF-B814-779E3F74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8B0FE-A2AA-4126-9CF0-CE375665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53809B-6956-48D8-A3A3-16338D9B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B73F71-0370-432A-9EAE-9EEC03D3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587903-DF41-4923-B318-93686DBBD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955317-5A4B-40B1-9038-F80EFA1A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709E24-8E36-4B8C-A8FA-6D586573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D6BC94-1EAF-4502-B7C7-2B295A4D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61321A-BE20-4B60-B10D-0971DA26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3B06-0E88-4EC4-BE64-36D51536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6A71DC-FC64-4DC1-883B-B5714AA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856ACD-43EC-4EF6-8E38-9FE93D2D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814C95-639E-4E90-A940-BFEBD1C7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7F4FAF-F1E2-43CE-A9E6-197BD42D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8867F0-20F8-41E9-8AE1-88FEE580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4C153B-7D2C-4EE9-940C-D5367AE5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EFF2C3-03DF-4F58-A78C-CFB51A0D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24CCC-925C-42C6-9B39-4D8923AA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81D630-9667-4A80-87AC-A4CF65B99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545550-7DDF-40A5-8C64-AC4F74CF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9EF7E7-2251-4701-87F2-4F2E0428C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D63111-1684-4AB1-A91A-74205020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24EDDE-EC7D-4176-AB63-CE4720846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3F42C0-E552-4DFD-BDC0-468CF953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EAA575-4029-4C74-87AE-B3E4CCA3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7FCADD-222E-4BD0-B1A4-2EBD49A7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D79A5F-3E0F-467A-9FF8-DDD342BD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132DE9-7060-4E62-9D90-17B6BB28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CB834B-9170-4547-9DAF-3CEEB25D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BC0194-F104-460E-A7CC-EDA5B132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91D4F8-C57B-4B20-80BD-AF6E256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4C13D3-CD4B-41E1-9F79-3687151F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F90150-B56B-4A9C-9E4F-39FF83D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38EA63-E35C-45D5-ABC6-BB407B3AB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C426B-C947-4680-B884-660D578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FF4EF-F041-4E8B-A18A-FCD54E5A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2BC6F-25E4-4149-80CA-00D8682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1C274E-3325-4107-AB6E-AAEA59EB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5F46A51-9456-4B26-8D49-1C037A87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008AC9-3477-4A96-8A7A-268040C7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3F609D-C4A0-473F-BB5D-23FEC04C7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7E5CA01-271E-49AA-8544-7C87DE51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C05CB-12B4-4BD5-9557-8C952DF9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AAB6DF-245D-46B1-8815-E9065292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2BA72-B08F-489C-8F41-A1AA2CA0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D7F51-1E6A-4386-80D8-F00A6ECC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FC092-7034-4E61-AA99-1E53985A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CE390-15D7-4AD8-8678-1562FD28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3DA35-FA16-4CAB-8507-1306FAC2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485C13-3FE8-4E28-BB7D-CBD553A5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49204-DC7F-4854-B1AC-63BDC4CEE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885067-6561-408A-8FF7-FF71816D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E2C6C6-C31D-4556-92B8-19454307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713BA-4455-426D-BDC5-CA1C3BBA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3D1B-B623-4FD6-87D3-094EA4E5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9EAB19-8AA5-4F61-8A14-5B835F77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929BC-9544-48B1-B98C-F397032C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791FC6-E586-4874-A397-C925331C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B0D9B-F01C-4B17-BA73-7D4D3635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2AD529-6F1D-40E1-8ECD-B9622F9E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E52735-FE2A-4DF0-AB22-E0D617DE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282E4-F649-4ED5-AE5A-C128580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9C074-380E-4B0E-8FB8-C5CBDC9F6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477289-D66B-472A-BAB5-CF0CEF51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6D29-2F87-4908-98F1-7BE2D918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D7EBAF-EFBE-487F-9772-EFD9525C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70831-2A32-4A43-B852-5D48F7D8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E33DA-82A9-4C10-A88E-FF6BD7C0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634B8-6D6A-4484-8971-DBF66030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419F05-491E-4BD4-A6BE-4431B3C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BC267-B9C2-4661-9226-261E61A07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6E87A-B26D-4849-9BA5-7B449293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E84396-44FB-45BD-9AF6-E3D4FB9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378A6-CD34-451A-AFB4-299ADAF9E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3CF5F-CB3E-4F15-8C3B-B5EE0880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EC16E-2451-4C88-BB43-957B98A9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8C529-B1C7-4158-B1C9-4496037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B5073C-9589-4ABE-B521-92ADA271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873F4E-7087-43F9-840E-E32BECFA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D90B4A-E5D7-4EC8-BE53-16BFE6FB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A066EA-93D8-4C96-BDF0-8A034F06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BA67FC-D8D1-400D-A532-FCB65E11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23693-BC84-41E9-88AB-886B6E6D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513D0-67B0-42F5-9CAC-C358E82C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C1F4E8-561E-40E6-93DB-DBA53B5F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103B88-ADBB-4A98-9720-42100FF5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7924-5FAC-48C3-AE9E-9493EBAF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0762A-4EBB-448D-8056-F9AE4A9C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FDB3E-A6E8-4244-9625-54B48F45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AC573-A755-446E-92EC-997E9A3C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B3B83-AB0C-4D5F-93E8-6EC77DFA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964DC9-03D8-46B5-A02F-5E68A1A8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340BF8-A5C3-42DE-A1D7-791F8BD2F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227959-B482-4B0D-A0A0-4B745DFE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69EAC3-8968-49EF-9E82-314473C4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D26C3F-6EF5-42F7-A27C-11A4A3E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E80D4-9E4C-4903-9991-53ECFB45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C8552-5D01-459E-9C84-FF9CF32D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B56F8E-E321-4DE7-9428-90D3076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7B1BE3-E792-4CB3-9D7D-F878E96B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0C534-60C0-4164-882B-26E633EF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BD1AE5-2949-4737-9C54-A582A0605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DF43F-C0A3-470D-8281-63C13CDE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DF6B55-B053-4493-AA7A-85D72E66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FCA99C-3928-419C-9100-58F08536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378A75-5B17-4275-B683-5135B218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9BADDA-2A59-4B44-953D-284CD248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F320B4-A8A3-4211-8FC3-CCAAEAD2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E9C99-F747-45C7-8686-12C5B1EE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D86D9-E817-4AF3-9997-160CAA1B9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B970D-E06E-49E2-AB8E-A9BEF186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C5C0B9-7380-4279-853B-D2DE991E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EECA2B-5F13-42CE-BF14-E392508D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33E83C-C238-4507-A902-610D6FC5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3E0D63-EC03-43A5-9873-BD02D61AE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A3B6B4-8CF3-4CAD-A982-40C3264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97064D-72DF-4545-8EA6-62B658F6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075BF7-492A-464C-977A-233F17A4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8A2458-1F76-4513-9534-212F9B7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B22-9EE5-40F2-BDE3-6B2E2DAFF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44FD0B-9112-414A-B3DE-6945891E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6537C-BA8D-4241-8EC5-F69570C6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C539C-14B0-4D85-B524-467F88A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A848A44-573F-4F7D-8D25-BD52FF75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DD8D24-9B31-41E8-9FE1-ACEBC285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96A487-6D2C-48AD-B0B3-52D21816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1F5662-7177-46B1-A660-ADBB4745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DC023-29DE-44AF-BC71-7AFBC23C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F0A3BB-4DFB-42AC-9187-B0AA3FB6A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767B15-6CA4-4033-AC33-38F95B5EE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64172-8F85-44AC-8ADF-490402AE0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8DA0A-B273-4F3B-BEEC-D90E8CA7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CCAE53-2365-4BD3-8B21-909DA6B8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8A5B-113B-4C4D-8F39-AAB149C8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6B6789-9537-4E2B-9142-6753814E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4D4608-7969-436F-ABA1-B13FA5A7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8654FB-C38D-4D74-94D6-E87178A1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B639D2-9562-4C25-B60A-87D26BB79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272055-9FC4-461C-B8C3-FEAF92C7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E127536-69A7-4025-BD37-0585CAA1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2884CB-1CEB-4B0F-A537-51F8C2AD1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CF1C1-72DA-450A-9D97-880022E9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CE56-DA82-445B-8A61-D1D2F0D3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63E329-ECF3-4C71-BFE9-097E3B75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C7C3-8CE1-472D-AC16-1744FA9F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CE8E2-6BC8-4D35-B434-7C24013D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16144-B25B-4719-9131-AE682CBF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7A11DA-6C4A-4B63-9178-1EE6E14C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8ED970-EBE7-4D36-9336-26A7D880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AD0EAD-E61A-43EB-9D9A-B89DDF80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074A90-7431-42A2-A0F7-4313C06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7ECE09-86A9-436A-B271-60AB7F729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693F6-F4B2-4F2A-8F4C-76BF1BB6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A90EB-D88E-4307-9314-88E81748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335BE-B2FA-427D-A491-9E93BF86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90F028-34C1-49B9-91E2-91AEC62C5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06809D-FC39-4530-99DB-CC9314E1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178A67-C472-4FFD-AAF7-DBE7B3AE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D9E3FC-3C61-4141-B049-E48EBCD2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32B08-3A24-4075-A91B-C0B84A98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65EAF65-F73D-4007-A6E4-AE5B1EFE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DCD29A-5984-4E04-8BAD-F00A70CCB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BF01C1-E7ED-4D09-925C-A2E6CDAF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7E4449-CDDE-4830-B681-17161E40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977608-0502-4ABE-8D71-0973E1C5D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E3E288-E6E3-4712-B8BF-8DC96F99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14CF9-78A8-444E-BDF4-2AD46DD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B5E063-C332-4100-A8E6-F6D591875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173BC8-EEEB-4970-BB60-778969DF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0F9B53-08D8-4B13-BBE4-48FB4DED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7A93DA-639E-458D-99A0-793FDA6D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94FA-3083-44CC-9BD5-83A63A7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A205C4-36B2-4EEA-B883-EB66C960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756010-B1BA-40CE-8851-5D24A618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7FD1B3-AF1E-4576-BCE5-DE5AAECE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4883FC-2024-47EB-BFC1-539AB45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A4C4D-E952-45D1-95B7-EA8928B1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48830-1D53-4486-B927-AB9D46BF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8452E1-65ED-49AF-9229-8E810875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46146-96E0-4C0F-9E46-02AA73F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BD1095-6A3F-4155-B79F-1A01F04C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263E5D5-3E3F-426D-9D91-B13A4E402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50C2EE-7A59-49EF-88CD-2A0FC49A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CCB7D4-92FB-4090-8DE7-97B7B218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A06671-C64C-45C5-896E-1D2A16C1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C75997-47A9-43A9-B96D-0BBF5A2D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FC9FA-5626-49D5-9E55-A111604C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21300-6CEB-40B4-8A6E-67E3625A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37DC-AEE8-419F-8C34-1A9C72E9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B842AE-E055-4D14-88C6-C205ED71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944E1B-7F7D-42F0-BC25-8D1A5A49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9C56D-105F-4C94-B38E-0E818CD2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B4384A-2ED4-493F-BC95-9C55FAE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B660CA-DF37-403B-8588-CD631C29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CD016-DC06-4753-A67E-27D6E69D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4E4892-9261-492F-A140-6AAC94E6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067A1-BD80-450A-89F5-1CC6F5475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77BFD0-C19A-4A73-9BA8-B01F2E51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202F6-3C30-4FA2-B7AE-F180FCC4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619B8-7CF2-4EEA-ABBF-50836514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1D0C43-53EE-4855-B2E2-04157ADD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516E78-2200-4A71-A44F-D0B0FC6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B339B-13E3-4654-9475-0BDB7F47D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2AF7CA-6651-4F02-9FE2-DA5462373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90B73-381F-4B1A-BEE8-CC9AD2DC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63892A-473D-45E4-AD2D-98D7DC9F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8FA58F4-8878-4565-8F94-2BF7D260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E8474-297E-468D-8F25-12D87CD7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EF29AE-AB92-4EC4-A802-2171DB2DE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4FB7C6-614D-4A77-B97C-00E336102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0EB73-C48B-4648-9FE0-74C8B6BC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D9CBB-AA5D-4BAE-858E-21132340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50EA78-C002-4305-82F6-AE61CCB6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82016E-EF67-41B8-9CD9-E006EAEA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1C8B37-B816-408E-8F4E-CAE89BC0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3D07A8-1630-4F48-85FD-39786869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F6F511-AFC6-4201-96C3-7DE39AD1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4D458-344E-4DA9-8C5E-DCEFE273D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2C6E90-8D58-420A-B4D4-F108BD46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B8BF4C-08A0-40C4-B9FC-2C0CD431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0A9973-6678-4249-ADCF-03683FF2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B32E95-A8B4-4599-A738-CF6128E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F4F985-0369-4E02-B323-B1C3956D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6BEA8A-0DC3-44B4-A931-7446823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9234FF-8820-46E8-B1DF-14A4C3AF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E019E4-807E-471E-B752-F81359E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1A72E9-4A39-45BE-9E42-CF9053D0F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001F6B-1529-4EF5-AE12-639CC17A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F30531-900B-4919-A47B-1F652064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55F0A-6302-4B1A-97F5-4FF179AE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E0DB5-9FD7-4D59-96A0-A2E76B3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C755B2-F910-4C41-B71F-45A885EC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43DFB-8E78-48C2-952F-710E5085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532BC6-D203-4512-948C-F2C8EDFD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AD80BA-04CE-488E-993D-EC35B71D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E24EB0-6724-45FB-A672-9D3496FF8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4E88BF-D324-4ACA-BBA1-3EB6E8C3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5DB1D0-3106-440B-9C3E-AF81A83E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F565B4-FE0C-4839-9D6C-D9DFC818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2571BD-970B-4B5D-AB17-19ACD0EC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BE4F5-15A4-490F-B0B0-32F354B1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7DB657-838B-4E14-BE79-DD633F0E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0135CA-AFAF-4764-A18B-124FB449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F71EF-31DC-4428-B789-75155775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D8E58C-D63F-4D83-81C6-E73A866A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6A491-C40A-4228-B3B1-4EC857F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B64CA-4642-4FD6-87F4-EA4738C9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A4A975-3183-4D68-880C-5648D78A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10EA9C-CB50-4A1C-862F-C1E9AA5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E670DA5-8B2A-4843-8681-0B074BF0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81D48C-F37C-455E-83B3-DA1BB5DD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AE2803-522D-4FF8-A998-C8B51803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C88AF1-C841-4B6B-B6F9-1ECD7494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3A3DDA-DB6A-4128-A08E-967BC51D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F32922-B559-45DF-8316-FEBBF5D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D0B580-AFF3-4D74-B54B-23B96979A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05A90B-D864-4F6F-93F3-9D3E77B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3CD80-901F-4260-A955-E03CA9BB9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46AEC-8C2E-4E01-B13A-02F7DA92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C2544-C468-4D87-9FE1-5E5AE194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D8186B-CE6D-4E94-AB4C-A30C7EE5E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40C6AF-81D4-49EA-957B-F4C7FF449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4D607-8C6B-44EC-953D-376A637A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270239-1BB1-4226-AB2D-7985A5D9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42182-BF2E-47F5-ABCD-47D7D8FC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4B19BD-E597-4EAE-B7CE-7E527ADF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BE52BE-E75F-486C-B9A2-772CEC9C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EB166-073F-4D7D-A2B1-52ADFAF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3165DF-049B-4CBB-8DCA-134D48A2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97CC5C-6319-47C7-8086-1136BF54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B9AABE-3306-4748-BC81-3F485D50E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1535FA-7711-4587-B5F8-2A1D0EC2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99073F-99C1-463D-A880-42EBDADF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EFF3B-0B06-4989-A23F-8AD4565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A51E46-468D-4BC8-AA97-B9E4E136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33855B-D810-4687-AF7A-4BA0983C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D8625-9CC8-4FC2-B82E-DB9C645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E89412-3A6D-438A-9CB4-9C36AA532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229914-6466-439B-B0F5-2D2A8167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739E6E-7CA7-481C-A9A0-2E9F21CC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C1E233-C85E-4496-8876-1352BD0E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F4A38B-B121-4FAF-B601-EEDF0A66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09A27-2D89-499B-B0C3-7C0F62B8E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FB6D98-D9BD-431F-B8D4-72AAAD0E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9525A-40C4-4505-B9C5-DB86373C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4F1F4-9B45-4F04-9837-94942024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6EA3A-7131-468D-BA1A-6EC60036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C98F7B-BE8A-4B46-B080-076B69A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8F076-706C-4113-9C2B-584CFBEB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534D38-DF82-4CBC-B322-E3543417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86A636-CD24-456C-891F-7DBC91A3A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DB3800-5722-40A4-9EE7-7F323057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F8BF68-53D6-4A6F-8A6F-DBCC7681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5D0182-CC86-4811-BD99-1EBE77FD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4E24A-4542-4EE0-8D4B-D0569D241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D2A131-C484-48D1-82DD-D1B97061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B937B-258F-4AB7-A604-6DEAA5F3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C1C8E6-6564-43F7-BC87-7E4A2F5A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60F7AF-178A-4F04-8BD1-41F1CB92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27F069-D7C3-46C0-AFD9-2DB624BB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0BB4FF-D061-4548-A4BD-6CEE5EA0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BB9694-D68B-4607-9F80-DA04D673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E625EE0-E29F-4B8B-BB62-30D92FE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E7710F-5552-494D-B481-29A4093E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AA00B-9AA7-4112-947D-3558ABD5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026D568-B976-4191-A91F-F5D9385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EF214D-5DDD-407E-BD6A-2DB1BECA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C4BF4-57A3-49E0-B9DD-83F41CC33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5C0E4-2D3B-4FAE-98C2-12EE1A57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ED410-9689-402E-89E9-7F0F29C9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DD0C3C-C34A-4DA9-AF45-FEFFE3E2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347FB-20FF-4C1E-BEF9-22C4135A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322B0-D544-4A32-B664-88C2B61D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EE64CC-8B22-465B-BDD2-C282CFF8F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9B9553-C04F-4A6F-AECB-00EB22C6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8AE27-6A3B-4C4C-BD11-0FE2D407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C8FB4-CEE7-400C-9E9A-57F03563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6F092-3104-4B11-B3BB-2B339C8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B6924C-9E7F-4A7A-B38B-C185F94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8534A1-B363-48EE-B86D-09D9B531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860A93-9F37-42F7-BE75-C69912D4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9B7BB-5B3C-4B10-9D65-917E2B2A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8B94F3-D3AC-4333-81FE-C7A6280C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7DC81-4055-44B9-BE2C-08081732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CE9992-6931-4F36-ADC9-27B56E02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4DFB81-5380-401C-81EE-C5DA3AAA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A245AB-E868-4296-88C1-7447468F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4C6770-7107-427A-BAC9-AC325E22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BFB36-3491-4494-81BB-130F512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FAA46F-705F-4233-A0E1-306B6102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802B09-905D-48FB-AF9F-712B9021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B2959-3395-4E59-9086-0D2E0729F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4B29A0-A7FE-497A-B231-DEDD7CE6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D9FACA-B8AB-4C3C-919D-E704E0F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1B6B28-FD96-4300-8232-216B7F69D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1A1D1B-49CE-4C75-986B-E853FBC2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CA64D8-5E45-40AA-8319-5C4D137E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888791-10C8-4561-A91B-7900CDCA2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4382C9-5417-49D0-BCE1-34A849D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668F9-8137-4CA3-940F-8A7B2A54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85F6B-1DD8-4F4E-B318-0382FDA0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4E192-839B-45F6-B1BE-B7288F61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D8AFA-F006-41E6-9B69-5D40C224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80FA9-228C-4BA2-8822-807B2A2C4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2990D-632C-463D-A0E8-43ED3C7B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3B2344-1804-4795-8279-B9C52187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02D22-28A2-483F-B062-E0DC10BF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E34E34-71CA-49F4-B30E-5013CA1F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223364-5B23-4044-8179-6750AB45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444762-3B89-4BBD-AC95-376D80C1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FD924-0AC0-419E-8C3B-69035BB7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1FD6EB-2AC6-4B84-8A83-44DD17BE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3029-38C3-4790-AD67-8AA4F283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A03215-4055-4276-818E-82CE6F20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779275-8AB7-4AA3-AE15-354CFB6E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A9E82C-D9F7-47FF-9434-5D1C59E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F9B23E-3E76-4BD7-9CD4-E914D454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B886F5-4349-4854-8E69-CB9ADB1F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E60E06-A8BC-4210-B26D-4A31172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FE3A8-1B61-40DA-92A7-1EB348E8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049A53-29C1-4406-AB7E-8B4344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BC029-B16C-45DB-AAAB-4AC7B144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11BBF1-9FE0-4200-90E7-1E13248C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4D72D-EE74-41C0-AE7C-7B116EE3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252F13-53D9-44AA-B8C1-E4009BD89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1EBA27-EAB3-451C-8B73-99D11795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F2F89-FE15-4248-83D8-BF9FB8E0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FE81B0-E0C5-48A4-A66D-6D8BB305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FE49B-2A3D-4B65-8300-6795568C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2665DA-46AD-4124-A9E3-069DB639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0890E0-5F7B-421F-91D6-6F289678A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5EA796-AE59-40DE-9CA0-F6ED58298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3EFF7-1D81-4833-8DF7-EAD75F0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B749E3-877B-4B12-9AED-56B5ED87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0E046-CDF6-47D9-AE18-02CE2A2D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016DAE-5AD7-45D1-B059-CA64107F5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49A9-049B-4A31-AAEE-9458367B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7D11B-B7DC-43CF-8D13-3C41CCCA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378059-E489-41F6-8AF8-9C50400A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95BB9B-4441-4255-A8BA-312F3AD4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4EF8B0-2E00-4CD0-BD7B-D83DBFE9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15686B-1B11-4A40-B20D-88F6987D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4FAC28-E932-4D63-94AF-0D5A332E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3224E-A75E-465E-84F6-4FF828F0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E167E9-973F-4343-9D0A-4D55A0A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7D501-7317-4767-A185-BAA58737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9513BD-168E-416D-80FD-244958A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25F238-CF2B-4C25-8416-C7EC40336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DD8F8-D2CE-4FFC-A1B7-A60FE4CA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3D2488-7863-4662-860A-602578D6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41008-10BA-4A7B-AE21-9DB05CC8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720371-42C9-478E-94B5-39B1E2F12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47E248-53F2-4CA4-8731-75C9F00B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0ED380-ECEF-457C-9A6C-0E6F0B48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BE94-8216-43A2-AAD3-1A19459E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D271AB-B12A-47BC-87F8-25D119DB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85D3A-5438-48FF-920D-E5D70883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81887B-64B1-4590-AE92-E967ED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AADD52-8CEA-45C5-ADB1-869AFA76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778ABE-BF19-40ED-A7C7-049494CD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077BC0-81CB-49C6-98A8-CAB7E2D2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EBEF5-597B-4230-9E07-EB8536C9E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4ED22B-EEFA-4F07-A96B-40E4741B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60AC51-785D-40C8-8811-4E9EB6AA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7FD62B-07D2-4956-9C5F-F8F121C0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299B14-9B5E-403A-B021-A5BF7983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89885-5F07-4788-8817-A28E4D83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740B6A-07E2-4ABE-8C47-355EC49B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7791-40E9-461D-A2BD-1D5538EE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8B3A5D-E116-425A-B780-E43BEF21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621EE7-5C8B-4F00-AAE8-4BF95D0C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751194-90C0-4575-A2A2-280525EE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4A6A2B-7A40-4892-8FF5-C6AAA712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1FF2B01-0099-423C-AFE5-3A16ACE40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A9D7AB-F6DC-430B-9DEE-A82AC4DC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7F9748-64F5-40AB-A6BD-A4FE900B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D9CDA-B134-46D6-8FF5-925681E2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BB0B29-AEF5-4FA8-BBC9-E3101E67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110EE4-BB17-478E-B645-6DB260FF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A769F-5717-47B5-983A-EF5BC52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E9A1F1-9A08-469C-85DB-7C7CABD3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88BD8-D619-4BE0-8EF1-98C04BC4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B427A3-C993-4752-8037-CB84893E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F08449-1A5E-4070-B935-9AB35C4E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E67A0F-8FA3-459B-AD23-1335EF2E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8ED649-97FA-4B1C-B0DF-1426356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1091C-7B11-438B-9515-0E28194A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E1EB-98C3-4405-BDB7-CF1899E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11A552-DE96-45FE-BB4B-40D0BFD56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036EC7-0806-4350-BE71-50F547C6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B71DF-5E4D-4FD7-94E7-8876797A8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305FC9-03AF-4138-8152-4CB309BC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A93535-DEB7-415B-A141-9FC10BCF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374C-6146-48AB-909C-781954A46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88D54-3DA3-4DE4-910E-1D1ED97E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04F1C7-259C-404F-9E1A-AB484E01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DB2F41-4867-4A20-ABBF-CA74B608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033881-31AA-4DED-AC77-8BDADCD8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D22F3-5D3F-4137-B508-187D3C373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3D76EC-B78B-438B-B199-A34208C9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006311-2A71-434C-9A3E-EC152F1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49572-8B8D-4D60-80D6-FB6A8395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3D391F-ABD9-4E8E-9E7D-3877B7D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B5D1B9-92DE-4066-ADCC-C893F1C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5EBAF37-BF6C-4150-916F-87090485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6D00FC-4A9A-4EC8-AACF-5D614788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145EB9-EE56-4B3E-B51F-ABFA516C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8BF3E4-4824-4866-97F2-E3D72864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A8F3CA-9A4A-4D2B-9E71-F67B6EE2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6AEA03-8E24-481A-96DB-49F9322A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268A3-2448-43BA-A0AA-7EA22A9D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D8686-2B0B-473D-B97A-85A27E91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538B5-CE15-4BEC-B8D8-AAE353CF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BBA337-3945-4FE8-9904-D71E9BB5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2BBD19-82DA-471C-9E0E-2F0C9896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794BD9-8CD5-4E28-8EA9-AEE0EA74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417C57-D3BB-4697-BF7B-8456C330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D65F0C-6316-48CA-8E23-50985989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890376-2FC1-439A-9C5C-E391253B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BC9F67-DDD3-4232-A5BA-83FE40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B20BA-CD67-4824-A95B-B5FD31AF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02AD46-FFE8-40D1-B280-E44DFA173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7BAA2-5F30-4EA7-9C83-0B7A0E8E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618D1-1735-455E-BF0F-F55347E0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A9448F-7004-4E9C-A6D6-4197C2AAC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05A367-51A9-423E-9CE9-8B7F8415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BA2C-5206-42D1-B890-B2777DC7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431C3A-E84B-4EDC-BF31-7BA39361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91BB77-8774-4954-8748-CA162B551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BC8628-27DC-42BC-ABF6-728228D8E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6E49C-E582-4A7E-A2DC-53BEFAED0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D3C84-E676-4E08-94FC-101B4D3C5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FB6195-9D7F-476B-B7D5-9AC9C90F1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79ED0-8830-45AF-A2CD-456B7A01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837B1-02D5-4A4C-9546-A84131CC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8D4A9-BD1F-4A4C-8268-7CD4AFC0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A5C266-DD9F-47B2-8339-921B7A5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DD494D-B6E9-4A3F-80DD-C666F1256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4A9E59-C249-4570-BF5B-26D17C58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32A6D4-86BC-45D0-8149-AA9A457B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DFA2DA-86CE-4A85-87ED-9F35E675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B66F-4177-45A8-BF4B-DC58C94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09A25-9620-48CD-8E69-2D81AC47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6453C2-DC22-4EAA-8821-FFFC6D82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A37E8E-DB7F-459E-8018-B744FFA3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11CAB0-51C4-4610-9AAB-A65BC267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07EA55-0814-4A34-B89E-2B81F493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D35166-245C-4DAD-B8A8-6778B0DC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C40595-24D8-4FCE-B7FD-95DE007D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19864-C7AF-453C-814E-BEAB5E13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5E3351-D287-43F0-B230-6C090D10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4A3558-E3C6-4397-BDCA-AD12D5C1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4615C1-ADE3-4BB9-B47A-F71EE1F5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FF121-9426-4AE1-9707-B0A655E5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B365B-D534-4B19-BEC9-D04902F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8A6D-F9B2-4620-9A2C-75427B17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DF62B-411A-4B22-970C-47D87A5B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E31BD1-68BD-486D-A584-451CD900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9C58BB-9448-414E-8871-9AD0FA10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30C0FC-400D-4A6A-9E8E-381E9F4B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26A04E-EF57-4C0B-8DE3-3AF259CA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5D66DF-FF9B-4AED-AFAE-E2A06448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C5E078-00EA-4A34-8BE2-EA961B02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169D80-C382-42C2-8757-871EAC2E9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69B2B-C368-4D97-9DF3-54F83DB1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FEA306-BAC7-44B0-8C91-5E51E2073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755924-62AA-4166-B2CD-15C18229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989F0-0A5A-4D7D-B056-3283C608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A3827E-50C9-495C-888E-21C06B7B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A2B24E-5C7C-41A0-BBE0-6F9E88AF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B3C56-CB0C-4187-AE59-FA9D9691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9D9009-1410-40AF-9DA5-C5FCDCE9A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D6FDD4-4A88-4409-99CA-25AD18003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315FE-2F44-4071-B9F8-3436B699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5A79BD-31DB-4B3F-911B-41DF5CFB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C96092-4C77-430A-A00F-EB77C447C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B96CD-5028-4E13-B9DA-55320085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194A71-BD83-4BB6-A9F2-85B658FF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DC7B0E-4F4B-463F-BA44-D917243B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AA28CC-6715-4DC8-9451-CCC9D556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CE84C4-4174-474C-9B5B-0B6187EB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543C1E-025A-4761-9C75-B5EB4B9D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211D74-C7C8-47FB-8338-428E1B8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97B8BE-93F5-402D-8B0B-B05D9003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CA6F4-FC1D-4933-AA64-08604738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159AEE-0DF2-4606-9037-30078092F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5D947-43BB-4B9B-8363-285672BD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32B099-5E2A-413F-A463-B968B4A3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6851A-3F6C-4227-897D-52F90D33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7CA97-0AED-4CDC-8539-820CF7A9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F72200-9501-45F3-9C6A-85851BD9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F5437-0640-49C9-B046-BB193DB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1DE44-7D01-4D36-B71E-16C446B7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1AB688-B947-4B41-9B85-7D58424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D769D-715D-46D3-8918-A0D8B58E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B8F64A-594D-4F99-80E5-60190880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B9C4CF-0177-455E-8A54-30080611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AE7E9B-F5D6-42D4-87B7-C9159DA04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BA195E-7A35-40EE-B597-6785007E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92D70B-16E6-4B50-AA9A-33CA13A0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A024-10B2-425E-9606-CAEA6B20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04EEFE-8BE7-47A4-B797-D0345A978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7F980C-7564-407E-93AC-30D3EB7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074B07-BD9C-48B7-971A-24BE7AE0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B0F601-66AB-4506-AD9C-D07C703F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701991-F53B-44FF-A550-AB495535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2900E6-8766-48DD-8F49-8C04AA83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2EC95-3EBB-496A-A2C8-EC0BB518B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DCEFE-9D65-4D5A-982B-C94472E8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60302-2DFA-4F30-8204-3CFE1D2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3665E-1166-4FDA-A017-5E139EAE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E7029-FBB5-4625-9008-9159B18E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4392BB-3D9C-4F11-8662-0BDB42BD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8E837-F229-4301-B6B6-85F3B956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982ABE-A5DD-420B-BCA0-20F86889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54B7F8-1D30-4701-867F-BA00E04C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5C1044-4C83-4D0D-A96B-4665C20E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6FCD15-710C-469D-829A-567FB3BA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BA2B1-C4D7-412F-9AB7-2347DC8CF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EAD09-8FBF-4EB3-AD17-ACDEEEC69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5E96-9C63-4859-B73C-8C77323D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2A36-F208-4C54-B46A-02AAA168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E54DD-6A5E-46ED-9C7B-061DB781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46B7C-283F-463B-B951-0B41E013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B821D1-1FED-4C61-9E6E-16D32B5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2D76B-BD97-4DF8-93BF-D244AB45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FECF80-E0A5-4F9A-A457-017D355B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582930-4B66-4F47-B343-88E8D651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77E37C-40F0-4D9C-9B5B-29179BCE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9A2B7A-DE03-4027-9C0A-76D25830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F80DF-BC65-49F6-9A5A-726EBC2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6240FC-731E-46FD-9B60-2C18584F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975EF1-E773-49D4-B3C6-19F66E3C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53E0B-621C-4F41-8ED7-E935A73D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AF011A-8E4D-4304-9D59-CF930DA4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72D1D-F647-47E4-B632-DEDCA220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B580FC-2F4A-4FF5-91EB-0A21A275B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174475-B927-4DF5-9E56-BC34E1D9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D1F401-048B-435E-8ECE-905E7C01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BB09BE-2C90-47F8-99AE-E40F3C3C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B6BB93-9CF0-417D-9915-4754B191F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D5525-11B2-4504-96BB-6F7998D3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B9CAC2-6BDD-4121-A9C1-91D29AA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56B676-B284-4C1D-8A99-1BFB50281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BAD2A6-4828-469E-B818-27C2CB17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0BE0A-A8C5-4E52-A2B5-1801BC00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AFDFC-7841-4519-9B39-2110CCB4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339230-0525-4E16-8245-623B367E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CED03-DBA3-4396-93B8-3FE97ACA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EC9EEF-ECA7-4F85-AE42-1D3B9F61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9933AC-58EE-4897-914E-8BF1C21BA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37809B-F282-404F-AF14-DB789AA9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A5E32B-B0EF-4FDD-A3C8-BA7FE267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34C14-B7BB-44AD-8D28-30789783D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87AC08-2F64-4565-AE2A-138AA7F2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D4DE7-5429-463A-B191-5FFA0A3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03919-5D36-4FB5-8F7D-8D7944ED0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13798-66EF-407F-996A-98EE0DAF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675578-0E08-40B9-82BB-14C48E29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0D6193-6627-42E0-B008-5F43F519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F28ABAE-8EE8-4127-8552-7EB47122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73375C-3AE9-4CA6-BE51-2B0D3BF4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A76A8-EE95-4EA3-92F6-DD005676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9E34E-302F-4DC0-B726-3D5F7F6F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7AA1DE-6CE5-49BC-BB1C-CC11ECCA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CF004-DE3B-4E80-B104-CDF0DD8F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9CB0F-7614-4A27-9398-C8869B9E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8404A5-4B98-4F0E-8E37-8BC5034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5D772-E973-4669-9D70-44FAAF5A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B524C-414F-4870-B818-37092960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F9294-B1BD-4650-87C1-221E2260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4F0D56-F583-4204-BBA6-4A29CC7E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03DB52-F494-47CE-8BB8-2A082C9D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4C5987-6658-47CC-8625-55FFD7C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B97F0-0B20-4736-B94D-041381E7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2B268F-A880-4AE5-BAB3-50E4A1B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6346F-D7BB-49D2-964F-218BE43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FF534-3DBD-4EEF-BD7A-D57641A3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3169C-3A6C-4543-AB98-E49843CA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1AA8B-B689-4D07-BDC7-CE418697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8B1164-C877-4028-99E5-BA4165A7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D496C-D229-494E-B0FD-653A4A93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50D60A-A990-4BFF-AF5B-12B54F71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916798-CBAF-4DAD-9738-FC69D95C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8E7FB6-5FE6-4DF9-9937-8FED9D6E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E46A73-0AA4-451D-ADDC-4A954F42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8C7312-4E47-4334-925F-AFA27989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4FEC1-CB96-45EA-B070-09E378B1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C5EDA-C122-4DE2-9C4C-42F9253C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24D18-6A35-4FD8-B64F-415CED8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9BE3BA-361A-41F6-AA04-905B0D4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8E5344-C30C-4BA3-8724-8BE254F26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83B7EB-920E-4A75-9FD7-C53CB385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CB71EA-597D-4734-979B-80798CD7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2B3B19-889A-4B56-AEAD-F32126D2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66963C-3A52-4A2A-A251-D469085F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BA4A3-C712-4B76-B899-33AF1B82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8DFDEF-FC40-4CD6-88A6-4AD83B04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8154C2-CE3D-4EA1-AD1D-BE41805B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DA83B-DD14-46B1-BA92-579303BBA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EAE535-F485-4A49-95F5-455B578B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B45E4-F15B-48B8-8EDE-71535A3F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8659E-55E7-484B-87D7-DD0939DF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EA28C1-2924-45B4-8854-B2750F15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7881EA-4C70-4C0E-82EF-2E5C0160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40738B-8E40-4EEC-AB3A-2BDF231F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646545-8570-459C-B3DB-0394C144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about/contact-u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79</v>
      </c>
      <c r="B1" s="3"/>
      <c r="C1" s="3"/>
    </row>
    <row r="2" spans="1:3" ht="19.5" customHeight="1" x14ac:dyDescent="0.25">
      <c r="A2" s="6" t="str">
        <f>"Jobs in Australia: Table 9. Queensland Spotlights by Local Government Areas, "&amp;'Table 9.1'!$Z$2&amp;""</f>
        <v>Jobs in Australia: Table 9. Queensland Spotlights by Local Government Areas, 2022-23</v>
      </c>
    </row>
    <row r="3" spans="1:3" ht="12.75" customHeight="1" x14ac:dyDescent="0.25">
      <c r="A3" s="1" t="s">
        <v>287</v>
      </c>
    </row>
    <row r="4" spans="1:3" ht="12.75" customHeight="1" x14ac:dyDescent="0.25"/>
    <row r="5" spans="1:3" ht="12.75" customHeight="1" x14ac:dyDescent="0.25">
      <c r="B5" s="7" t="s">
        <v>89</v>
      </c>
    </row>
    <row r="6" spans="1:3" ht="12.75" customHeight="1" x14ac:dyDescent="0.25">
      <c r="B6" s="8" t="s">
        <v>90</v>
      </c>
    </row>
    <row r="7" spans="1:3" ht="12.75" customHeight="1" x14ac:dyDescent="0.25">
      <c r="A7" s="9"/>
      <c r="B7" s="16">
        <v>9.1</v>
      </c>
      <c r="C7" s="17" t="s">
        <v>104</v>
      </c>
    </row>
    <row r="8" spans="1:3" ht="12.75" customHeight="1" x14ac:dyDescent="0.25">
      <c r="A8" s="9"/>
      <c r="B8" s="16">
        <v>9.1999999999999993</v>
      </c>
      <c r="C8" s="17" t="s">
        <v>105</v>
      </c>
    </row>
    <row r="9" spans="1:3" ht="12.75" customHeight="1" x14ac:dyDescent="0.25">
      <c r="A9" s="9"/>
      <c r="B9" s="16">
        <v>9.3000000000000007</v>
      </c>
      <c r="C9" s="17" t="s">
        <v>106</v>
      </c>
    </row>
    <row r="10" spans="1:3" ht="12.75" customHeight="1" x14ac:dyDescent="0.25">
      <c r="A10" s="9"/>
      <c r="B10" s="16">
        <v>9.4</v>
      </c>
      <c r="C10" s="17" t="s">
        <v>107</v>
      </c>
    </row>
    <row r="11" spans="1:3" ht="12.75" customHeight="1" x14ac:dyDescent="0.25">
      <c r="A11" s="9"/>
      <c r="B11" s="16">
        <v>9.5</v>
      </c>
      <c r="C11" s="17" t="s">
        <v>108</v>
      </c>
    </row>
    <row r="12" spans="1:3" ht="12.75" customHeight="1" x14ac:dyDescent="0.25">
      <c r="B12" s="16">
        <v>9.6</v>
      </c>
      <c r="C12" s="17" t="s">
        <v>109</v>
      </c>
    </row>
    <row r="13" spans="1:3" ht="12.75" customHeight="1" x14ac:dyDescent="0.25">
      <c r="B13" s="16">
        <v>9.6999999999999993</v>
      </c>
      <c r="C13" s="17" t="s">
        <v>110</v>
      </c>
    </row>
    <row r="14" spans="1:3" ht="12.75" customHeight="1" x14ac:dyDescent="0.25">
      <c r="B14" s="16">
        <v>9.8000000000000007</v>
      </c>
      <c r="C14" s="17" t="s">
        <v>111</v>
      </c>
    </row>
    <row r="15" spans="1:3" ht="12.75" customHeight="1" x14ac:dyDescent="0.25">
      <c r="B15" s="16">
        <v>9.9</v>
      </c>
      <c r="C15" s="17" t="s">
        <v>112</v>
      </c>
    </row>
    <row r="16" spans="1:3" ht="12.75" customHeight="1" x14ac:dyDescent="0.25">
      <c r="B16" s="55" t="s">
        <v>114</v>
      </c>
      <c r="C16" s="17" t="s">
        <v>113</v>
      </c>
    </row>
    <row r="17" spans="2:3" ht="12.75" customHeight="1" x14ac:dyDescent="0.25">
      <c r="B17" s="16">
        <v>9.11</v>
      </c>
      <c r="C17" s="17" t="s">
        <v>115</v>
      </c>
    </row>
    <row r="18" spans="2:3" ht="12.75" customHeight="1" x14ac:dyDescent="0.25">
      <c r="B18" s="16">
        <v>9.1199999999999992</v>
      </c>
      <c r="C18" s="17" t="s">
        <v>116</v>
      </c>
    </row>
    <row r="19" spans="2:3" ht="12.75" customHeight="1" x14ac:dyDescent="0.25">
      <c r="B19" s="16">
        <v>9.1300000000000008</v>
      </c>
      <c r="C19" s="17" t="s">
        <v>117</v>
      </c>
    </row>
    <row r="20" spans="2:3" ht="12.75" customHeight="1" x14ac:dyDescent="0.25">
      <c r="B20" s="16">
        <v>9.14</v>
      </c>
      <c r="C20" s="17" t="s">
        <v>118</v>
      </c>
    </row>
    <row r="21" spans="2:3" ht="12.75" customHeight="1" x14ac:dyDescent="0.25">
      <c r="B21" s="16">
        <v>9.15</v>
      </c>
      <c r="C21" s="17" t="s">
        <v>119</v>
      </c>
    </row>
    <row r="22" spans="2:3" ht="12.75" customHeight="1" x14ac:dyDescent="0.25">
      <c r="B22" s="16">
        <v>9.16</v>
      </c>
      <c r="C22" s="17" t="s">
        <v>120</v>
      </c>
    </row>
    <row r="23" spans="2:3" ht="12.75" customHeight="1" x14ac:dyDescent="0.25">
      <c r="B23" s="16">
        <v>9.17</v>
      </c>
      <c r="C23" s="17" t="s">
        <v>121</v>
      </c>
    </row>
    <row r="24" spans="2:3" ht="12.75" customHeight="1" x14ac:dyDescent="0.25">
      <c r="B24" s="16">
        <v>9.18</v>
      </c>
      <c r="C24" s="17" t="s">
        <v>122</v>
      </c>
    </row>
    <row r="25" spans="2:3" ht="12.75" customHeight="1" x14ac:dyDescent="0.25">
      <c r="B25" s="16">
        <v>9.19</v>
      </c>
      <c r="C25" s="17" t="s">
        <v>123</v>
      </c>
    </row>
    <row r="26" spans="2:3" ht="12.75" customHeight="1" x14ac:dyDescent="0.25">
      <c r="B26" s="55" t="s">
        <v>125</v>
      </c>
      <c r="C26" s="17" t="s">
        <v>124</v>
      </c>
    </row>
    <row r="27" spans="2:3" ht="12.75" customHeight="1" x14ac:dyDescent="0.25">
      <c r="B27" s="16">
        <v>9.2100000000000009</v>
      </c>
      <c r="C27" s="17" t="s">
        <v>126</v>
      </c>
    </row>
    <row r="28" spans="2:3" ht="12.75" customHeight="1" x14ac:dyDescent="0.25">
      <c r="B28" s="16">
        <v>9.2200000000000006</v>
      </c>
      <c r="C28" s="17" t="s">
        <v>127</v>
      </c>
    </row>
    <row r="29" spans="2:3" ht="12.75" customHeight="1" x14ac:dyDescent="0.25">
      <c r="B29" s="16">
        <v>9.23</v>
      </c>
      <c r="C29" s="17" t="s">
        <v>128</v>
      </c>
    </row>
    <row r="30" spans="2:3" ht="12.75" customHeight="1" x14ac:dyDescent="0.25">
      <c r="B30" s="16">
        <v>9.24</v>
      </c>
      <c r="C30" s="17" t="s">
        <v>129</v>
      </c>
    </row>
    <row r="31" spans="2:3" ht="12.75" customHeight="1" x14ac:dyDescent="0.25">
      <c r="B31" s="16">
        <v>9.25</v>
      </c>
      <c r="C31" s="17" t="s">
        <v>130</v>
      </c>
    </row>
    <row r="32" spans="2:3" ht="12.75" customHeight="1" x14ac:dyDescent="0.25">
      <c r="B32" s="16">
        <v>9.26</v>
      </c>
      <c r="C32" s="17" t="s">
        <v>131</v>
      </c>
    </row>
    <row r="33" spans="2:3" ht="12.75" customHeight="1" x14ac:dyDescent="0.25">
      <c r="B33" s="16">
        <v>9.27</v>
      </c>
      <c r="C33" s="17" t="s">
        <v>132</v>
      </c>
    </row>
    <row r="34" spans="2:3" ht="12.75" customHeight="1" x14ac:dyDescent="0.25">
      <c r="B34" s="16">
        <v>9.2799999999999994</v>
      </c>
      <c r="C34" s="17" t="s">
        <v>133</v>
      </c>
    </row>
    <row r="35" spans="2:3" ht="12.75" customHeight="1" x14ac:dyDescent="0.25">
      <c r="B35" s="16">
        <v>9.2899999999999991</v>
      </c>
      <c r="C35" s="17" t="s">
        <v>134</v>
      </c>
    </row>
    <row r="36" spans="2:3" ht="12.75" customHeight="1" x14ac:dyDescent="0.25">
      <c r="B36" s="55" t="s">
        <v>136</v>
      </c>
      <c r="C36" s="17" t="s">
        <v>135</v>
      </c>
    </row>
    <row r="37" spans="2:3" ht="12.75" customHeight="1" x14ac:dyDescent="0.25">
      <c r="B37" s="16">
        <v>9.31</v>
      </c>
      <c r="C37" s="17" t="s">
        <v>137</v>
      </c>
    </row>
    <row r="38" spans="2:3" ht="12.75" customHeight="1" x14ac:dyDescent="0.25">
      <c r="B38" s="16">
        <v>9.32</v>
      </c>
      <c r="C38" s="17" t="s">
        <v>138</v>
      </c>
    </row>
    <row r="39" spans="2:3" ht="12.75" customHeight="1" x14ac:dyDescent="0.25">
      <c r="B39" s="16">
        <v>9.33</v>
      </c>
      <c r="C39" s="17" t="s">
        <v>139</v>
      </c>
    </row>
    <row r="40" spans="2:3" ht="12.75" customHeight="1" x14ac:dyDescent="0.25">
      <c r="B40" s="16">
        <v>9.34</v>
      </c>
      <c r="C40" s="17" t="s">
        <v>140</v>
      </c>
    </row>
    <row r="41" spans="2:3" ht="12.75" customHeight="1" x14ac:dyDescent="0.25">
      <c r="B41" s="16">
        <v>9.35</v>
      </c>
      <c r="C41" s="17" t="s">
        <v>141</v>
      </c>
    </row>
    <row r="42" spans="2:3" ht="12.75" customHeight="1" x14ac:dyDescent="0.25">
      <c r="B42" s="16">
        <v>9.36</v>
      </c>
      <c r="C42" s="17" t="s">
        <v>142</v>
      </c>
    </row>
    <row r="43" spans="2:3" ht="12.75" customHeight="1" x14ac:dyDescent="0.25">
      <c r="B43" s="16">
        <v>9.3699999999999992</v>
      </c>
      <c r="C43" s="17" t="s">
        <v>143</v>
      </c>
    </row>
    <row r="44" spans="2:3" ht="12.75" customHeight="1" x14ac:dyDescent="0.25">
      <c r="B44" s="16">
        <v>9.3800000000000008</v>
      </c>
      <c r="C44" s="17" t="s">
        <v>144</v>
      </c>
    </row>
    <row r="45" spans="2:3" ht="12.75" customHeight="1" x14ac:dyDescent="0.25">
      <c r="B45" s="16">
        <v>9.39</v>
      </c>
      <c r="C45" s="17" t="s">
        <v>145</v>
      </c>
    </row>
    <row r="46" spans="2:3" ht="12.75" customHeight="1" x14ac:dyDescent="0.25">
      <c r="B46" s="55" t="s">
        <v>147</v>
      </c>
      <c r="C46" s="17" t="s">
        <v>146</v>
      </c>
    </row>
    <row r="47" spans="2:3" ht="12.75" customHeight="1" x14ac:dyDescent="0.25">
      <c r="B47" s="16">
        <v>9.41</v>
      </c>
      <c r="C47" s="17" t="s">
        <v>148</v>
      </c>
    </row>
    <row r="48" spans="2:3" ht="12.75" customHeight="1" x14ac:dyDescent="0.25">
      <c r="B48" s="16">
        <v>9.42</v>
      </c>
      <c r="C48" s="17" t="s">
        <v>149</v>
      </c>
    </row>
    <row r="49" spans="2:3" ht="12.75" customHeight="1" x14ac:dyDescent="0.25">
      <c r="B49" s="16">
        <v>9.43</v>
      </c>
      <c r="C49" s="17" t="s">
        <v>150</v>
      </c>
    </row>
    <row r="50" spans="2:3" ht="12.75" customHeight="1" x14ac:dyDescent="0.25">
      <c r="B50" s="16">
        <v>9.44</v>
      </c>
      <c r="C50" s="17" t="s">
        <v>151</v>
      </c>
    </row>
    <row r="51" spans="2:3" ht="12.75" customHeight="1" x14ac:dyDescent="0.25">
      <c r="B51" s="16">
        <v>9.4499999999999993</v>
      </c>
      <c r="C51" s="17" t="s">
        <v>152</v>
      </c>
    </row>
    <row r="52" spans="2:3" ht="12.75" customHeight="1" x14ac:dyDescent="0.25">
      <c r="B52" s="16">
        <v>9.4600000000000009</v>
      </c>
      <c r="C52" s="17" t="s">
        <v>153</v>
      </c>
    </row>
    <row r="53" spans="2:3" ht="12.75" customHeight="1" x14ac:dyDescent="0.25">
      <c r="B53" s="16">
        <v>9.4700000000000006</v>
      </c>
      <c r="C53" s="17" t="s">
        <v>154</v>
      </c>
    </row>
    <row r="54" spans="2:3" ht="12.75" customHeight="1" x14ac:dyDescent="0.25">
      <c r="B54" s="16">
        <v>9.48</v>
      </c>
      <c r="C54" s="17" t="s">
        <v>155</v>
      </c>
    </row>
    <row r="55" spans="2:3" ht="12.75" customHeight="1" x14ac:dyDescent="0.25">
      <c r="B55" s="16">
        <v>9.49</v>
      </c>
      <c r="C55" s="17" t="s">
        <v>156</v>
      </c>
    </row>
    <row r="56" spans="2:3" ht="12.75" customHeight="1" x14ac:dyDescent="0.25">
      <c r="B56" s="55" t="s">
        <v>158</v>
      </c>
      <c r="C56" s="17" t="s">
        <v>157</v>
      </c>
    </row>
    <row r="57" spans="2:3" ht="12.75" customHeight="1" x14ac:dyDescent="0.25">
      <c r="B57" s="16">
        <v>9.51</v>
      </c>
      <c r="C57" s="17" t="s">
        <v>159</v>
      </c>
    </row>
    <row r="58" spans="2:3" ht="12.75" customHeight="1" x14ac:dyDescent="0.25">
      <c r="B58" s="16">
        <v>9.52</v>
      </c>
      <c r="C58" s="17" t="s">
        <v>160</v>
      </c>
    </row>
    <row r="59" spans="2:3" ht="12.75" customHeight="1" x14ac:dyDescent="0.25">
      <c r="B59" s="16">
        <v>9.5299999999999994</v>
      </c>
      <c r="C59" s="17" t="s">
        <v>161</v>
      </c>
    </row>
    <row r="60" spans="2:3" ht="12.75" customHeight="1" x14ac:dyDescent="0.25">
      <c r="B60" s="16">
        <v>9.5399999999999991</v>
      </c>
      <c r="C60" s="17" t="s">
        <v>162</v>
      </c>
    </row>
    <row r="61" spans="2:3" ht="12.75" customHeight="1" x14ac:dyDescent="0.25">
      <c r="B61" s="16">
        <v>9.5500000000000007</v>
      </c>
      <c r="C61" s="17" t="s">
        <v>163</v>
      </c>
    </row>
    <row r="62" spans="2:3" ht="12.75" customHeight="1" x14ac:dyDescent="0.25">
      <c r="B62" s="16">
        <v>9.56</v>
      </c>
      <c r="C62" s="17" t="s">
        <v>164</v>
      </c>
    </row>
    <row r="63" spans="2:3" ht="12.75" customHeight="1" x14ac:dyDescent="0.25">
      <c r="B63" s="16">
        <v>9.57</v>
      </c>
      <c r="C63" s="17" t="s">
        <v>165</v>
      </c>
    </row>
    <row r="64" spans="2:3" ht="12.75" customHeight="1" x14ac:dyDescent="0.25">
      <c r="B64" s="16">
        <v>9.58</v>
      </c>
      <c r="C64" s="17" t="s">
        <v>166</v>
      </c>
    </row>
    <row r="65" spans="2:3" ht="12.75" customHeight="1" x14ac:dyDescent="0.25">
      <c r="B65" s="16">
        <v>9.59</v>
      </c>
      <c r="C65" s="17" t="s">
        <v>167</v>
      </c>
    </row>
    <row r="66" spans="2:3" ht="12.75" customHeight="1" x14ac:dyDescent="0.25">
      <c r="B66" s="55" t="s">
        <v>169</v>
      </c>
      <c r="C66" s="17" t="s">
        <v>168</v>
      </c>
    </row>
    <row r="67" spans="2:3" ht="12.75" customHeight="1" x14ac:dyDescent="0.25">
      <c r="B67" s="16">
        <v>9.61</v>
      </c>
      <c r="C67" s="17" t="s">
        <v>170</v>
      </c>
    </row>
    <row r="68" spans="2:3" ht="12.75" customHeight="1" x14ac:dyDescent="0.25">
      <c r="B68" s="16">
        <v>9.6199999999999992</v>
      </c>
      <c r="C68" s="17" t="s">
        <v>171</v>
      </c>
    </row>
    <row r="69" spans="2:3" ht="12.75" customHeight="1" x14ac:dyDescent="0.25">
      <c r="B69" s="16">
        <v>9.6300000000000008</v>
      </c>
      <c r="C69" s="17" t="s">
        <v>172</v>
      </c>
    </row>
    <row r="70" spans="2:3" ht="12.75" customHeight="1" x14ac:dyDescent="0.25">
      <c r="B70" s="16">
        <v>9.64</v>
      </c>
      <c r="C70" s="17" t="s">
        <v>173</v>
      </c>
    </row>
    <row r="71" spans="2:3" ht="12.75" customHeight="1" x14ac:dyDescent="0.25">
      <c r="B71" s="16">
        <v>9.65</v>
      </c>
      <c r="C71" s="17" t="s">
        <v>174</v>
      </c>
    </row>
    <row r="72" spans="2:3" ht="12.75" customHeight="1" x14ac:dyDescent="0.25">
      <c r="B72" s="16">
        <v>9.66</v>
      </c>
      <c r="C72" s="17" t="s">
        <v>175</v>
      </c>
    </row>
    <row r="73" spans="2:3" ht="12.75" customHeight="1" x14ac:dyDescent="0.25">
      <c r="B73" s="16">
        <v>9.67</v>
      </c>
      <c r="C73" s="17" t="s">
        <v>176</v>
      </c>
    </row>
    <row r="74" spans="2:3" ht="12.75" customHeight="1" x14ac:dyDescent="0.25">
      <c r="B74" s="16">
        <v>9.68</v>
      </c>
      <c r="C74" s="17" t="s">
        <v>177</v>
      </c>
    </row>
    <row r="75" spans="2:3" ht="12.75" customHeight="1" x14ac:dyDescent="0.25">
      <c r="B75" s="16">
        <v>9.69</v>
      </c>
      <c r="C75" s="17" t="s">
        <v>178</v>
      </c>
    </row>
    <row r="76" spans="2:3" ht="12.75" customHeight="1" x14ac:dyDescent="0.25">
      <c r="B76" s="55" t="s">
        <v>180</v>
      </c>
      <c r="C76" s="17" t="s">
        <v>285</v>
      </c>
    </row>
    <row r="77" spans="2:3" ht="12.75" customHeight="1" x14ac:dyDescent="0.25">
      <c r="B77" s="16">
        <v>9.7100000000000009</v>
      </c>
      <c r="C77" s="17" t="s">
        <v>181</v>
      </c>
    </row>
    <row r="78" spans="2:3" ht="12.75" customHeight="1" x14ac:dyDescent="0.25">
      <c r="B78" s="16">
        <v>9.7200000000000006</v>
      </c>
      <c r="C78" s="17" t="s">
        <v>182</v>
      </c>
    </row>
    <row r="79" spans="2:3" ht="12.75" customHeight="1" x14ac:dyDescent="0.25">
      <c r="B79" s="16">
        <v>9.73</v>
      </c>
      <c r="C79" s="17" t="s">
        <v>183</v>
      </c>
    </row>
    <row r="80" spans="2:3" ht="12.75" customHeight="1" x14ac:dyDescent="0.25">
      <c r="B80" s="16">
        <v>9.74</v>
      </c>
      <c r="C80" s="17" t="s">
        <v>184</v>
      </c>
    </row>
    <row r="81" spans="1:3" ht="12.75" customHeight="1" x14ac:dyDescent="0.25">
      <c r="B81" s="16">
        <v>9.75</v>
      </c>
      <c r="C81" s="17" t="s">
        <v>185</v>
      </c>
    </row>
    <row r="82" spans="1:3" ht="12.75" customHeight="1" x14ac:dyDescent="0.25">
      <c r="B82" s="16">
        <v>9.76</v>
      </c>
      <c r="C82" s="17" t="s">
        <v>186</v>
      </c>
    </row>
    <row r="83" spans="1:3" ht="12.75" customHeight="1" x14ac:dyDescent="0.25">
      <c r="B83" s="16">
        <v>9.77</v>
      </c>
      <c r="C83" s="17" t="s">
        <v>187</v>
      </c>
    </row>
    <row r="84" spans="1:3" ht="12.75" customHeight="1" x14ac:dyDescent="0.25">
      <c r="B84" s="16">
        <v>9.7799999999999994</v>
      </c>
      <c r="C84" s="17" t="s">
        <v>188</v>
      </c>
    </row>
    <row r="85" spans="1:3" x14ac:dyDescent="0.25">
      <c r="B85" s="10"/>
      <c r="C85" s="11"/>
    </row>
    <row r="86" spans="1:3" x14ac:dyDescent="0.25">
      <c r="B86" s="56"/>
      <c r="C86" s="56"/>
    </row>
    <row r="87" spans="1:3" ht="15.75" x14ac:dyDescent="0.25">
      <c r="B87" s="12" t="s">
        <v>91</v>
      </c>
      <c r="C87" s="13"/>
    </row>
    <row r="88" spans="1:3" ht="15.75" x14ac:dyDescent="0.25">
      <c r="B88" s="7"/>
      <c r="C88" s="56"/>
    </row>
    <row r="89" spans="1:3" x14ac:dyDescent="0.25">
      <c r="B89" s="14"/>
      <c r="C89" s="56"/>
    </row>
    <row r="90" spans="1:3" x14ac:dyDescent="0.25">
      <c r="B90" s="14"/>
      <c r="C90" s="56"/>
    </row>
    <row r="91" spans="1:3" ht="15.75" x14ac:dyDescent="0.25">
      <c r="B91" s="6" t="s">
        <v>92</v>
      </c>
      <c r="C91" s="56"/>
    </row>
    <row r="92" spans="1:3" x14ac:dyDescent="0.25">
      <c r="B92" s="15"/>
      <c r="C92" s="15"/>
    </row>
    <row r="93" spans="1:3" ht="21.95" customHeight="1" x14ac:dyDescent="0.25">
      <c r="A93" s="9"/>
      <c r="B93" s="140" t="s">
        <v>286</v>
      </c>
      <c r="C93" s="140"/>
    </row>
    <row r="94" spans="1:3" x14ac:dyDescent="0.25">
      <c r="A94" s="9"/>
      <c r="B94" s="15"/>
      <c r="C94" s="15"/>
    </row>
    <row r="95" spans="1:3" x14ac:dyDescent="0.25">
      <c r="A95" s="9"/>
      <c r="B95" s="15"/>
      <c r="C95" s="15"/>
    </row>
    <row r="96" spans="1:3" x14ac:dyDescent="0.25">
      <c r="A96" s="9"/>
      <c r="B96" s="141" t="s">
        <v>289</v>
      </c>
      <c r="C96" s="141"/>
    </row>
    <row r="97" spans="1:1" x14ac:dyDescent="0.25">
      <c r="A97" s="139"/>
    </row>
    <row r="98" spans="1:1" x14ac:dyDescent="0.25">
      <c r="A98" s="139"/>
    </row>
  </sheetData>
  <mergeCells count="2"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2024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  <hyperlink ref="B93:C93" r:id="rId4" display="For further information about these and related statistics visit abs.gov.au/about/contact-us." xr:uid="{4E52E697-23C6-4680-92AC-47111592E098}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D85C-67A7-4C3E-A70B-8200198D5135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9.9 Bulloo,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253</v>
      </c>
      <c r="W4" s="108">
        <v>285</v>
      </c>
      <c r="X4" s="108">
        <v>322</v>
      </c>
      <c r="Y4" s="108">
        <v>304</v>
      </c>
      <c r="Z4" s="108">
        <v>294</v>
      </c>
      <c r="AB4" s="109" t="str">
        <f>TEXT(Z4,"###,###")</f>
        <v>294</v>
      </c>
      <c r="AD4" s="110">
        <f>Z4/Y4-1</f>
        <v>-3.289473684210531E-2</v>
      </c>
      <c r="AF4" s="110">
        <f>Z4/V4-1</f>
        <v>0.1620553359683794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127</v>
      </c>
      <c r="W5" s="108">
        <v>149</v>
      </c>
      <c r="X5" s="108">
        <v>189</v>
      </c>
      <c r="Y5" s="108">
        <v>156</v>
      </c>
      <c r="Z5" s="108">
        <v>143</v>
      </c>
      <c r="AB5" s="109" t="str">
        <f>TEXT(Z5,"###,###")</f>
        <v>143</v>
      </c>
      <c r="AD5" s="110">
        <f t="shared" ref="AD5:AD9" si="0">Z5/Y5-1</f>
        <v>-8.333333333333337E-2</v>
      </c>
      <c r="AF5" s="110">
        <f t="shared" ref="AF5:AF9" si="1">Z5/V5-1</f>
        <v>0.12598425196850394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128</v>
      </c>
      <c r="W6" s="108">
        <v>134</v>
      </c>
      <c r="X6" s="108">
        <v>132</v>
      </c>
      <c r="Y6" s="108">
        <v>152</v>
      </c>
      <c r="Z6" s="108">
        <v>148</v>
      </c>
      <c r="AB6" s="109" t="str">
        <f>TEXT(Z6,"###,###")</f>
        <v>148</v>
      </c>
      <c r="AD6" s="110">
        <f t="shared" si="0"/>
        <v>-2.6315789473684181E-2</v>
      </c>
      <c r="AF6" s="110">
        <f t="shared" si="1"/>
        <v>0.15625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155</v>
      </c>
      <c r="W7" s="108">
        <v>176</v>
      </c>
      <c r="X7" s="108">
        <v>204</v>
      </c>
      <c r="Y7" s="108">
        <v>201</v>
      </c>
      <c r="Z7" s="108">
        <v>197</v>
      </c>
      <c r="AB7" s="109" t="str">
        <f>TEXT(Z7,"###,###")</f>
        <v>197</v>
      </c>
      <c r="AD7" s="110">
        <f t="shared" si="0"/>
        <v>-1.9900497512437831E-2</v>
      </c>
      <c r="AF7" s="110">
        <f t="shared" si="1"/>
        <v>0.2709677419354839</v>
      </c>
    </row>
    <row r="8" spans="1:32" ht="17.25" customHeight="1" x14ac:dyDescent="0.25">
      <c r="A8" s="64" t="s">
        <v>12</v>
      </c>
      <c r="B8" s="65"/>
      <c r="C8" s="29"/>
      <c r="D8" s="66" t="str">
        <f>AB4</f>
        <v>294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197</v>
      </c>
      <c r="P8" s="67"/>
      <c r="S8" s="107" t="s">
        <v>82</v>
      </c>
      <c r="T8" s="108"/>
      <c r="U8" s="108"/>
      <c r="V8" s="108">
        <v>46048</v>
      </c>
      <c r="W8" s="108">
        <v>48250.53</v>
      </c>
      <c r="X8" s="108">
        <v>51072.44</v>
      </c>
      <c r="Y8" s="108">
        <v>53424.89</v>
      </c>
      <c r="Z8" s="108">
        <v>52286</v>
      </c>
      <c r="AB8" s="109" t="str">
        <f>TEXT(Z8,"$###,###")</f>
        <v>$52,286</v>
      </c>
      <c r="AD8" s="110">
        <f t="shared" si="0"/>
        <v>-2.1317591856529816E-2</v>
      </c>
      <c r="AF8" s="110">
        <f t="shared" si="1"/>
        <v>0.1354673384294649</v>
      </c>
    </row>
    <row r="9" spans="1:32" x14ac:dyDescent="0.25">
      <c r="A9" s="30" t="s">
        <v>14</v>
      </c>
      <c r="B9" s="71"/>
      <c r="C9" s="72"/>
      <c r="D9" s="73">
        <f>AD104</f>
        <v>59.523809523809526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54.82233502538071</v>
      </c>
      <c r="P9" s="74" t="s">
        <v>83</v>
      </c>
      <c r="S9" s="107" t="s">
        <v>7</v>
      </c>
      <c r="T9" s="108"/>
      <c r="U9" s="108"/>
      <c r="V9" s="108">
        <v>8467744</v>
      </c>
      <c r="W9" s="108">
        <v>10124579</v>
      </c>
      <c r="X9" s="108">
        <v>12608656</v>
      </c>
      <c r="Y9" s="108">
        <v>12044646</v>
      </c>
      <c r="Z9" s="108">
        <v>12137941</v>
      </c>
      <c r="AB9" s="109" t="str">
        <f>TEXT(Z9/1000000,"$#,###.0")&amp;" mil"</f>
        <v>$12.1 mil</v>
      </c>
      <c r="AD9" s="110">
        <f t="shared" si="0"/>
        <v>7.7457652138552824E-3</v>
      </c>
      <c r="AF9" s="110">
        <f t="shared" si="1"/>
        <v>0.43343268289641257</v>
      </c>
    </row>
    <row r="10" spans="1:32" x14ac:dyDescent="0.25">
      <c r="A10" s="30" t="s">
        <v>17</v>
      </c>
      <c r="B10" s="71"/>
      <c r="C10" s="72"/>
      <c r="D10" s="73">
        <f>AD105</f>
        <v>30.272108843537417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45.685279187817258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77.157360406091371</v>
      </c>
      <c r="P11" s="74" t="s">
        <v>83</v>
      </c>
      <c r="S11" s="107" t="s">
        <v>29</v>
      </c>
      <c r="T11" s="112"/>
      <c r="U11" s="112"/>
      <c r="V11" s="112">
        <v>206</v>
      </c>
      <c r="W11" s="112">
        <v>234</v>
      </c>
      <c r="X11" s="112">
        <v>265</v>
      </c>
      <c r="Y11" s="112">
        <v>254</v>
      </c>
      <c r="Z11" s="112">
        <v>253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11.167512690355331</v>
      </c>
      <c r="P12" s="74" t="s">
        <v>83</v>
      </c>
      <c r="S12" s="107" t="s">
        <v>30</v>
      </c>
      <c r="T12" s="112"/>
      <c r="U12" s="112"/>
      <c r="V12" s="112">
        <v>50</v>
      </c>
      <c r="W12" s="112">
        <v>49</v>
      </c>
      <c r="X12" s="112">
        <v>57</v>
      </c>
      <c r="Y12" s="112">
        <v>48</v>
      </c>
      <c r="Z12" s="112">
        <v>49</v>
      </c>
    </row>
    <row r="13" spans="1:32" ht="15" customHeight="1" x14ac:dyDescent="0.25">
      <c r="A13" s="30" t="s">
        <v>19</v>
      </c>
      <c r="B13" s="72"/>
      <c r="C13" s="72"/>
      <c r="D13" s="73">
        <f>AD108</f>
        <v>24.149659863945576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12.690355329949238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13.945578231292515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42.517006802721085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15.5</v>
      </c>
      <c r="P15" s="74" t="s">
        <v>83</v>
      </c>
      <c r="S15" s="115" t="s">
        <v>59</v>
      </c>
      <c r="T15" s="115"/>
      <c r="U15" s="116"/>
      <c r="V15" s="116">
        <v>66</v>
      </c>
      <c r="W15" s="116">
        <v>60</v>
      </c>
      <c r="X15" s="116">
        <v>65</v>
      </c>
      <c r="Y15" s="112">
        <v>63</v>
      </c>
      <c r="Z15" s="112">
        <v>67</v>
      </c>
      <c r="AB15" s="117">
        <f t="shared" ref="AB15:AB34" si="2">IF(Z15="np",0,Z15/$Z$34)</f>
        <v>0.22408026755852842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11.564625850340136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84.5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4</v>
      </c>
      <c r="Y16" s="112">
        <v>3</v>
      </c>
      <c r="Z16" s="112">
        <v>6</v>
      </c>
      <c r="AB16" s="117">
        <f t="shared" si="2"/>
        <v>2.0066889632107024E-2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</v>
      </c>
      <c r="W17" s="116">
        <v>11</v>
      </c>
      <c r="X17" s="116">
        <v>15</v>
      </c>
      <c r="Y17" s="112">
        <v>12</v>
      </c>
      <c r="Z17" s="112">
        <v>5</v>
      </c>
      <c r="AB17" s="117">
        <f t="shared" si="2"/>
        <v>1.6722408026755852E-2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Bulloo (2018-19 to 2022-23)</v>
      </c>
      <c r="B19" s="63"/>
      <c r="C19" s="63"/>
      <c r="D19" s="63"/>
      <c r="E19" s="63"/>
      <c r="F19" s="63"/>
      <c r="G19" s="63" t="str">
        <f>$S$1&amp;" ("&amp;$V$2&amp;" to "&amp;$Z$2&amp;")"</f>
        <v>Bulloo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</v>
      </c>
      <c r="W19" s="116">
        <v>10</v>
      </c>
      <c r="X19" s="116">
        <v>13</v>
      </c>
      <c r="Y19" s="112">
        <v>16</v>
      </c>
      <c r="Z19" s="112">
        <v>8</v>
      </c>
      <c r="AB19" s="117">
        <f t="shared" si="2"/>
        <v>2.6755852842809364E-2</v>
      </c>
    </row>
    <row r="20" spans="1:28" x14ac:dyDescent="0.25">
      <c r="S20" s="115" t="s">
        <v>64</v>
      </c>
      <c r="T20" s="115"/>
      <c r="U20" s="116"/>
      <c r="V20" s="116">
        <v>5</v>
      </c>
      <c r="W20" s="116">
        <v>4</v>
      </c>
      <c r="X20" s="116">
        <v>7</v>
      </c>
      <c r="Y20" s="112">
        <v>9</v>
      </c>
      <c r="Z20" s="112">
        <v>6</v>
      </c>
      <c r="AB20" s="117">
        <f t="shared" si="2"/>
        <v>2.0066889632107024E-2</v>
      </c>
    </row>
    <row r="21" spans="1:28" x14ac:dyDescent="0.25">
      <c r="S21" s="115" t="s">
        <v>65</v>
      </c>
      <c r="T21" s="115"/>
      <c r="U21" s="116"/>
      <c r="V21" s="116">
        <v>6</v>
      </c>
      <c r="W21" s="116">
        <v>12</v>
      </c>
      <c r="X21" s="116">
        <v>11</v>
      </c>
      <c r="Y21" s="112">
        <v>17</v>
      </c>
      <c r="Z21" s="112">
        <v>8</v>
      </c>
      <c r="AB21" s="117">
        <f t="shared" si="2"/>
        <v>2.6755852842809364E-2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11</v>
      </c>
      <c r="X22" s="116">
        <v>7</v>
      </c>
      <c r="Y22" s="112">
        <v>6</v>
      </c>
      <c r="Z22" s="112">
        <v>15</v>
      </c>
      <c r="AB22" s="117">
        <f t="shared" si="2"/>
        <v>5.016722408026756E-2</v>
      </c>
    </row>
    <row r="23" spans="1:28" x14ac:dyDescent="0.25">
      <c r="S23" s="115" t="s">
        <v>67</v>
      </c>
      <c r="T23" s="115"/>
      <c r="U23" s="116"/>
      <c r="V23" s="116">
        <v>11</v>
      </c>
      <c r="W23" s="116">
        <v>12</v>
      </c>
      <c r="X23" s="116">
        <v>14</v>
      </c>
      <c r="Y23" s="112">
        <v>10</v>
      </c>
      <c r="Z23" s="112">
        <v>12</v>
      </c>
      <c r="AB23" s="117">
        <f t="shared" si="2"/>
        <v>4.0133779264214048E-2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5</v>
      </c>
      <c r="X25" s="116">
        <v>4</v>
      </c>
      <c r="Y25" s="112">
        <v>0</v>
      </c>
      <c r="Z25" s="112">
        <v>4</v>
      </c>
      <c r="AB25" s="117">
        <f t="shared" si="2"/>
        <v>1.3377926421404682E-2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10</v>
      </c>
      <c r="X26" s="116">
        <v>9</v>
      </c>
      <c r="Y26" s="112">
        <v>8</v>
      </c>
      <c r="Z26" s="112">
        <v>11</v>
      </c>
      <c r="AB26" s="117">
        <f t="shared" si="2"/>
        <v>3.678929765886288E-2</v>
      </c>
    </row>
    <row r="27" spans="1:28" x14ac:dyDescent="0.25">
      <c r="S27" s="115" t="s">
        <v>71</v>
      </c>
      <c r="T27" s="115"/>
      <c r="U27" s="116"/>
      <c r="V27" s="116">
        <v>10</v>
      </c>
      <c r="W27" s="116">
        <v>9</v>
      </c>
      <c r="X27" s="116">
        <v>16</v>
      </c>
      <c r="Y27" s="112">
        <v>19</v>
      </c>
      <c r="Z27" s="112">
        <v>20</v>
      </c>
      <c r="AB27" s="117">
        <f t="shared" si="2"/>
        <v>6.6889632107023408E-2</v>
      </c>
    </row>
    <row r="28" spans="1:28" x14ac:dyDescent="0.25">
      <c r="S28" s="115" t="s">
        <v>72</v>
      </c>
      <c r="T28" s="115"/>
      <c r="U28" s="116"/>
      <c r="V28" s="116">
        <v>6</v>
      </c>
      <c r="W28" s="116">
        <v>11</v>
      </c>
      <c r="X28" s="116">
        <v>19</v>
      </c>
      <c r="Y28" s="112">
        <v>15</v>
      </c>
      <c r="Z28" s="112">
        <v>17</v>
      </c>
      <c r="AB28" s="117">
        <f t="shared" si="2"/>
        <v>5.6856187290969896E-2</v>
      </c>
    </row>
    <row r="29" spans="1:28" x14ac:dyDescent="0.25">
      <c r="S29" s="115" t="s">
        <v>73</v>
      </c>
      <c r="T29" s="115"/>
      <c r="U29" s="116"/>
      <c r="V29" s="116">
        <v>77</v>
      </c>
      <c r="W29" s="116">
        <v>72</v>
      </c>
      <c r="X29" s="116">
        <v>77</v>
      </c>
      <c r="Y29" s="112">
        <v>70</v>
      </c>
      <c r="Z29" s="112">
        <v>72</v>
      </c>
      <c r="AB29" s="117">
        <f t="shared" si="2"/>
        <v>0.24080267558528429</v>
      </c>
    </row>
    <row r="30" spans="1:28" x14ac:dyDescent="0.25">
      <c r="S30" s="115" t="s">
        <v>74</v>
      </c>
      <c r="T30" s="115"/>
      <c r="U30" s="116"/>
      <c r="V30" s="116">
        <v>15</v>
      </c>
      <c r="W30" s="116">
        <v>10</v>
      </c>
      <c r="X30" s="116">
        <v>18</v>
      </c>
      <c r="Y30" s="112">
        <v>18</v>
      </c>
      <c r="Z30" s="112">
        <v>12</v>
      </c>
      <c r="AB30" s="117">
        <f t="shared" si="2"/>
        <v>4.0133779264214048E-2</v>
      </c>
    </row>
    <row r="31" spans="1:28" x14ac:dyDescent="0.25">
      <c r="S31" s="115" t="s">
        <v>75</v>
      </c>
      <c r="T31" s="115"/>
      <c r="U31" s="116"/>
      <c r="V31" s="116">
        <v>7</v>
      </c>
      <c r="W31" s="116">
        <v>6</v>
      </c>
      <c r="X31" s="116">
        <v>9</v>
      </c>
      <c r="Y31" s="112">
        <v>12</v>
      </c>
      <c r="Z31" s="112">
        <v>11</v>
      </c>
      <c r="AB31" s="117">
        <f t="shared" si="2"/>
        <v>3.678929765886288E-2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5</v>
      </c>
      <c r="X32" s="116">
        <v>2</v>
      </c>
      <c r="Y32" s="112">
        <v>7</v>
      </c>
      <c r="Z32" s="112">
        <v>4</v>
      </c>
      <c r="AB32" s="117">
        <f t="shared" si="2"/>
        <v>1.3377926421404682E-2</v>
      </c>
    </row>
    <row r="33" spans="19:32" x14ac:dyDescent="0.25">
      <c r="S33" s="115" t="s">
        <v>77</v>
      </c>
      <c r="T33" s="115"/>
      <c r="U33" s="116"/>
      <c r="V33" s="116">
        <v>6</v>
      </c>
      <c r="W33" s="116">
        <v>7</v>
      </c>
      <c r="X33" s="116">
        <v>13</v>
      </c>
      <c r="Y33" s="112">
        <v>9</v>
      </c>
      <c r="Z33" s="112">
        <v>5</v>
      </c>
      <c r="AB33" s="117">
        <f t="shared" si="2"/>
        <v>1.6722408026755852E-2</v>
      </c>
    </row>
    <row r="34" spans="19:32" x14ac:dyDescent="0.25">
      <c r="S34" s="118" t="s">
        <v>53</v>
      </c>
      <c r="T34" s="118"/>
      <c r="U34" s="119"/>
      <c r="V34" s="119">
        <v>256</v>
      </c>
      <c r="W34" s="119">
        <v>283</v>
      </c>
      <c r="X34" s="119">
        <v>322</v>
      </c>
      <c r="Y34" s="120">
        <v>307</v>
      </c>
      <c r="Z34" s="120">
        <v>299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131</v>
      </c>
      <c r="W37" s="112">
        <v>144</v>
      </c>
      <c r="X37" s="112">
        <v>171</v>
      </c>
      <c r="Y37" s="112">
        <v>174</v>
      </c>
      <c r="Z37" s="112">
        <v>169</v>
      </c>
      <c r="AB37" s="132">
        <f>Z37/Z40*100</f>
        <v>84.5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</v>
      </c>
      <c r="W38" s="112">
        <v>34</v>
      </c>
      <c r="X38" s="112">
        <v>29</v>
      </c>
      <c r="Y38" s="112">
        <v>25</v>
      </c>
      <c r="Z38" s="112">
        <v>31</v>
      </c>
      <c r="AB38" s="132">
        <f>Z38/Z40*100</f>
        <v>15.5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156</v>
      </c>
      <c r="W40" s="112">
        <v>178</v>
      </c>
      <c r="X40" s="112">
        <v>200</v>
      </c>
      <c r="Y40" s="112">
        <v>199</v>
      </c>
      <c r="Z40" s="112">
        <v>200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3</v>
      </c>
      <c r="X45" s="112">
        <v>7</v>
      </c>
      <c r="Y45" s="112">
        <v>9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12</v>
      </c>
      <c r="W46" s="112">
        <v>9</v>
      </c>
      <c r="X46" s="112">
        <v>7</v>
      </c>
      <c r="Y46" s="112">
        <v>4</v>
      </c>
      <c r="Z46" s="112">
        <v>7</v>
      </c>
    </row>
    <row r="47" spans="19:32" x14ac:dyDescent="0.25">
      <c r="S47" s="115" t="s">
        <v>39</v>
      </c>
      <c r="T47" s="115"/>
      <c r="U47" s="112"/>
      <c r="V47" s="112">
        <v>6</v>
      </c>
      <c r="W47" s="112">
        <v>8</v>
      </c>
      <c r="X47" s="112">
        <v>26</v>
      </c>
      <c r="Y47" s="112">
        <v>13</v>
      </c>
      <c r="Z47" s="112">
        <v>9</v>
      </c>
    </row>
    <row r="48" spans="19:32" x14ac:dyDescent="0.25">
      <c r="S48" s="115" t="s">
        <v>40</v>
      </c>
      <c r="T48" s="115"/>
      <c r="U48" s="112"/>
      <c r="V48" s="112">
        <v>3</v>
      </c>
      <c r="W48" s="112">
        <v>17</v>
      </c>
      <c r="X48" s="112">
        <v>16</v>
      </c>
      <c r="Y48" s="112">
        <v>14</v>
      </c>
      <c r="Z48" s="112">
        <v>10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</v>
      </c>
      <c r="W49" s="112">
        <v>10</v>
      </c>
      <c r="X49" s="112">
        <v>13</v>
      </c>
      <c r="Y49" s="112">
        <v>16</v>
      </c>
      <c r="Z49" s="112">
        <v>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Bulloo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</v>
      </c>
      <c r="W50" s="112">
        <v>22</v>
      </c>
      <c r="X50" s="112">
        <v>24</v>
      </c>
      <c r="Y50" s="112">
        <v>19</v>
      </c>
      <c r="Z50" s="112">
        <v>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</v>
      </c>
      <c r="W51" s="112">
        <v>19</v>
      </c>
      <c r="X51" s="112">
        <v>22</v>
      </c>
      <c r="Y51" s="112">
        <v>9</v>
      </c>
      <c r="Z51" s="112">
        <v>14</v>
      </c>
    </row>
    <row r="52" spans="1:26" ht="15" customHeight="1" x14ac:dyDescent="0.25">
      <c r="S52" s="115" t="s">
        <v>44</v>
      </c>
      <c r="T52" s="115"/>
      <c r="U52" s="112"/>
      <c r="V52" s="112">
        <v>11</v>
      </c>
      <c r="W52" s="112">
        <v>11</v>
      </c>
      <c r="X52" s="112">
        <v>13</v>
      </c>
      <c r="Y52" s="112">
        <v>18</v>
      </c>
      <c r="Z52" s="112">
        <v>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</v>
      </c>
      <c r="W53" s="112">
        <v>16</v>
      </c>
      <c r="X53" s="112">
        <v>20</v>
      </c>
      <c r="Y53" s="112">
        <v>17</v>
      </c>
      <c r="Z53" s="112">
        <v>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</v>
      </c>
      <c r="W54" s="112">
        <v>15</v>
      </c>
      <c r="X54" s="112">
        <v>6</v>
      </c>
      <c r="Y54" s="112">
        <v>5</v>
      </c>
      <c r="Z54" s="112">
        <v>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</v>
      </c>
      <c r="W55" s="112">
        <v>14</v>
      </c>
      <c r="X55" s="112">
        <v>15</v>
      </c>
      <c r="Y55" s="112">
        <v>11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3</v>
      </c>
      <c r="W56" s="112">
        <v>11</v>
      </c>
      <c r="X56" s="112">
        <v>10</v>
      </c>
      <c r="Y56" s="112">
        <v>10</v>
      </c>
      <c r="Z56" s="112">
        <v>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6</v>
      </c>
      <c r="X57" s="112">
        <v>6</v>
      </c>
      <c r="Y57" s="112">
        <v>6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1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123</v>
      </c>
      <c r="W61" s="112">
        <v>152</v>
      </c>
      <c r="X61" s="112">
        <v>189</v>
      </c>
      <c r="Y61" s="112">
        <v>157</v>
      </c>
      <c r="Z61" s="112">
        <v>143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2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6</v>
      </c>
      <c r="X64" s="112">
        <v>3</v>
      </c>
      <c r="Y64" s="112">
        <v>5</v>
      </c>
      <c r="Z64" s="112">
        <v>11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Bulloo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</v>
      </c>
      <c r="W65" s="112">
        <v>0</v>
      </c>
      <c r="X65" s="112">
        <v>4</v>
      </c>
      <c r="Y65" s="112">
        <v>13</v>
      </c>
      <c r="Z65" s="112">
        <v>8</v>
      </c>
    </row>
    <row r="66" spans="1:26" x14ac:dyDescent="0.25">
      <c r="S66" s="115" t="s">
        <v>39</v>
      </c>
      <c r="T66" s="115"/>
      <c r="U66" s="112"/>
      <c r="V66" s="112">
        <v>15</v>
      </c>
      <c r="W66" s="112">
        <v>22</v>
      </c>
      <c r="X66" s="112">
        <v>19</v>
      </c>
      <c r="Y66" s="112">
        <v>20</v>
      </c>
      <c r="Z66" s="112">
        <v>20</v>
      </c>
    </row>
    <row r="67" spans="1:26" x14ac:dyDescent="0.25">
      <c r="S67" s="115" t="s">
        <v>40</v>
      </c>
      <c r="T67" s="115"/>
      <c r="U67" s="112"/>
      <c r="V67" s="112">
        <v>15</v>
      </c>
      <c r="W67" s="112">
        <v>28</v>
      </c>
      <c r="X67" s="112">
        <v>10</v>
      </c>
      <c r="Y67" s="112">
        <v>16</v>
      </c>
      <c r="Z67" s="112">
        <v>18</v>
      </c>
    </row>
    <row r="68" spans="1:26" x14ac:dyDescent="0.25">
      <c r="S68" s="115" t="s">
        <v>41</v>
      </c>
      <c r="T68" s="115"/>
      <c r="U68" s="112"/>
      <c r="V68" s="112">
        <v>14</v>
      </c>
      <c r="W68" s="112">
        <v>14</v>
      </c>
      <c r="X68" s="112">
        <v>14</v>
      </c>
      <c r="Y68" s="112">
        <v>12</v>
      </c>
      <c r="Z68" s="112">
        <v>14</v>
      </c>
    </row>
    <row r="69" spans="1:26" x14ac:dyDescent="0.25">
      <c r="S69" s="115" t="s">
        <v>42</v>
      </c>
      <c r="T69" s="115"/>
      <c r="U69" s="112"/>
      <c r="V69" s="112">
        <v>23</v>
      </c>
      <c r="W69" s="112">
        <v>14</v>
      </c>
      <c r="X69" s="112">
        <v>15</v>
      </c>
      <c r="Y69" s="112">
        <v>10</v>
      </c>
      <c r="Z69" s="112">
        <v>16</v>
      </c>
    </row>
    <row r="70" spans="1:26" x14ac:dyDescent="0.25">
      <c r="S70" s="115" t="s">
        <v>43</v>
      </c>
      <c r="T70" s="115"/>
      <c r="U70" s="112"/>
      <c r="V70" s="112">
        <v>9</v>
      </c>
      <c r="W70" s="112">
        <v>11</v>
      </c>
      <c r="X70" s="112">
        <v>14</v>
      </c>
      <c r="Y70" s="112">
        <v>20</v>
      </c>
      <c r="Z70" s="112">
        <v>15</v>
      </c>
    </row>
    <row r="71" spans="1:26" x14ac:dyDescent="0.25">
      <c r="S71" s="115" t="s">
        <v>44</v>
      </c>
      <c r="T71" s="115"/>
      <c r="U71" s="112"/>
      <c r="V71" s="112">
        <v>12</v>
      </c>
      <c r="W71" s="112">
        <v>9</v>
      </c>
      <c r="X71" s="112">
        <v>17</v>
      </c>
      <c r="Y71" s="112">
        <v>7</v>
      </c>
      <c r="Z71" s="112">
        <v>7</v>
      </c>
    </row>
    <row r="72" spans="1:26" x14ac:dyDescent="0.25">
      <c r="S72" s="115" t="s">
        <v>45</v>
      </c>
      <c r="T72" s="115"/>
      <c r="U72" s="112"/>
      <c r="V72" s="112">
        <v>14</v>
      </c>
      <c r="W72" s="112">
        <v>9</v>
      </c>
      <c r="X72" s="112">
        <v>6</v>
      </c>
      <c r="Y72" s="112">
        <v>15</v>
      </c>
      <c r="Z72" s="112">
        <v>14</v>
      </c>
    </row>
    <row r="73" spans="1:26" x14ac:dyDescent="0.25">
      <c r="S73" s="115" t="s">
        <v>46</v>
      </c>
      <c r="T73" s="115"/>
      <c r="U73" s="112"/>
      <c r="V73" s="112">
        <v>15</v>
      </c>
      <c r="W73" s="112">
        <v>13</v>
      </c>
      <c r="X73" s="112">
        <v>10</v>
      </c>
      <c r="Y73" s="112">
        <v>14</v>
      </c>
      <c r="Z73" s="112">
        <v>10</v>
      </c>
    </row>
    <row r="74" spans="1:26" x14ac:dyDescent="0.25">
      <c r="S74" s="115" t="s">
        <v>47</v>
      </c>
      <c r="T74" s="115"/>
      <c r="U74" s="112"/>
      <c r="V74" s="112">
        <v>5</v>
      </c>
      <c r="W74" s="112">
        <v>7</v>
      </c>
      <c r="X74" s="112">
        <v>9</v>
      </c>
      <c r="Y74" s="112">
        <v>8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8</v>
      </c>
      <c r="X75" s="112">
        <v>5</v>
      </c>
      <c r="Y75" s="112">
        <v>3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4</v>
      </c>
      <c r="Y76" s="112">
        <v>4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130</v>
      </c>
      <c r="W80" s="112">
        <v>132</v>
      </c>
      <c r="X80" s="112">
        <v>132</v>
      </c>
      <c r="Y80" s="112">
        <v>149</v>
      </c>
      <c r="Z80" s="112">
        <v>148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Bulloo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14</v>
      </c>
      <c r="X83" s="112">
        <v>10</v>
      </c>
      <c r="Y83" s="112">
        <v>11</v>
      </c>
      <c r="Z83" s="112">
        <v>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0</v>
      </c>
      <c r="W84" s="112">
        <v>6</v>
      </c>
      <c r="X84" s="112">
        <v>7</v>
      </c>
      <c r="Y84" s="112">
        <v>6</v>
      </c>
      <c r="Z84" s="112">
        <v>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11</v>
      </c>
      <c r="W85" s="112">
        <v>15</v>
      </c>
      <c r="X85" s="112">
        <v>16</v>
      </c>
      <c r="Y85" s="112">
        <v>18</v>
      </c>
      <c r="Z85" s="112">
        <v>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294</v>
      </c>
      <c r="D86" s="96">
        <f t="shared" ref="D86:D91" si="4">AD4</f>
        <v>-3.289473684210531E-2</v>
      </c>
      <c r="E86" s="97">
        <f t="shared" ref="E86:E91" si="5">AD4</f>
        <v>-3.289473684210531E-2</v>
      </c>
      <c r="F86" s="96">
        <f t="shared" ref="F86:F91" si="6">AF4</f>
        <v>0.1620553359683794</v>
      </c>
      <c r="G86" s="97">
        <f t="shared" ref="G86:G91" si="7">AF4</f>
        <v>0.1620553359683794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0</v>
      </c>
      <c r="W86" s="112">
        <v>6</v>
      </c>
      <c r="X86" s="112">
        <v>3</v>
      </c>
      <c r="Y86" s="112">
        <v>6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143</v>
      </c>
      <c r="D87" s="96">
        <f t="shared" si="4"/>
        <v>-8.333333333333337E-2</v>
      </c>
      <c r="E87" s="97">
        <f t="shared" si="5"/>
        <v>-8.333333333333337E-2</v>
      </c>
      <c r="F87" s="96">
        <f t="shared" si="6"/>
        <v>0.12598425196850394</v>
      </c>
      <c r="G87" s="97">
        <f t="shared" si="7"/>
        <v>0.12598425196850394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4</v>
      </c>
      <c r="X87" s="112">
        <v>7</v>
      </c>
      <c r="Y87" s="112">
        <v>3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148</v>
      </c>
      <c r="D88" s="96">
        <f t="shared" si="4"/>
        <v>-2.6315789473684181E-2</v>
      </c>
      <c r="E88" s="97">
        <f t="shared" si="5"/>
        <v>-2.6315789473684181E-2</v>
      </c>
      <c r="F88" s="96">
        <f t="shared" si="6"/>
        <v>0.15625</v>
      </c>
      <c r="G88" s="97">
        <f t="shared" si="7"/>
        <v>0.15625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197</v>
      </c>
      <c r="D89" s="96">
        <f t="shared" si="4"/>
        <v>-1.9900497512437831E-2</v>
      </c>
      <c r="E89" s="97">
        <f t="shared" si="5"/>
        <v>-1.9900497512437831E-2</v>
      </c>
      <c r="F89" s="96">
        <f t="shared" si="6"/>
        <v>0.2709677419354839</v>
      </c>
      <c r="G89" s="97">
        <f t="shared" si="7"/>
        <v>0.2709677419354839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14</v>
      </c>
      <c r="W89" s="112">
        <v>17</v>
      </c>
      <c r="X89" s="112">
        <v>19</v>
      </c>
      <c r="Y89" s="112">
        <v>21</v>
      </c>
      <c r="Z89" s="112">
        <v>21</v>
      </c>
    </row>
    <row r="90" spans="1:30" ht="15" customHeight="1" x14ac:dyDescent="0.25">
      <c r="A90" s="49" t="s">
        <v>95</v>
      </c>
      <c r="B90" s="49"/>
      <c r="C90" s="57" t="str">
        <f t="shared" si="3"/>
        <v>$52,286</v>
      </c>
      <c r="D90" s="96">
        <f t="shared" si="4"/>
        <v>-2.1317591856529816E-2</v>
      </c>
      <c r="E90" s="97">
        <f t="shared" si="5"/>
        <v>-2.1317591856529816E-2</v>
      </c>
      <c r="F90" s="96">
        <f t="shared" si="6"/>
        <v>0.1354673384294649</v>
      </c>
      <c r="G90" s="97">
        <f t="shared" si="7"/>
        <v>0.1354673384294649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15</v>
      </c>
      <c r="W90" s="112">
        <v>27</v>
      </c>
      <c r="X90" s="112">
        <v>28</v>
      </c>
      <c r="Y90" s="112">
        <v>37</v>
      </c>
      <c r="Z90" s="112">
        <v>23</v>
      </c>
    </row>
    <row r="91" spans="1:30" ht="15" customHeight="1" x14ac:dyDescent="0.25">
      <c r="A91" s="49" t="s">
        <v>7</v>
      </c>
      <c r="B91" s="49"/>
      <c r="C91" s="57" t="str">
        <f t="shared" si="3"/>
        <v>$12.1 mil</v>
      </c>
      <c r="D91" s="96">
        <f t="shared" si="4"/>
        <v>7.7457652138552824E-3</v>
      </c>
      <c r="E91" s="97">
        <f t="shared" si="5"/>
        <v>7.7457652138552824E-3</v>
      </c>
      <c r="F91" s="96">
        <f t="shared" si="6"/>
        <v>0.43343268289641257</v>
      </c>
      <c r="G91" s="97">
        <f t="shared" si="7"/>
        <v>0.43343268289641257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81</v>
      </c>
      <c r="W91" s="112">
        <v>96</v>
      </c>
      <c r="X91" s="112">
        <v>120</v>
      </c>
      <c r="Y91" s="112">
        <v>112</v>
      </c>
      <c r="Z91" s="112">
        <v>112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</v>
      </c>
      <c r="W93" s="112">
        <v>3</v>
      </c>
      <c r="X93" s="112">
        <v>5</v>
      </c>
      <c r="Y93" s="112">
        <v>8</v>
      </c>
      <c r="Z93" s="112">
        <v>11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</v>
      </c>
      <c r="W94" s="112">
        <v>5</v>
      </c>
      <c r="X94" s="112">
        <v>8</v>
      </c>
      <c r="Y94" s="112">
        <v>8</v>
      </c>
      <c r="Z94" s="112">
        <v>12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</v>
      </c>
      <c r="W95" s="112">
        <v>5</v>
      </c>
      <c r="X95" s="112">
        <v>0</v>
      </c>
      <c r="Y95" s="112">
        <v>4</v>
      </c>
      <c r="Z95" s="112">
        <v>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</v>
      </c>
      <c r="W96" s="112">
        <v>7</v>
      </c>
      <c r="X96" s="112">
        <v>11</v>
      </c>
      <c r="Y96" s="112">
        <v>9</v>
      </c>
      <c r="Z96" s="112">
        <v>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26</v>
      </c>
      <c r="W97" s="112">
        <v>22</v>
      </c>
      <c r="X97" s="112">
        <v>25</v>
      </c>
      <c r="Y97" s="112">
        <v>23</v>
      </c>
      <c r="Z97" s="112">
        <v>18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0</v>
      </c>
      <c r="W98" s="112">
        <v>0</v>
      </c>
      <c r="X98" s="112">
        <v>0</v>
      </c>
      <c r="Y98" s="112">
        <v>6</v>
      </c>
      <c r="Z98" s="112">
        <v>0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13</v>
      </c>
      <c r="X100" s="112">
        <v>12</v>
      </c>
      <c r="Y100" s="112">
        <v>15</v>
      </c>
      <c r="Z100" s="112">
        <v>12</v>
      </c>
    </row>
    <row r="101" spans="1:32" x14ac:dyDescent="0.25">
      <c r="A101" s="18"/>
      <c r="S101" s="118" t="s">
        <v>53</v>
      </c>
      <c r="T101" s="118"/>
      <c r="U101" s="112"/>
      <c r="V101" s="112">
        <v>80</v>
      </c>
      <c r="W101" s="112">
        <v>79</v>
      </c>
      <c r="X101" s="112">
        <v>80</v>
      </c>
      <c r="Y101" s="112">
        <v>89</v>
      </c>
      <c r="Z101" s="112">
        <v>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</v>
      </c>
      <c r="W104" s="112">
        <v>164</v>
      </c>
      <c r="X104" s="112">
        <v>185</v>
      </c>
      <c r="Y104" s="112">
        <v>171</v>
      </c>
      <c r="Z104" s="112">
        <v>175</v>
      </c>
      <c r="AB104" s="109" t="str">
        <f>TEXT(Z104,"###,###")</f>
        <v>175</v>
      </c>
      <c r="AD104" s="130">
        <f>Z104/($Z$4)*100</f>
        <v>59.523809523809526</v>
      </c>
      <c r="AF104" s="109"/>
    </row>
    <row r="105" spans="1:32" x14ac:dyDescent="0.25">
      <c r="S105" s="115" t="s">
        <v>17</v>
      </c>
      <c r="T105" s="115"/>
      <c r="U105" s="112"/>
      <c r="V105" s="112">
        <v>98</v>
      </c>
      <c r="W105" s="112">
        <v>93</v>
      </c>
      <c r="X105" s="112">
        <v>98</v>
      </c>
      <c r="Y105" s="112">
        <v>98</v>
      </c>
      <c r="Z105" s="112">
        <v>89</v>
      </c>
      <c r="AB105" s="109" t="str">
        <f>TEXT(Z105,"###,###")</f>
        <v>89</v>
      </c>
      <c r="AD105" s="130">
        <f>Z105/($Z$4)*100</f>
        <v>30.272108843537417</v>
      </c>
      <c r="AF105" s="109"/>
    </row>
    <row r="106" spans="1:32" x14ac:dyDescent="0.25">
      <c r="S106" s="118" t="s">
        <v>53</v>
      </c>
      <c r="T106" s="118"/>
      <c r="U106" s="120"/>
      <c r="V106" s="120">
        <v>222</v>
      </c>
      <c r="W106" s="120">
        <v>257</v>
      </c>
      <c r="X106" s="120">
        <v>283</v>
      </c>
      <c r="Y106" s="120">
        <v>269</v>
      </c>
      <c r="Z106" s="120">
        <v>264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</v>
      </c>
      <c r="W108" s="112">
        <v>46</v>
      </c>
      <c r="X108" s="112">
        <v>72</v>
      </c>
      <c r="Y108" s="112">
        <v>63</v>
      </c>
      <c r="Z108" s="112">
        <v>71</v>
      </c>
      <c r="AB108" s="109" t="str">
        <f>TEXT(Z108,"###,###")</f>
        <v>71</v>
      </c>
      <c r="AD108" s="130">
        <f>Z108/($Z$4)*100</f>
        <v>24.149659863945576</v>
      </c>
      <c r="AF108" s="109"/>
    </row>
    <row r="109" spans="1:32" x14ac:dyDescent="0.25">
      <c r="S109" s="115" t="s">
        <v>20</v>
      </c>
      <c r="T109" s="115"/>
      <c r="U109" s="112"/>
      <c r="V109" s="112">
        <v>19</v>
      </c>
      <c r="W109" s="112">
        <v>39</v>
      </c>
      <c r="X109" s="112">
        <v>41</v>
      </c>
      <c r="Y109" s="112">
        <v>37</v>
      </c>
      <c r="Z109" s="112">
        <v>41</v>
      </c>
      <c r="AB109" s="109" t="str">
        <f>TEXT(Z109,"###,###")</f>
        <v>41</v>
      </c>
      <c r="AD109" s="130">
        <f>Z109/($Z$4)*100</f>
        <v>13.945578231292515</v>
      </c>
      <c r="AF109" s="109"/>
    </row>
    <row r="110" spans="1:32" x14ac:dyDescent="0.25">
      <c r="S110" s="115" t="s">
        <v>21</v>
      </c>
      <c r="T110" s="115"/>
      <c r="U110" s="112"/>
      <c r="V110" s="112">
        <v>111</v>
      </c>
      <c r="W110" s="112">
        <v>126</v>
      </c>
      <c r="X110" s="112">
        <v>132</v>
      </c>
      <c r="Y110" s="112">
        <v>124</v>
      </c>
      <c r="Z110" s="112">
        <v>125</v>
      </c>
      <c r="AB110" s="109" t="str">
        <f>TEXT(Z110,"###,###")</f>
        <v>125</v>
      </c>
      <c r="AD110" s="130">
        <f>Z110/($Z$4)*100</f>
        <v>42.517006802721085</v>
      </c>
      <c r="AF110" s="109"/>
    </row>
    <row r="111" spans="1:32" x14ac:dyDescent="0.25">
      <c r="S111" s="115" t="s">
        <v>22</v>
      </c>
      <c r="T111" s="115"/>
      <c r="U111" s="112"/>
      <c r="V111" s="112">
        <v>36</v>
      </c>
      <c r="W111" s="112">
        <v>32</v>
      </c>
      <c r="X111" s="112">
        <v>38</v>
      </c>
      <c r="Y111" s="112">
        <v>42</v>
      </c>
      <c r="Z111" s="112">
        <v>34</v>
      </c>
      <c r="AB111" s="109" t="str">
        <f>TEXT(Z111,"###,###")</f>
        <v>34</v>
      </c>
      <c r="AD111" s="130">
        <f>Z111/($Z$4)*100</f>
        <v>11.564625850340136</v>
      </c>
      <c r="AF111" s="109"/>
    </row>
    <row r="112" spans="1:32" x14ac:dyDescent="0.25">
      <c r="S112" s="118" t="s">
        <v>53</v>
      </c>
      <c r="T112" s="118"/>
      <c r="U112" s="112"/>
      <c r="V112" s="112">
        <v>250</v>
      </c>
      <c r="W112" s="112">
        <v>286</v>
      </c>
      <c r="X112" s="112">
        <v>322</v>
      </c>
      <c r="Y112" s="112">
        <v>303</v>
      </c>
      <c r="Z112" s="112">
        <v>295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43.42</v>
      </c>
      <c r="W118" s="131">
        <v>43.24</v>
      </c>
      <c r="X118" s="131">
        <v>41.98</v>
      </c>
      <c r="Y118" s="131">
        <v>41.61</v>
      </c>
      <c r="Z118" s="131">
        <v>40.61</v>
      </c>
      <c r="AB118" s="109" t="str">
        <f>TEXT(Z118,"##.0")</f>
        <v>40.6</v>
      </c>
    </row>
    <row r="120" spans="19:32" x14ac:dyDescent="0.25">
      <c r="S120" s="101" t="s">
        <v>97</v>
      </c>
      <c r="T120" s="112"/>
      <c r="U120" s="112"/>
      <c r="V120" s="112">
        <v>108</v>
      </c>
      <c r="W120" s="112">
        <v>126</v>
      </c>
      <c r="X120" s="112">
        <v>151</v>
      </c>
      <c r="Y120" s="112">
        <v>152</v>
      </c>
      <c r="Z120" s="112">
        <v>152</v>
      </c>
      <c r="AB120" s="109" t="str">
        <f>TEXT(Z120,"###,###")</f>
        <v>152</v>
      </c>
    </row>
    <row r="121" spans="19:32" x14ac:dyDescent="0.25">
      <c r="S121" s="101" t="s">
        <v>98</v>
      </c>
      <c r="T121" s="112"/>
      <c r="U121" s="112"/>
      <c r="V121" s="112">
        <v>18</v>
      </c>
      <c r="W121" s="112">
        <v>24</v>
      </c>
      <c r="X121" s="112">
        <v>19</v>
      </c>
      <c r="Y121" s="112">
        <v>14</v>
      </c>
      <c r="Z121" s="112">
        <v>22</v>
      </c>
      <c r="AB121" s="109" t="str">
        <f>TEXT(Z121,"###,###")</f>
        <v>22</v>
      </c>
    </row>
    <row r="122" spans="19:32" x14ac:dyDescent="0.25">
      <c r="S122" s="101" t="s">
        <v>99</v>
      </c>
      <c r="T122" s="112"/>
      <c r="U122" s="112"/>
      <c r="V122" s="112">
        <v>32</v>
      </c>
      <c r="W122" s="112">
        <v>22</v>
      </c>
      <c r="X122" s="112">
        <v>38</v>
      </c>
      <c r="Y122" s="112">
        <v>32</v>
      </c>
      <c r="Z122" s="112">
        <v>25</v>
      </c>
      <c r="AB122" s="109" t="str">
        <f>TEXT(Z122,"###,###")</f>
        <v>25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140</v>
      </c>
      <c r="W124" s="112">
        <v>148</v>
      </c>
      <c r="X124" s="112">
        <v>189</v>
      </c>
      <c r="Y124" s="112">
        <v>184</v>
      </c>
      <c r="Z124" s="112">
        <v>177</v>
      </c>
      <c r="AB124" s="109" t="str">
        <f>TEXT(Z124,"###,###")</f>
        <v>177</v>
      </c>
      <c r="AD124" s="127">
        <f>Z124/$Z$7*100</f>
        <v>89.847715736040612</v>
      </c>
    </row>
    <row r="125" spans="19:32" x14ac:dyDescent="0.25">
      <c r="S125" s="101" t="s">
        <v>101</v>
      </c>
      <c r="T125" s="112"/>
      <c r="U125" s="112"/>
      <c r="V125" s="112">
        <v>50</v>
      </c>
      <c r="W125" s="112">
        <v>46</v>
      </c>
      <c r="X125" s="112">
        <v>57</v>
      </c>
      <c r="Y125" s="112">
        <v>46</v>
      </c>
      <c r="Z125" s="112">
        <v>47</v>
      </c>
      <c r="AB125" s="109" t="str">
        <f>TEXT(Z125,"###,###")</f>
        <v>47</v>
      </c>
      <c r="AD125" s="127">
        <f>Z125/$Z$7*100</f>
        <v>23.857868020304569</v>
      </c>
    </row>
    <row r="127" spans="19:32" x14ac:dyDescent="0.25">
      <c r="S127" s="101" t="s">
        <v>102</v>
      </c>
      <c r="T127" s="112"/>
      <c r="U127" s="112"/>
      <c r="V127" s="112">
        <v>78</v>
      </c>
      <c r="W127" s="112">
        <v>96</v>
      </c>
      <c r="X127" s="112">
        <v>119</v>
      </c>
      <c r="Y127" s="112">
        <v>106</v>
      </c>
      <c r="Z127" s="112">
        <v>108</v>
      </c>
      <c r="AB127" s="109" t="str">
        <f>TEXT(Z127,"###,###")</f>
        <v>108</v>
      </c>
      <c r="AD127" s="127">
        <f>Z127/$Z$7*100</f>
        <v>54.82233502538071</v>
      </c>
    </row>
    <row r="128" spans="19:32" x14ac:dyDescent="0.25">
      <c r="S128" s="101" t="s">
        <v>103</v>
      </c>
      <c r="T128" s="112"/>
      <c r="U128" s="112"/>
      <c r="V128" s="112">
        <v>76</v>
      </c>
      <c r="W128" s="112">
        <v>81</v>
      </c>
      <c r="X128" s="112">
        <v>84</v>
      </c>
      <c r="Y128" s="112">
        <v>90</v>
      </c>
      <c r="Z128" s="112">
        <v>90</v>
      </c>
      <c r="AB128" s="109" t="str">
        <f>TEXT(Z128,"###,###")</f>
        <v>90</v>
      </c>
      <c r="AD128" s="127">
        <f>Z128/$Z$7*100</f>
        <v>45.685279187817258</v>
      </c>
    </row>
    <row r="130" spans="19:20" x14ac:dyDescent="0.25">
      <c r="S130" s="101" t="s">
        <v>277</v>
      </c>
      <c r="T130" s="127">
        <v>77.157360406091371</v>
      </c>
    </row>
    <row r="131" spans="19:20" x14ac:dyDescent="0.25">
      <c r="S131" s="101" t="s">
        <v>278</v>
      </c>
      <c r="T131" s="127">
        <v>11.167512690355331</v>
      </c>
    </row>
    <row r="132" spans="19:20" x14ac:dyDescent="0.25">
      <c r="S132" s="101" t="s">
        <v>279</v>
      </c>
      <c r="T132" s="127">
        <v>12.690355329949238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06FA267-CF95-4923-868C-EEFDD760ED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DFCF77-B8A5-41D1-97CC-41FDD0F44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B05486D-6D12-4B47-BF27-9707858B2B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E1AD8C-3415-459B-9FA9-F3BD6D16A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E8E5-8A5F-48A5-A623-C03253D018FB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114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114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9.10 Bundaberg,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71932</v>
      </c>
      <c r="W4" s="108">
        <v>71700</v>
      </c>
      <c r="X4" s="108">
        <v>75679</v>
      </c>
      <c r="Y4" s="108">
        <v>79099</v>
      </c>
      <c r="Z4" s="108">
        <v>81633</v>
      </c>
      <c r="AB4" s="109" t="str">
        <f>TEXT(Z4,"###,###")</f>
        <v>81,633</v>
      </c>
      <c r="AD4" s="110">
        <f>Z4/Y4-1</f>
        <v>3.2035803233922078E-2</v>
      </c>
      <c r="AF4" s="110">
        <f>Z4/V4-1</f>
        <v>0.13486348217761224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37680</v>
      </c>
      <c r="W5" s="108">
        <v>37153</v>
      </c>
      <c r="X5" s="108">
        <v>38790</v>
      </c>
      <c r="Y5" s="108">
        <v>40522</v>
      </c>
      <c r="Z5" s="108">
        <v>41477</v>
      </c>
      <c r="AB5" s="109" t="str">
        <f>TEXT(Z5,"###,###")</f>
        <v>41,477</v>
      </c>
      <c r="AD5" s="110">
        <f t="shared" ref="AD5:AD9" si="0">Z5/Y5-1</f>
        <v>2.3567444844775576E-2</v>
      </c>
      <c r="AF5" s="110">
        <f t="shared" ref="AF5:AF9" si="1">Z5/V5-1</f>
        <v>0.10076963906581748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34252</v>
      </c>
      <c r="W6" s="108">
        <v>34542</v>
      </c>
      <c r="X6" s="108">
        <v>36820</v>
      </c>
      <c r="Y6" s="108">
        <v>38485</v>
      </c>
      <c r="Z6" s="108">
        <v>40094</v>
      </c>
      <c r="AB6" s="109" t="str">
        <f>TEXT(Z6,"###,###")</f>
        <v>40,094</v>
      </c>
      <c r="AD6" s="110">
        <f t="shared" si="0"/>
        <v>4.1808496816941654E-2</v>
      </c>
      <c r="AF6" s="110">
        <f t="shared" si="1"/>
        <v>0.17055938339367049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48893</v>
      </c>
      <c r="W7" s="108">
        <v>49106</v>
      </c>
      <c r="X7" s="108">
        <v>49799</v>
      </c>
      <c r="Y7" s="108">
        <v>52080</v>
      </c>
      <c r="Z7" s="108">
        <v>54302</v>
      </c>
      <c r="AB7" s="109" t="str">
        <f>TEXT(Z7,"###,###")</f>
        <v>54,302</v>
      </c>
      <c r="AD7" s="110">
        <f t="shared" si="0"/>
        <v>4.2665130568356302E-2</v>
      </c>
      <c r="AF7" s="110">
        <f t="shared" si="1"/>
        <v>0.1106293334424151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81,633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54,302</v>
      </c>
      <c r="P8" s="67"/>
      <c r="S8" s="107" t="s">
        <v>82</v>
      </c>
      <c r="T8" s="108"/>
      <c r="U8" s="108"/>
      <c r="V8" s="108">
        <v>36475.129999999997</v>
      </c>
      <c r="W8" s="108">
        <v>36865</v>
      </c>
      <c r="X8" s="108">
        <v>39662.67</v>
      </c>
      <c r="Y8" s="108">
        <v>41888.39</v>
      </c>
      <c r="Z8" s="108">
        <v>44296</v>
      </c>
      <c r="AB8" s="109" t="str">
        <f>TEXT(Z8,"$###,###")</f>
        <v>$44,296</v>
      </c>
      <c r="AD8" s="110">
        <f t="shared" si="0"/>
        <v>5.7476785333597125E-2</v>
      </c>
      <c r="AF8" s="110">
        <f t="shared" si="1"/>
        <v>0.21441650790552358</v>
      </c>
    </row>
    <row r="9" spans="1:32" x14ac:dyDescent="0.25">
      <c r="A9" s="30" t="s">
        <v>14</v>
      </c>
      <c r="B9" s="71"/>
      <c r="C9" s="72"/>
      <c r="D9" s="73">
        <f>AD104</f>
        <v>77.950093712101719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51.392213914772931</v>
      </c>
      <c r="P9" s="74" t="s">
        <v>83</v>
      </c>
      <c r="S9" s="107" t="s">
        <v>7</v>
      </c>
      <c r="T9" s="108"/>
      <c r="U9" s="108"/>
      <c r="V9" s="108">
        <v>2313837637</v>
      </c>
      <c r="W9" s="108">
        <v>2413981381</v>
      </c>
      <c r="X9" s="108">
        <v>2638365466</v>
      </c>
      <c r="Y9" s="108">
        <v>2839610249</v>
      </c>
      <c r="Z9" s="108">
        <v>3076539551</v>
      </c>
      <c r="AB9" s="109" t="str">
        <f>TEXT(Z9/1000000,"$#,###.0")&amp;" mil"</f>
        <v>$3,076.5 mil</v>
      </c>
      <c r="AD9" s="110">
        <f t="shared" si="0"/>
        <v>8.3437261181684041E-2</v>
      </c>
      <c r="AF9" s="110">
        <f t="shared" si="1"/>
        <v>0.32962637559516894</v>
      </c>
    </row>
    <row r="10" spans="1:32" x14ac:dyDescent="0.25">
      <c r="A10" s="30" t="s">
        <v>17</v>
      </c>
      <c r="B10" s="71"/>
      <c r="C10" s="72"/>
      <c r="D10" s="73">
        <f>AD105</f>
        <v>14.975561353864247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48.512025339766488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84.851386689256387</v>
      </c>
      <c r="P11" s="74" t="s">
        <v>83</v>
      </c>
      <c r="S11" s="107" t="s">
        <v>29</v>
      </c>
      <c r="T11" s="112"/>
      <c r="U11" s="112"/>
      <c r="V11" s="112">
        <v>64806</v>
      </c>
      <c r="W11" s="112">
        <v>64484</v>
      </c>
      <c r="X11" s="112">
        <v>68211</v>
      </c>
      <c r="Y11" s="112">
        <v>71137</v>
      </c>
      <c r="Z11" s="112">
        <v>73403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7.8339655997937463</v>
      </c>
      <c r="P12" s="74" t="s">
        <v>83</v>
      </c>
      <c r="S12" s="107" t="s">
        <v>30</v>
      </c>
      <c r="T12" s="112"/>
      <c r="U12" s="112"/>
      <c r="V12" s="112">
        <v>7123</v>
      </c>
      <c r="W12" s="112">
        <v>7215</v>
      </c>
      <c r="X12" s="112">
        <v>7468</v>
      </c>
      <c r="Y12" s="112">
        <v>7967</v>
      </c>
      <c r="Z12" s="112">
        <v>8230</v>
      </c>
    </row>
    <row r="13" spans="1:32" ht="15" customHeight="1" x14ac:dyDescent="0.25">
      <c r="A13" s="30" t="s">
        <v>19</v>
      </c>
      <c r="B13" s="72"/>
      <c r="C13" s="72"/>
      <c r="D13" s="73">
        <f>AD108</f>
        <v>12.554971641370525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7.3183308165445107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16.702804013082943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24.41414623987848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17.977238407425141</v>
      </c>
      <c r="P15" s="74" t="s">
        <v>83</v>
      </c>
      <c r="S15" s="115" t="s">
        <v>59</v>
      </c>
      <c r="T15" s="115"/>
      <c r="U15" s="116"/>
      <c r="V15" s="116">
        <v>8660</v>
      </c>
      <c r="W15" s="116">
        <v>8171</v>
      </c>
      <c r="X15" s="116">
        <v>7885</v>
      </c>
      <c r="Y15" s="112">
        <v>6829</v>
      </c>
      <c r="Z15" s="112">
        <v>6831</v>
      </c>
      <c r="AB15" s="117">
        <f t="shared" ref="AB15:AB34" si="2">IF(Z15="np",0,Z15/$Z$34)</f>
        <v>8.3684520017641012E-2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39.263533129984197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82.022761592574852</v>
      </c>
      <c r="P16" s="37" t="s">
        <v>83</v>
      </c>
      <c r="S16" s="115" t="s">
        <v>60</v>
      </c>
      <c r="T16" s="115"/>
      <c r="U16" s="116"/>
      <c r="V16" s="116">
        <v>992</v>
      </c>
      <c r="W16" s="116">
        <v>1041</v>
      </c>
      <c r="X16" s="116">
        <v>1025</v>
      </c>
      <c r="Y16" s="112">
        <v>1251</v>
      </c>
      <c r="Z16" s="112">
        <v>1359</v>
      </c>
      <c r="AB16" s="117">
        <f t="shared" si="2"/>
        <v>1.6648698975841623E-2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4104</v>
      </c>
      <c r="W17" s="116">
        <v>4105</v>
      </c>
      <c r="X17" s="116">
        <v>4529</v>
      </c>
      <c r="Y17" s="112">
        <v>4836</v>
      </c>
      <c r="Z17" s="112">
        <v>4704</v>
      </c>
      <c r="AB17" s="117">
        <f t="shared" si="2"/>
        <v>5.7627284755231045E-2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320</v>
      </c>
      <c r="W18" s="116">
        <v>319</v>
      </c>
      <c r="X18" s="116">
        <v>346</v>
      </c>
      <c r="Y18" s="112">
        <v>343</v>
      </c>
      <c r="Z18" s="112">
        <v>399</v>
      </c>
      <c r="AB18" s="117">
        <f t="shared" si="2"/>
        <v>4.8880286176312049E-3</v>
      </c>
    </row>
    <row r="19" spans="1:28" x14ac:dyDescent="0.25">
      <c r="A19" s="63" t="str">
        <f>$S$1&amp;" ("&amp;$V$2&amp;" to "&amp;$Z$2&amp;")"</f>
        <v>Bundaberg (2018-19 to 2022-23)</v>
      </c>
      <c r="B19" s="63"/>
      <c r="C19" s="63"/>
      <c r="D19" s="63"/>
      <c r="E19" s="63"/>
      <c r="F19" s="63"/>
      <c r="G19" s="63" t="str">
        <f>$S$1&amp;" ("&amp;$V$2&amp;" to "&amp;$Z$2&amp;")"</f>
        <v>Bundaberg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4682</v>
      </c>
      <c r="W19" s="116">
        <v>4453</v>
      </c>
      <c r="X19" s="116">
        <v>4780</v>
      </c>
      <c r="Y19" s="112">
        <v>5224</v>
      </c>
      <c r="Z19" s="112">
        <v>5495</v>
      </c>
      <c r="AB19" s="117">
        <f t="shared" si="2"/>
        <v>6.731758710246484E-2</v>
      </c>
    </row>
    <row r="20" spans="1:28" x14ac:dyDescent="0.25">
      <c r="S20" s="115" t="s">
        <v>64</v>
      </c>
      <c r="T20" s="115"/>
      <c r="U20" s="116"/>
      <c r="V20" s="116">
        <v>2049</v>
      </c>
      <c r="W20" s="116">
        <v>1870</v>
      </c>
      <c r="X20" s="116">
        <v>1965</v>
      </c>
      <c r="Y20" s="112">
        <v>2027</v>
      </c>
      <c r="Z20" s="112">
        <v>1891</v>
      </c>
      <c r="AB20" s="117">
        <f t="shared" si="2"/>
        <v>2.3166070466016563E-2</v>
      </c>
    </row>
    <row r="21" spans="1:28" x14ac:dyDescent="0.25">
      <c r="S21" s="115" t="s">
        <v>65</v>
      </c>
      <c r="T21" s="115"/>
      <c r="U21" s="116"/>
      <c r="V21" s="116">
        <v>5886</v>
      </c>
      <c r="W21" s="116">
        <v>5825</v>
      </c>
      <c r="X21" s="116">
        <v>6668</v>
      </c>
      <c r="Y21" s="112">
        <v>7406</v>
      </c>
      <c r="Z21" s="112">
        <v>7501</v>
      </c>
      <c r="AB21" s="117">
        <f t="shared" si="2"/>
        <v>9.189248787180869E-2</v>
      </c>
    </row>
    <row r="22" spans="1:28" x14ac:dyDescent="0.25">
      <c r="S22" s="115" t="s">
        <v>66</v>
      </c>
      <c r="T22" s="115"/>
      <c r="U22" s="116"/>
      <c r="V22" s="116">
        <v>5677</v>
      </c>
      <c r="W22" s="116">
        <v>5589</v>
      </c>
      <c r="X22" s="116">
        <v>6079</v>
      </c>
      <c r="Y22" s="112">
        <v>6082</v>
      </c>
      <c r="Z22" s="112">
        <v>6551</v>
      </c>
      <c r="AB22" s="117">
        <f t="shared" si="2"/>
        <v>8.0254324496496304E-2</v>
      </c>
    </row>
    <row r="23" spans="1:28" x14ac:dyDescent="0.25">
      <c r="S23" s="115" t="s">
        <v>67</v>
      </c>
      <c r="T23" s="115"/>
      <c r="U23" s="116"/>
      <c r="V23" s="116">
        <v>2048</v>
      </c>
      <c r="W23" s="116">
        <v>2155</v>
      </c>
      <c r="X23" s="116">
        <v>2374</v>
      </c>
      <c r="Y23" s="112">
        <v>2693</v>
      </c>
      <c r="Z23" s="112">
        <v>2829</v>
      </c>
      <c r="AB23" s="117">
        <f t="shared" si="2"/>
        <v>3.4657225461851328E-2</v>
      </c>
    </row>
    <row r="24" spans="1:28" x14ac:dyDescent="0.25">
      <c r="S24" s="115" t="s">
        <v>68</v>
      </c>
      <c r="T24" s="115"/>
      <c r="U24" s="116"/>
      <c r="V24" s="116">
        <v>267</v>
      </c>
      <c r="W24" s="116">
        <v>244</v>
      </c>
      <c r="X24" s="116">
        <v>232</v>
      </c>
      <c r="Y24" s="112">
        <v>258</v>
      </c>
      <c r="Z24" s="112">
        <v>364</v>
      </c>
      <c r="AB24" s="117">
        <f t="shared" si="2"/>
        <v>4.4592541774881173E-3</v>
      </c>
    </row>
    <row r="25" spans="1:28" x14ac:dyDescent="0.25">
      <c r="S25" s="115" t="s">
        <v>69</v>
      </c>
      <c r="T25" s="115"/>
      <c r="U25" s="116"/>
      <c r="V25" s="116">
        <v>1987</v>
      </c>
      <c r="W25" s="116">
        <v>2080</v>
      </c>
      <c r="X25" s="116">
        <v>2315</v>
      </c>
      <c r="Y25" s="112">
        <v>2402</v>
      </c>
      <c r="Z25" s="112">
        <v>2473</v>
      </c>
      <c r="AB25" s="117">
        <f t="shared" si="2"/>
        <v>3.029597687068163E-2</v>
      </c>
    </row>
    <row r="26" spans="1:28" x14ac:dyDescent="0.25">
      <c r="S26" s="115" t="s">
        <v>70</v>
      </c>
      <c r="T26" s="115"/>
      <c r="U26" s="116"/>
      <c r="V26" s="116">
        <v>1422</v>
      </c>
      <c r="W26" s="116">
        <v>1308</v>
      </c>
      <c r="X26" s="116">
        <v>1467</v>
      </c>
      <c r="Y26" s="112">
        <v>1543</v>
      </c>
      <c r="Z26" s="112">
        <v>1564</v>
      </c>
      <c r="AB26" s="117">
        <f t="shared" si="2"/>
        <v>1.9160092125251139E-2</v>
      </c>
    </row>
    <row r="27" spans="1:28" x14ac:dyDescent="0.25">
      <c r="S27" s="115" t="s">
        <v>71</v>
      </c>
      <c r="T27" s="115"/>
      <c r="U27" s="116"/>
      <c r="V27" s="116">
        <v>3081</v>
      </c>
      <c r="W27" s="116">
        <v>3058</v>
      </c>
      <c r="X27" s="116">
        <v>3411</v>
      </c>
      <c r="Y27" s="112">
        <v>3848</v>
      </c>
      <c r="Z27" s="112">
        <v>3852</v>
      </c>
      <c r="AB27" s="117">
        <f t="shared" si="2"/>
        <v>4.7189689812319302E-2</v>
      </c>
    </row>
    <row r="28" spans="1:28" x14ac:dyDescent="0.25">
      <c r="S28" s="115" t="s">
        <v>72</v>
      </c>
      <c r="T28" s="115"/>
      <c r="U28" s="116"/>
      <c r="V28" s="116">
        <v>6445</v>
      </c>
      <c r="W28" s="116">
        <v>7185</v>
      </c>
      <c r="X28" s="116">
        <v>6764</v>
      </c>
      <c r="Y28" s="112">
        <v>6798</v>
      </c>
      <c r="Z28" s="112">
        <v>7582</v>
      </c>
      <c r="AB28" s="117">
        <f t="shared" si="2"/>
        <v>9.2884794433282694E-2</v>
      </c>
    </row>
    <row r="29" spans="1:28" x14ac:dyDescent="0.25">
      <c r="S29" s="115" t="s">
        <v>73</v>
      </c>
      <c r="T29" s="115"/>
      <c r="U29" s="116"/>
      <c r="V29" s="116">
        <v>3062</v>
      </c>
      <c r="W29" s="116">
        <v>2757</v>
      </c>
      <c r="X29" s="116">
        <v>2813</v>
      </c>
      <c r="Y29" s="112">
        <v>3237</v>
      </c>
      <c r="Z29" s="112">
        <v>2961</v>
      </c>
      <c r="AB29" s="117">
        <f t="shared" si="2"/>
        <v>3.6274317636105259E-2</v>
      </c>
    </row>
    <row r="30" spans="1:28" x14ac:dyDescent="0.25">
      <c r="S30" s="115" t="s">
        <v>74</v>
      </c>
      <c r="T30" s="115"/>
      <c r="U30" s="116"/>
      <c r="V30" s="116">
        <v>4704</v>
      </c>
      <c r="W30" s="116">
        <v>4777</v>
      </c>
      <c r="X30" s="116">
        <v>4952</v>
      </c>
      <c r="Y30" s="112">
        <v>5207</v>
      </c>
      <c r="Z30" s="112">
        <v>5309</v>
      </c>
      <c r="AB30" s="117">
        <f t="shared" si="2"/>
        <v>6.5038957220561577E-2</v>
      </c>
    </row>
    <row r="31" spans="1:28" x14ac:dyDescent="0.25">
      <c r="S31" s="115" t="s">
        <v>75</v>
      </c>
      <c r="T31" s="115"/>
      <c r="U31" s="116"/>
      <c r="V31" s="116">
        <v>9600</v>
      </c>
      <c r="W31" s="116">
        <v>10077</v>
      </c>
      <c r="X31" s="116">
        <v>11333</v>
      </c>
      <c r="Y31" s="112">
        <v>12439</v>
      </c>
      <c r="Z31" s="112">
        <v>13204</v>
      </c>
      <c r="AB31" s="117">
        <f t="shared" si="2"/>
        <v>0.16175822021855246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576</v>
      </c>
      <c r="W32" s="116">
        <v>621</v>
      </c>
      <c r="X32" s="116">
        <v>676</v>
      </c>
      <c r="Y32" s="112">
        <v>805</v>
      </c>
      <c r="Z32" s="112">
        <v>856</v>
      </c>
      <c r="AB32" s="117">
        <f t="shared" si="2"/>
        <v>1.0486597736070956E-2</v>
      </c>
    </row>
    <row r="33" spans="19:32" x14ac:dyDescent="0.25">
      <c r="S33" s="115" t="s">
        <v>77</v>
      </c>
      <c r="T33" s="115"/>
      <c r="U33" s="116"/>
      <c r="V33" s="116">
        <v>2534</v>
      </c>
      <c r="W33" s="116">
        <v>2490</v>
      </c>
      <c r="X33" s="116">
        <v>2789</v>
      </c>
      <c r="Y33" s="112">
        <v>2984</v>
      </c>
      <c r="Z33" s="112">
        <v>3265</v>
      </c>
      <c r="AB33" s="117">
        <f t="shared" si="2"/>
        <v>3.9998529916205221E-2</v>
      </c>
    </row>
    <row r="34" spans="19:32" x14ac:dyDescent="0.25">
      <c r="S34" s="118" t="s">
        <v>53</v>
      </c>
      <c r="T34" s="118"/>
      <c r="U34" s="119"/>
      <c r="V34" s="119">
        <v>71931</v>
      </c>
      <c r="W34" s="119">
        <v>71699</v>
      </c>
      <c r="X34" s="119">
        <v>75679</v>
      </c>
      <c r="Y34" s="120">
        <v>79096</v>
      </c>
      <c r="Z34" s="120">
        <v>81628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40334</v>
      </c>
      <c r="W37" s="112">
        <v>40298</v>
      </c>
      <c r="X37" s="112">
        <v>40396</v>
      </c>
      <c r="Y37" s="112">
        <v>42179</v>
      </c>
      <c r="Z37" s="112">
        <v>44540</v>
      </c>
      <c r="AB37" s="132">
        <f>Z37/Z40*100</f>
        <v>82.022761592574852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8557</v>
      </c>
      <c r="W38" s="112">
        <v>8808</v>
      </c>
      <c r="X38" s="112">
        <v>9401</v>
      </c>
      <c r="Y38" s="112">
        <v>9901</v>
      </c>
      <c r="Z38" s="112">
        <v>9762</v>
      </c>
      <c r="AB38" s="132">
        <f>Z38/Z40*100</f>
        <v>17.977238407425141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48891</v>
      </c>
      <c r="W40" s="112">
        <v>49106</v>
      </c>
      <c r="X40" s="112">
        <v>49797</v>
      </c>
      <c r="Y40" s="112">
        <v>52080</v>
      </c>
      <c r="Z40" s="112">
        <v>54302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78</v>
      </c>
      <c r="W44" s="112">
        <v>65</v>
      </c>
      <c r="X44" s="112">
        <v>107</v>
      </c>
      <c r="Y44" s="112">
        <v>113</v>
      </c>
      <c r="Z44" s="112">
        <v>134</v>
      </c>
    </row>
    <row r="45" spans="19:32" x14ac:dyDescent="0.25">
      <c r="S45" s="115" t="s">
        <v>37</v>
      </c>
      <c r="T45" s="115"/>
      <c r="U45" s="112"/>
      <c r="V45" s="112">
        <v>1065</v>
      </c>
      <c r="W45" s="112">
        <v>1010</v>
      </c>
      <c r="X45" s="112">
        <v>1251</v>
      </c>
      <c r="Y45" s="112">
        <v>1481</v>
      </c>
      <c r="Z45" s="112">
        <v>1464</v>
      </c>
    </row>
    <row r="46" spans="19:32" x14ac:dyDescent="0.25">
      <c r="S46" s="115" t="s">
        <v>38</v>
      </c>
      <c r="T46" s="115"/>
      <c r="U46" s="112"/>
      <c r="V46" s="112">
        <v>2889</v>
      </c>
      <c r="W46" s="112">
        <v>2638</v>
      </c>
      <c r="X46" s="112">
        <v>2732</v>
      </c>
      <c r="Y46" s="112">
        <v>2814</v>
      </c>
      <c r="Z46" s="112">
        <v>2903</v>
      </c>
    </row>
    <row r="47" spans="19:32" x14ac:dyDescent="0.25">
      <c r="S47" s="115" t="s">
        <v>39</v>
      </c>
      <c r="T47" s="115"/>
      <c r="U47" s="112"/>
      <c r="V47" s="112">
        <v>4416</v>
      </c>
      <c r="W47" s="112">
        <v>4233</v>
      </c>
      <c r="X47" s="112">
        <v>3818</v>
      </c>
      <c r="Y47" s="112">
        <v>3606</v>
      </c>
      <c r="Z47" s="112">
        <v>4004</v>
      </c>
    </row>
    <row r="48" spans="19:32" x14ac:dyDescent="0.25">
      <c r="S48" s="115" t="s">
        <v>40</v>
      </c>
      <c r="T48" s="115"/>
      <c r="U48" s="112"/>
      <c r="V48" s="112">
        <v>5355</v>
      </c>
      <c r="W48" s="112">
        <v>5417</v>
      </c>
      <c r="X48" s="112">
        <v>5084</v>
      </c>
      <c r="Y48" s="112">
        <v>4730</v>
      </c>
      <c r="Z48" s="112">
        <v>4980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3565</v>
      </c>
      <c r="W49" s="112">
        <v>3565</v>
      </c>
      <c r="X49" s="112">
        <v>3913</v>
      </c>
      <c r="Y49" s="112">
        <v>4285</v>
      </c>
      <c r="Z49" s="112">
        <v>4365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Bundaberg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3021</v>
      </c>
      <c r="W50" s="112">
        <v>2984</v>
      </c>
      <c r="X50" s="112">
        <v>3369</v>
      </c>
      <c r="Y50" s="112">
        <v>3666</v>
      </c>
      <c r="Z50" s="112">
        <v>3679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2916</v>
      </c>
      <c r="W51" s="112">
        <v>2909</v>
      </c>
      <c r="X51" s="112">
        <v>3141</v>
      </c>
      <c r="Y51" s="112">
        <v>3405</v>
      </c>
      <c r="Z51" s="112">
        <v>3543</v>
      </c>
    </row>
    <row r="52" spans="1:26" ht="15" customHeight="1" x14ac:dyDescent="0.25">
      <c r="S52" s="115" t="s">
        <v>44</v>
      </c>
      <c r="T52" s="115"/>
      <c r="U52" s="112"/>
      <c r="V52" s="112">
        <v>3419</v>
      </c>
      <c r="W52" s="112">
        <v>3278</v>
      </c>
      <c r="X52" s="112">
        <v>3561</v>
      </c>
      <c r="Y52" s="112">
        <v>3605</v>
      </c>
      <c r="Z52" s="112">
        <v>3477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3071</v>
      </c>
      <c r="W53" s="112">
        <v>3009</v>
      </c>
      <c r="X53" s="112">
        <v>3299</v>
      </c>
      <c r="Y53" s="112">
        <v>3654</v>
      </c>
      <c r="Z53" s="112">
        <v>3634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3206</v>
      </c>
      <c r="W54" s="112">
        <v>3196</v>
      </c>
      <c r="X54" s="112">
        <v>3334</v>
      </c>
      <c r="Y54" s="112">
        <v>3453</v>
      </c>
      <c r="Z54" s="112">
        <v>3408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2494</v>
      </c>
      <c r="W55" s="112">
        <v>2561</v>
      </c>
      <c r="X55" s="112">
        <v>2682</v>
      </c>
      <c r="Y55" s="112">
        <v>3042</v>
      </c>
      <c r="Z55" s="112">
        <v>3097</v>
      </c>
    </row>
    <row r="56" spans="1:26" ht="15" customHeight="1" x14ac:dyDescent="0.25">
      <c r="S56" s="115" t="s">
        <v>48</v>
      </c>
      <c r="T56" s="115"/>
      <c r="U56" s="112"/>
      <c r="V56" s="112">
        <v>1261</v>
      </c>
      <c r="W56" s="112">
        <v>1333</v>
      </c>
      <c r="X56" s="112">
        <v>1465</v>
      </c>
      <c r="Y56" s="112">
        <v>1584</v>
      </c>
      <c r="Z56" s="112">
        <v>1628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515</v>
      </c>
      <c r="W57" s="112">
        <v>521</v>
      </c>
      <c r="X57" s="112">
        <v>568</v>
      </c>
      <c r="Y57" s="112">
        <v>600</v>
      </c>
      <c r="Z57" s="112">
        <v>672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226</v>
      </c>
      <c r="W58" s="112">
        <v>255</v>
      </c>
      <c r="X58" s="112">
        <v>287</v>
      </c>
      <c r="Y58" s="112">
        <v>289</v>
      </c>
      <c r="Z58" s="112">
        <v>281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127</v>
      </c>
      <c r="W59" s="112">
        <v>131</v>
      </c>
      <c r="X59" s="112">
        <v>116</v>
      </c>
      <c r="Y59" s="112">
        <v>129</v>
      </c>
      <c r="Z59" s="112">
        <v>130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54</v>
      </c>
      <c r="W60" s="112">
        <v>53</v>
      </c>
      <c r="X60" s="112">
        <v>63</v>
      </c>
      <c r="Y60" s="112">
        <v>67</v>
      </c>
      <c r="Z60" s="112">
        <v>79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37681</v>
      </c>
      <c r="W61" s="112">
        <v>37154</v>
      </c>
      <c r="X61" s="112">
        <v>38790</v>
      </c>
      <c r="Y61" s="112">
        <v>40521</v>
      </c>
      <c r="Z61" s="112">
        <v>41477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105</v>
      </c>
      <c r="W63" s="112">
        <v>81</v>
      </c>
      <c r="X63" s="112">
        <v>127</v>
      </c>
      <c r="Y63" s="112">
        <v>161</v>
      </c>
      <c r="Z63" s="112">
        <v>182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1065</v>
      </c>
      <c r="W64" s="112">
        <v>1064</v>
      </c>
      <c r="X64" s="112">
        <v>1463</v>
      </c>
      <c r="Y64" s="112">
        <v>1667</v>
      </c>
      <c r="Z64" s="112">
        <v>1730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Bundaberg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2719</v>
      </c>
      <c r="W65" s="112">
        <v>2489</v>
      </c>
      <c r="X65" s="112">
        <v>2587</v>
      </c>
      <c r="Y65" s="112">
        <v>2684</v>
      </c>
      <c r="Z65" s="112">
        <v>2816</v>
      </c>
    </row>
    <row r="66" spans="1:26" x14ac:dyDescent="0.25">
      <c r="S66" s="115" t="s">
        <v>39</v>
      </c>
      <c r="T66" s="115"/>
      <c r="U66" s="112"/>
      <c r="V66" s="112">
        <v>4076</v>
      </c>
      <c r="W66" s="112">
        <v>3899</v>
      </c>
      <c r="X66" s="112">
        <v>3575</v>
      </c>
      <c r="Y66" s="112">
        <v>3407</v>
      </c>
      <c r="Z66" s="112">
        <v>3717</v>
      </c>
    </row>
    <row r="67" spans="1:26" x14ac:dyDescent="0.25">
      <c r="S67" s="115" t="s">
        <v>40</v>
      </c>
      <c r="T67" s="115"/>
      <c r="U67" s="112"/>
      <c r="V67" s="112">
        <v>4484</v>
      </c>
      <c r="W67" s="112">
        <v>4873</v>
      </c>
      <c r="X67" s="112">
        <v>4746</v>
      </c>
      <c r="Y67" s="112">
        <v>4080</v>
      </c>
      <c r="Z67" s="112">
        <v>4736</v>
      </c>
    </row>
    <row r="68" spans="1:26" x14ac:dyDescent="0.25">
      <c r="S68" s="115" t="s">
        <v>41</v>
      </c>
      <c r="T68" s="115"/>
      <c r="U68" s="112"/>
      <c r="V68" s="112">
        <v>2874</v>
      </c>
      <c r="W68" s="112">
        <v>3006</v>
      </c>
      <c r="X68" s="112">
        <v>3586</v>
      </c>
      <c r="Y68" s="112">
        <v>3709</v>
      </c>
      <c r="Z68" s="112">
        <v>3961</v>
      </c>
    </row>
    <row r="69" spans="1:26" x14ac:dyDescent="0.25">
      <c r="S69" s="115" t="s">
        <v>42</v>
      </c>
      <c r="T69" s="115"/>
      <c r="U69" s="112"/>
      <c r="V69" s="112">
        <v>2722</v>
      </c>
      <c r="W69" s="112">
        <v>2790</v>
      </c>
      <c r="X69" s="112">
        <v>3050</v>
      </c>
      <c r="Y69" s="112">
        <v>3417</v>
      </c>
      <c r="Z69" s="112">
        <v>3532</v>
      </c>
    </row>
    <row r="70" spans="1:26" x14ac:dyDescent="0.25">
      <c r="S70" s="115" t="s">
        <v>43</v>
      </c>
      <c r="T70" s="115"/>
      <c r="U70" s="112"/>
      <c r="V70" s="112">
        <v>2789</v>
      </c>
      <c r="W70" s="112">
        <v>2853</v>
      </c>
      <c r="X70" s="112">
        <v>3150</v>
      </c>
      <c r="Y70" s="112">
        <v>3501</v>
      </c>
      <c r="Z70" s="112">
        <v>3535</v>
      </c>
    </row>
    <row r="71" spans="1:26" x14ac:dyDescent="0.25">
      <c r="S71" s="115" t="s">
        <v>44</v>
      </c>
      <c r="T71" s="115"/>
      <c r="U71" s="112"/>
      <c r="V71" s="112">
        <v>3266</v>
      </c>
      <c r="W71" s="112">
        <v>3202</v>
      </c>
      <c r="X71" s="112">
        <v>3338</v>
      </c>
      <c r="Y71" s="112">
        <v>3552</v>
      </c>
      <c r="Z71" s="112">
        <v>3612</v>
      </c>
    </row>
    <row r="72" spans="1:26" x14ac:dyDescent="0.25">
      <c r="S72" s="115" t="s">
        <v>45</v>
      </c>
      <c r="T72" s="115"/>
      <c r="U72" s="112"/>
      <c r="V72" s="112">
        <v>3199</v>
      </c>
      <c r="W72" s="112">
        <v>3133</v>
      </c>
      <c r="X72" s="112">
        <v>3525</v>
      </c>
      <c r="Y72" s="112">
        <v>3842</v>
      </c>
      <c r="Z72" s="112">
        <v>3818</v>
      </c>
    </row>
    <row r="73" spans="1:26" x14ac:dyDescent="0.25">
      <c r="S73" s="115" t="s">
        <v>46</v>
      </c>
      <c r="T73" s="115"/>
      <c r="U73" s="112"/>
      <c r="V73" s="112">
        <v>3090</v>
      </c>
      <c r="W73" s="112">
        <v>3125</v>
      </c>
      <c r="X73" s="112">
        <v>3257</v>
      </c>
      <c r="Y73" s="112">
        <v>3566</v>
      </c>
      <c r="Z73" s="112">
        <v>3441</v>
      </c>
    </row>
    <row r="74" spans="1:26" x14ac:dyDescent="0.25">
      <c r="S74" s="115" t="s">
        <v>47</v>
      </c>
      <c r="T74" s="115"/>
      <c r="U74" s="112"/>
      <c r="V74" s="112">
        <v>2237</v>
      </c>
      <c r="W74" s="112">
        <v>2287</v>
      </c>
      <c r="X74" s="112">
        <v>2537</v>
      </c>
      <c r="Y74" s="112">
        <v>2813</v>
      </c>
      <c r="Z74" s="112">
        <v>2837</v>
      </c>
    </row>
    <row r="75" spans="1:26" x14ac:dyDescent="0.25">
      <c r="S75" s="115" t="s">
        <v>48</v>
      </c>
      <c r="T75" s="115"/>
      <c r="U75" s="112"/>
      <c r="V75" s="112">
        <v>911</v>
      </c>
      <c r="W75" s="112">
        <v>992</v>
      </c>
      <c r="X75" s="112">
        <v>1108</v>
      </c>
      <c r="Y75" s="112">
        <v>1290</v>
      </c>
      <c r="Z75" s="112">
        <v>1374</v>
      </c>
    </row>
    <row r="76" spans="1:26" x14ac:dyDescent="0.25">
      <c r="S76" s="115" t="s">
        <v>49</v>
      </c>
      <c r="T76" s="115"/>
      <c r="U76" s="112"/>
      <c r="V76" s="112">
        <v>361</v>
      </c>
      <c r="W76" s="112">
        <v>379</v>
      </c>
      <c r="X76" s="112">
        <v>413</v>
      </c>
      <c r="Y76" s="112">
        <v>432</v>
      </c>
      <c r="Z76" s="112">
        <v>447</v>
      </c>
    </row>
    <row r="77" spans="1:26" x14ac:dyDescent="0.25">
      <c r="S77" s="115" t="s">
        <v>50</v>
      </c>
      <c r="T77" s="115"/>
      <c r="U77" s="112"/>
      <c r="V77" s="112">
        <v>182</v>
      </c>
      <c r="W77" s="112">
        <v>187</v>
      </c>
      <c r="X77" s="112">
        <v>168</v>
      </c>
      <c r="Y77" s="112">
        <v>181</v>
      </c>
      <c r="Z77" s="112">
        <v>178</v>
      </c>
    </row>
    <row r="78" spans="1:26" x14ac:dyDescent="0.25">
      <c r="S78" s="115" t="s">
        <v>51</v>
      </c>
      <c r="T78" s="115"/>
      <c r="U78" s="112"/>
      <c r="V78" s="112">
        <v>94</v>
      </c>
      <c r="W78" s="112">
        <v>105</v>
      </c>
      <c r="X78" s="112">
        <v>107</v>
      </c>
      <c r="Y78" s="112">
        <v>107</v>
      </c>
      <c r="Z78" s="112">
        <v>107</v>
      </c>
    </row>
    <row r="79" spans="1:26" x14ac:dyDescent="0.25">
      <c r="S79" s="115" t="s">
        <v>52</v>
      </c>
      <c r="T79" s="115"/>
      <c r="U79" s="112"/>
      <c r="V79" s="112">
        <v>74</v>
      </c>
      <c r="W79" s="112">
        <v>71</v>
      </c>
      <c r="X79" s="112">
        <v>83</v>
      </c>
      <c r="Y79" s="112">
        <v>81</v>
      </c>
      <c r="Z79" s="112">
        <v>68</v>
      </c>
    </row>
    <row r="80" spans="1:26" x14ac:dyDescent="0.25">
      <c r="S80" s="118" t="s">
        <v>53</v>
      </c>
      <c r="T80" s="118"/>
      <c r="U80" s="112"/>
      <c r="V80" s="112">
        <v>34250</v>
      </c>
      <c r="W80" s="112">
        <v>34543</v>
      </c>
      <c r="X80" s="112">
        <v>36820</v>
      </c>
      <c r="Y80" s="112">
        <v>38485</v>
      </c>
      <c r="Z80" s="112">
        <v>40094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Bundaberg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2044</v>
      </c>
      <c r="W83" s="112">
        <v>2109</v>
      </c>
      <c r="X83" s="112">
        <v>2124</v>
      </c>
      <c r="Y83" s="112">
        <v>2161</v>
      </c>
      <c r="Z83" s="112">
        <v>2130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2057</v>
      </c>
      <c r="W84" s="112">
        <v>2057</v>
      </c>
      <c r="X84" s="112">
        <v>2131</v>
      </c>
      <c r="Y84" s="112">
        <v>2234</v>
      </c>
      <c r="Z84" s="112">
        <v>2402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4382</v>
      </c>
      <c r="W85" s="112">
        <v>4330</v>
      </c>
      <c r="X85" s="112">
        <v>4507</v>
      </c>
      <c r="Y85" s="112">
        <v>4740</v>
      </c>
      <c r="Z85" s="112">
        <v>4816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81,633</v>
      </c>
      <c r="D86" s="96">
        <f t="shared" ref="D86:D91" si="4">AD4</f>
        <v>3.2035803233922078E-2</v>
      </c>
      <c r="E86" s="97">
        <f t="shared" ref="E86:E91" si="5">AD4</f>
        <v>3.2035803233922078E-2</v>
      </c>
      <c r="F86" s="96">
        <f t="shared" ref="F86:F91" si="6">AF4</f>
        <v>0.13486348217761224</v>
      </c>
      <c r="G86" s="97">
        <f t="shared" ref="G86:G91" si="7">AF4</f>
        <v>0.13486348217761224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1346</v>
      </c>
      <c r="W86" s="112">
        <v>1417</v>
      </c>
      <c r="X86" s="112">
        <v>1502</v>
      </c>
      <c r="Y86" s="112">
        <v>1627</v>
      </c>
      <c r="Z86" s="112">
        <v>1736</v>
      </c>
    </row>
    <row r="87" spans="1:30" ht="15" customHeight="1" x14ac:dyDescent="0.25">
      <c r="A87" s="98" t="s">
        <v>4</v>
      </c>
      <c r="B87" s="49"/>
      <c r="C87" s="57" t="str">
        <f t="shared" si="3"/>
        <v>41,477</v>
      </c>
      <c r="D87" s="96">
        <f t="shared" si="4"/>
        <v>2.3567444844775576E-2</v>
      </c>
      <c r="E87" s="97">
        <f t="shared" si="5"/>
        <v>2.3567444844775576E-2</v>
      </c>
      <c r="F87" s="96">
        <f t="shared" si="6"/>
        <v>0.10076963906581748</v>
      </c>
      <c r="G87" s="97">
        <f t="shared" si="7"/>
        <v>0.10076963906581748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691</v>
      </c>
      <c r="W87" s="112">
        <v>664</v>
      </c>
      <c r="X87" s="112">
        <v>718</v>
      </c>
      <c r="Y87" s="112">
        <v>804</v>
      </c>
      <c r="Z87" s="112">
        <v>812</v>
      </c>
    </row>
    <row r="88" spans="1:30" ht="15" customHeight="1" x14ac:dyDescent="0.25">
      <c r="A88" s="98" t="s">
        <v>5</v>
      </c>
      <c r="B88" s="49"/>
      <c r="C88" s="57" t="str">
        <f t="shared" si="3"/>
        <v>40,094</v>
      </c>
      <c r="D88" s="96">
        <f t="shared" si="4"/>
        <v>4.1808496816941654E-2</v>
      </c>
      <c r="E88" s="97">
        <f t="shared" si="5"/>
        <v>4.1808496816941654E-2</v>
      </c>
      <c r="F88" s="96">
        <f t="shared" si="6"/>
        <v>0.17055938339367049</v>
      </c>
      <c r="G88" s="97">
        <f t="shared" si="7"/>
        <v>0.17055938339367049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1256</v>
      </c>
      <c r="W88" s="112">
        <v>1286</v>
      </c>
      <c r="X88" s="112">
        <v>1370</v>
      </c>
      <c r="Y88" s="112">
        <v>1397</v>
      </c>
      <c r="Z88" s="112">
        <v>1449</v>
      </c>
    </row>
    <row r="89" spans="1:30" ht="15" customHeight="1" x14ac:dyDescent="0.25">
      <c r="A89" s="49" t="s">
        <v>6</v>
      </c>
      <c r="B89" s="49"/>
      <c r="C89" s="57" t="str">
        <f t="shared" si="3"/>
        <v>54,302</v>
      </c>
      <c r="D89" s="96">
        <f t="shared" si="4"/>
        <v>4.2665130568356302E-2</v>
      </c>
      <c r="E89" s="97">
        <f t="shared" si="5"/>
        <v>4.2665130568356302E-2</v>
      </c>
      <c r="F89" s="96">
        <f t="shared" si="6"/>
        <v>0.1106293334424151</v>
      </c>
      <c r="G89" s="97">
        <f t="shared" si="7"/>
        <v>0.1106293334424151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3134</v>
      </c>
      <c r="W89" s="112">
        <v>3151</v>
      </c>
      <c r="X89" s="112">
        <v>3204</v>
      </c>
      <c r="Y89" s="112">
        <v>3335</v>
      </c>
      <c r="Z89" s="112">
        <v>3978</v>
      </c>
    </row>
    <row r="90" spans="1:30" ht="15" customHeight="1" x14ac:dyDescent="0.25">
      <c r="A90" s="49" t="s">
        <v>95</v>
      </c>
      <c r="B90" s="49"/>
      <c r="C90" s="57" t="str">
        <f t="shared" si="3"/>
        <v>$44,296</v>
      </c>
      <c r="D90" s="96">
        <f t="shared" si="4"/>
        <v>5.7476785333597125E-2</v>
      </c>
      <c r="E90" s="97">
        <f t="shared" si="5"/>
        <v>5.7476785333597125E-2</v>
      </c>
      <c r="F90" s="96">
        <f t="shared" si="6"/>
        <v>0.21441650790552358</v>
      </c>
      <c r="G90" s="97">
        <f t="shared" si="7"/>
        <v>0.21441650790552358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4152</v>
      </c>
      <c r="W90" s="112">
        <v>4266</v>
      </c>
      <c r="X90" s="112">
        <v>4542</v>
      </c>
      <c r="Y90" s="112">
        <v>4742</v>
      </c>
      <c r="Z90" s="112">
        <v>4249</v>
      </c>
    </row>
    <row r="91" spans="1:30" ht="15" customHeight="1" x14ac:dyDescent="0.25">
      <c r="A91" s="49" t="s">
        <v>7</v>
      </c>
      <c r="B91" s="49"/>
      <c r="C91" s="57" t="str">
        <f t="shared" si="3"/>
        <v>$3,076.5 mil</v>
      </c>
      <c r="D91" s="96">
        <f t="shared" si="4"/>
        <v>8.3437261181684041E-2</v>
      </c>
      <c r="E91" s="97">
        <f t="shared" si="5"/>
        <v>8.3437261181684041E-2</v>
      </c>
      <c r="F91" s="96">
        <f t="shared" si="6"/>
        <v>0.32962637559516894</v>
      </c>
      <c r="G91" s="97">
        <f t="shared" si="7"/>
        <v>0.32962637559516894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25278</v>
      </c>
      <c r="W91" s="112">
        <v>25351</v>
      </c>
      <c r="X91" s="112">
        <v>25577</v>
      </c>
      <c r="Y91" s="112">
        <v>26777</v>
      </c>
      <c r="Z91" s="112">
        <v>27908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1399</v>
      </c>
      <c r="W93" s="112">
        <v>1495</v>
      </c>
      <c r="X93" s="112">
        <v>1557</v>
      </c>
      <c r="Y93" s="112">
        <v>1597</v>
      </c>
      <c r="Z93" s="112">
        <v>1659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3730</v>
      </c>
      <c r="W94" s="112">
        <v>3811</v>
      </c>
      <c r="X94" s="112">
        <v>3938</v>
      </c>
      <c r="Y94" s="112">
        <v>4198</v>
      </c>
      <c r="Z94" s="112">
        <v>4237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646</v>
      </c>
      <c r="W95" s="112">
        <v>680</v>
      </c>
      <c r="X95" s="112">
        <v>709</v>
      </c>
      <c r="Y95" s="112">
        <v>794</v>
      </c>
      <c r="Z95" s="112">
        <v>882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4158</v>
      </c>
      <c r="W96" s="112">
        <v>4228</v>
      </c>
      <c r="X96" s="112">
        <v>4533</v>
      </c>
      <c r="Y96" s="112">
        <v>4812</v>
      </c>
      <c r="Z96" s="112">
        <v>5005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3601</v>
      </c>
      <c r="W97" s="112">
        <v>3570</v>
      </c>
      <c r="X97" s="112">
        <v>3598</v>
      </c>
      <c r="Y97" s="112">
        <v>3779</v>
      </c>
      <c r="Z97" s="112">
        <v>3910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2470</v>
      </c>
      <c r="W98" s="112">
        <v>2418</v>
      </c>
      <c r="X98" s="112">
        <v>2562</v>
      </c>
      <c r="Y98" s="112">
        <v>2709</v>
      </c>
      <c r="Z98" s="112">
        <v>2744</v>
      </c>
    </row>
    <row r="99" spans="1:32" ht="15" customHeight="1" x14ac:dyDescent="0.25">
      <c r="S99" s="115" t="s">
        <v>196</v>
      </c>
      <c r="T99" s="115"/>
      <c r="U99" s="112"/>
      <c r="V99" s="112">
        <v>195</v>
      </c>
      <c r="W99" s="112">
        <v>231</v>
      </c>
      <c r="X99" s="112">
        <v>243</v>
      </c>
      <c r="Y99" s="112">
        <v>292</v>
      </c>
      <c r="Z99" s="112">
        <v>514</v>
      </c>
    </row>
    <row r="100" spans="1:32" ht="15" customHeight="1" x14ac:dyDescent="0.25">
      <c r="S100" s="115" t="s">
        <v>58</v>
      </c>
      <c r="T100" s="115"/>
      <c r="U100" s="112"/>
      <c r="V100" s="112">
        <v>2469</v>
      </c>
      <c r="W100" s="112">
        <v>2619</v>
      </c>
      <c r="X100" s="112">
        <v>2775</v>
      </c>
      <c r="Y100" s="112">
        <v>2756</v>
      </c>
      <c r="Z100" s="112">
        <v>2654</v>
      </c>
    </row>
    <row r="101" spans="1:32" x14ac:dyDescent="0.25">
      <c r="A101" s="18"/>
      <c r="S101" s="118" t="s">
        <v>53</v>
      </c>
      <c r="T101" s="118"/>
      <c r="U101" s="112"/>
      <c r="V101" s="112">
        <v>23611</v>
      </c>
      <c r="W101" s="112">
        <v>23747</v>
      </c>
      <c r="X101" s="112">
        <v>24160</v>
      </c>
      <c r="Y101" s="112">
        <v>25222</v>
      </c>
      <c r="Z101" s="112">
        <v>26343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53087</v>
      </c>
      <c r="W104" s="112">
        <v>57522</v>
      </c>
      <c r="X104" s="112">
        <v>57716</v>
      </c>
      <c r="Y104" s="112">
        <v>60593</v>
      </c>
      <c r="Z104" s="112">
        <v>63633</v>
      </c>
      <c r="AB104" s="109" t="str">
        <f>TEXT(Z104,"###,###")</f>
        <v>63,633</v>
      </c>
      <c r="AD104" s="130">
        <f>Z104/($Z$4)*100</f>
        <v>77.950093712101719</v>
      </c>
      <c r="AF104" s="109"/>
    </row>
    <row r="105" spans="1:32" x14ac:dyDescent="0.25">
      <c r="S105" s="115" t="s">
        <v>17</v>
      </c>
      <c r="T105" s="115"/>
      <c r="U105" s="112"/>
      <c r="V105" s="112">
        <v>11627</v>
      </c>
      <c r="W105" s="112">
        <v>11431</v>
      </c>
      <c r="X105" s="112">
        <v>11681</v>
      </c>
      <c r="Y105" s="112">
        <v>12767</v>
      </c>
      <c r="Z105" s="112">
        <v>12225</v>
      </c>
      <c r="AB105" s="109" t="str">
        <f>TEXT(Z105,"###,###")</f>
        <v>12,225</v>
      </c>
      <c r="AD105" s="130">
        <f>Z105/($Z$4)*100</f>
        <v>14.975561353864247</v>
      </c>
      <c r="AF105" s="109"/>
    </row>
    <row r="106" spans="1:32" x14ac:dyDescent="0.25">
      <c r="S106" s="118" t="s">
        <v>53</v>
      </c>
      <c r="T106" s="118"/>
      <c r="U106" s="120"/>
      <c r="V106" s="120">
        <v>64714</v>
      </c>
      <c r="W106" s="120">
        <v>68953</v>
      </c>
      <c r="X106" s="120">
        <v>69397</v>
      </c>
      <c r="Y106" s="120">
        <v>73360</v>
      </c>
      <c r="Z106" s="120">
        <v>75858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9945</v>
      </c>
      <c r="W108" s="112">
        <v>10036</v>
      </c>
      <c r="X108" s="112">
        <v>10289</v>
      </c>
      <c r="Y108" s="112">
        <v>9932</v>
      </c>
      <c r="Z108" s="112">
        <v>10249</v>
      </c>
      <c r="AB108" s="109" t="str">
        <f>TEXT(Z108,"###,###")</f>
        <v>10,249</v>
      </c>
      <c r="AD108" s="130">
        <f>Z108/($Z$4)*100</f>
        <v>12.554971641370525</v>
      </c>
      <c r="AF108" s="109"/>
    </row>
    <row r="109" spans="1:32" x14ac:dyDescent="0.25">
      <c r="S109" s="115" t="s">
        <v>20</v>
      </c>
      <c r="T109" s="115"/>
      <c r="U109" s="112"/>
      <c r="V109" s="112">
        <v>11912</v>
      </c>
      <c r="W109" s="112">
        <v>11468</v>
      </c>
      <c r="X109" s="112">
        <v>12809</v>
      </c>
      <c r="Y109" s="112">
        <v>12743</v>
      </c>
      <c r="Z109" s="112">
        <v>13635</v>
      </c>
      <c r="AB109" s="109" t="str">
        <f>TEXT(Z109,"###,###")</f>
        <v>13,635</v>
      </c>
      <c r="AD109" s="130">
        <f>Z109/($Z$4)*100</f>
        <v>16.702804013082943</v>
      </c>
      <c r="AF109" s="109"/>
    </row>
    <row r="110" spans="1:32" x14ac:dyDescent="0.25">
      <c r="S110" s="115" t="s">
        <v>21</v>
      </c>
      <c r="T110" s="115"/>
      <c r="U110" s="112"/>
      <c r="V110" s="112">
        <v>17716</v>
      </c>
      <c r="W110" s="112">
        <v>18869</v>
      </c>
      <c r="X110" s="112">
        <v>18734</v>
      </c>
      <c r="Y110" s="112">
        <v>20455</v>
      </c>
      <c r="Z110" s="112">
        <v>19930</v>
      </c>
      <c r="AB110" s="109" t="str">
        <f>TEXT(Z110,"###,###")</f>
        <v>19,930</v>
      </c>
      <c r="AD110" s="130">
        <f>Z110/($Z$4)*100</f>
        <v>24.41414623987848</v>
      </c>
      <c r="AF110" s="109"/>
    </row>
    <row r="111" spans="1:32" x14ac:dyDescent="0.25">
      <c r="S111" s="115" t="s">
        <v>22</v>
      </c>
      <c r="T111" s="115"/>
      <c r="U111" s="112"/>
      <c r="V111" s="112">
        <v>26275</v>
      </c>
      <c r="W111" s="112">
        <v>25406</v>
      </c>
      <c r="X111" s="112">
        <v>27565</v>
      </c>
      <c r="Y111" s="112">
        <v>30234</v>
      </c>
      <c r="Z111" s="112">
        <v>32052</v>
      </c>
      <c r="AB111" s="109" t="str">
        <f>TEXT(Z111,"###,###")</f>
        <v>32,052</v>
      </c>
      <c r="AD111" s="130">
        <f>Z111/($Z$4)*100</f>
        <v>39.263533129984197</v>
      </c>
      <c r="AF111" s="109"/>
    </row>
    <row r="112" spans="1:32" x14ac:dyDescent="0.25">
      <c r="S112" s="118" t="s">
        <v>53</v>
      </c>
      <c r="T112" s="118"/>
      <c r="U112" s="112"/>
      <c r="V112" s="112">
        <v>71928</v>
      </c>
      <c r="W112" s="112">
        <v>71700</v>
      </c>
      <c r="X112" s="112">
        <v>75679</v>
      </c>
      <c r="Y112" s="112">
        <v>79100</v>
      </c>
      <c r="Z112" s="112">
        <v>81628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41.08</v>
      </c>
      <c r="W118" s="131">
        <v>41.39</v>
      </c>
      <c r="X118" s="131">
        <v>41.93</v>
      </c>
      <c r="Y118" s="131">
        <v>42.04</v>
      </c>
      <c r="Z118" s="131">
        <v>41.78</v>
      </c>
      <c r="AB118" s="109" t="str">
        <f>TEXT(Z118,"##.0")</f>
        <v>41.8</v>
      </c>
    </row>
    <row r="120" spans="19:32" x14ac:dyDescent="0.25">
      <c r="S120" s="101" t="s">
        <v>97</v>
      </c>
      <c r="T120" s="112"/>
      <c r="U120" s="112"/>
      <c r="V120" s="112">
        <v>41770</v>
      </c>
      <c r="W120" s="112">
        <v>41893</v>
      </c>
      <c r="X120" s="112">
        <v>42327</v>
      </c>
      <c r="Y120" s="112">
        <v>44116</v>
      </c>
      <c r="Z120" s="112">
        <v>46076</v>
      </c>
      <c r="AB120" s="109" t="str">
        <f>TEXT(Z120,"###,###")</f>
        <v>46,076</v>
      </c>
    </row>
    <row r="121" spans="19:32" x14ac:dyDescent="0.25">
      <c r="S121" s="101" t="s">
        <v>98</v>
      </c>
      <c r="T121" s="112"/>
      <c r="U121" s="112"/>
      <c r="V121" s="112">
        <v>3926</v>
      </c>
      <c r="W121" s="112">
        <v>4027</v>
      </c>
      <c r="X121" s="112">
        <v>4091</v>
      </c>
      <c r="Y121" s="112">
        <v>4066</v>
      </c>
      <c r="Z121" s="112">
        <v>4254</v>
      </c>
      <c r="AB121" s="109" t="str">
        <f>TEXT(Z121,"###,###")</f>
        <v>4,254</v>
      </c>
    </row>
    <row r="122" spans="19:32" x14ac:dyDescent="0.25">
      <c r="S122" s="101" t="s">
        <v>99</v>
      </c>
      <c r="T122" s="112"/>
      <c r="U122" s="112"/>
      <c r="V122" s="112">
        <v>3197</v>
      </c>
      <c r="W122" s="112">
        <v>3182</v>
      </c>
      <c r="X122" s="112">
        <v>3383</v>
      </c>
      <c r="Y122" s="112">
        <v>3895</v>
      </c>
      <c r="Z122" s="112">
        <v>3974</v>
      </c>
      <c r="AB122" s="109" t="str">
        <f>TEXT(Z122,"###,###")</f>
        <v>3,974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44967</v>
      </c>
      <c r="W124" s="112">
        <v>45075</v>
      </c>
      <c r="X124" s="112">
        <v>45710</v>
      </c>
      <c r="Y124" s="112">
        <v>48011</v>
      </c>
      <c r="Z124" s="112">
        <v>50050</v>
      </c>
      <c r="AB124" s="109" t="str">
        <f>TEXT(Z124,"###,###")</f>
        <v>50,050</v>
      </c>
      <c r="AD124" s="127">
        <f>Z124/$Z$7*100</f>
        <v>92.16971750580089</v>
      </c>
    </row>
    <row r="125" spans="19:32" x14ac:dyDescent="0.25">
      <c r="S125" s="101" t="s">
        <v>101</v>
      </c>
      <c r="T125" s="112"/>
      <c r="U125" s="112"/>
      <c r="V125" s="112">
        <v>7123</v>
      </c>
      <c r="W125" s="112">
        <v>7209</v>
      </c>
      <c r="X125" s="112">
        <v>7474</v>
      </c>
      <c r="Y125" s="112">
        <v>7961</v>
      </c>
      <c r="Z125" s="112">
        <v>8228</v>
      </c>
      <c r="AB125" s="109" t="str">
        <f>TEXT(Z125,"###,###")</f>
        <v>8,228</v>
      </c>
      <c r="AD125" s="127">
        <f>Z125/$Z$7*100</f>
        <v>15.152296416338256</v>
      </c>
    </row>
    <row r="127" spans="19:32" x14ac:dyDescent="0.25">
      <c r="S127" s="101" t="s">
        <v>102</v>
      </c>
      <c r="T127" s="112"/>
      <c r="U127" s="112"/>
      <c r="V127" s="112">
        <v>25281</v>
      </c>
      <c r="W127" s="112">
        <v>25350</v>
      </c>
      <c r="X127" s="112">
        <v>25578</v>
      </c>
      <c r="Y127" s="112">
        <v>26782</v>
      </c>
      <c r="Z127" s="112">
        <v>27907</v>
      </c>
      <c r="AB127" s="109" t="str">
        <f>TEXT(Z127,"###,###")</f>
        <v>27,907</v>
      </c>
      <c r="AD127" s="127">
        <f>Z127/$Z$7*100</f>
        <v>51.392213914772931</v>
      </c>
    </row>
    <row r="128" spans="19:32" x14ac:dyDescent="0.25">
      <c r="S128" s="101" t="s">
        <v>103</v>
      </c>
      <c r="T128" s="112"/>
      <c r="U128" s="112"/>
      <c r="V128" s="112">
        <v>23608</v>
      </c>
      <c r="W128" s="112">
        <v>23752</v>
      </c>
      <c r="X128" s="112">
        <v>24161</v>
      </c>
      <c r="Y128" s="112">
        <v>25217</v>
      </c>
      <c r="Z128" s="112">
        <v>26343</v>
      </c>
      <c r="AB128" s="109" t="str">
        <f>TEXT(Z128,"###,###")</f>
        <v>26,343</v>
      </c>
      <c r="AD128" s="127">
        <f>Z128/$Z$7*100</f>
        <v>48.512025339766488</v>
      </c>
    </row>
    <row r="130" spans="19:20" x14ac:dyDescent="0.25">
      <c r="S130" s="101" t="s">
        <v>277</v>
      </c>
      <c r="T130" s="127">
        <v>84.851386689256387</v>
      </c>
    </row>
    <row r="131" spans="19:20" x14ac:dyDescent="0.25">
      <c r="S131" s="101" t="s">
        <v>278</v>
      </c>
      <c r="T131" s="127">
        <v>7.8339655997937463</v>
      </c>
    </row>
    <row r="132" spans="19:20" x14ac:dyDescent="0.25">
      <c r="S132" s="101" t="s">
        <v>279</v>
      </c>
      <c r="T132" s="127">
        <v>7.3183308165445107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E5D403-3B16-489D-843C-297193D93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BC7382-6A0A-4282-8C6D-27E4149582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9493116-40AD-4DA9-B5E4-FA3C440AF0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1ADCA8-F8D7-427B-A3F2-B1CD3B601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08C2-D53F-494B-95FC-1741FBF329C9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9.11 Burdekin,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17080</v>
      </c>
      <c r="W4" s="108">
        <v>17680</v>
      </c>
      <c r="X4" s="108">
        <v>17125</v>
      </c>
      <c r="Y4" s="108">
        <v>16211</v>
      </c>
      <c r="Z4" s="108">
        <v>16104</v>
      </c>
      <c r="AB4" s="109" t="str">
        <f>TEXT(Z4,"###,###")</f>
        <v>16,104</v>
      </c>
      <c r="AD4" s="110">
        <f>Z4/Y4-1</f>
        <v>-6.6004564801678267E-3</v>
      </c>
      <c r="AF4" s="110">
        <f>Z4/V4-1</f>
        <v>-5.7142857142857162E-2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9077</v>
      </c>
      <c r="W5" s="108">
        <v>9270</v>
      </c>
      <c r="X5" s="108">
        <v>9030</v>
      </c>
      <c r="Y5" s="108">
        <v>8579</v>
      </c>
      <c r="Z5" s="108">
        <v>8595</v>
      </c>
      <c r="AB5" s="109" t="str">
        <f>TEXT(Z5,"###,###")</f>
        <v>8,595</v>
      </c>
      <c r="AD5" s="110">
        <f t="shared" ref="AD5:AD9" si="0">Z5/Y5-1</f>
        <v>1.8650192330107451E-3</v>
      </c>
      <c r="AF5" s="110">
        <f t="shared" ref="AF5:AF9" si="1">Z5/V5-1</f>
        <v>-5.3101244904704248E-2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8005</v>
      </c>
      <c r="W6" s="108">
        <v>8410</v>
      </c>
      <c r="X6" s="108">
        <v>8082</v>
      </c>
      <c r="Y6" s="108">
        <v>7618</v>
      </c>
      <c r="Z6" s="108">
        <v>7493</v>
      </c>
      <c r="AB6" s="109" t="str">
        <f>TEXT(Z6,"###,###")</f>
        <v>7,493</v>
      </c>
      <c r="AD6" s="110">
        <f t="shared" si="0"/>
        <v>-1.6408506169598325E-2</v>
      </c>
      <c r="AF6" s="110">
        <f t="shared" si="1"/>
        <v>-6.39600249843848E-2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10415</v>
      </c>
      <c r="W7" s="108">
        <v>10893</v>
      </c>
      <c r="X7" s="108">
        <v>10428</v>
      </c>
      <c r="Y7" s="108">
        <v>10315</v>
      </c>
      <c r="Z7" s="108">
        <v>10615</v>
      </c>
      <c r="AB7" s="109" t="str">
        <f>TEXT(Z7,"###,###")</f>
        <v>10,615</v>
      </c>
      <c r="AD7" s="110">
        <f t="shared" si="0"/>
        <v>2.9083858458555545E-2</v>
      </c>
      <c r="AF7" s="110">
        <f t="shared" si="1"/>
        <v>1.9203072491598583E-2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16,104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10,615</v>
      </c>
      <c r="P8" s="67"/>
      <c r="S8" s="107" t="s">
        <v>82</v>
      </c>
      <c r="T8" s="108"/>
      <c r="U8" s="108"/>
      <c r="V8" s="108">
        <v>33709.5</v>
      </c>
      <c r="W8" s="108">
        <v>32776.699999999997</v>
      </c>
      <c r="X8" s="108">
        <v>38262</v>
      </c>
      <c r="Y8" s="108">
        <v>41820.49</v>
      </c>
      <c r="Z8" s="108">
        <v>44797.67</v>
      </c>
      <c r="AB8" s="109" t="str">
        <f>TEXT(Z8,"$###,###")</f>
        <v>$44,798</v>
      </c>
      <c r="AD8" s="110">
        <f t="shared" si="0"/>
        <v>7.1189505431428435E-2</v>
      </c>
      <c r="AF8" s="110">
        <f t="shared" si="1"/>
        <v>0.32893309007846439</v>
      </c>
    </row>
    <row r="9" spans="1:32" x14ac:dyDescent="0.25">
      <c r="A9" s="30" t="s">
        <v>14</v>
      </c>
      <c r="B9" s="71"/>
      <c r="C9" s="72"/>
      <c r="D9" s="73">
        <f>AD104</f>
        <v>78.098609041231995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54.432406971267078</v>
      </c>
      <c r="P9" s="74" t="s">
        <v>83</v>
      </c>
      <c r="S9" s="107" t="s">
        <v>7</v>
      </c>
      <c r="T9" s="108"/>
      <c r="U9" s="108"/>
      <c r="V9" s="108">
        <v>503191745</v>
      </c>
      <c r="W9" s="108">
        <v>536081510</v>
      </c>
      <c r="X9" s="108">
        <v>584170500</v>
      </c>
      <c r="Y9" s="108">
        <v>606349753</v>
      </c>
      <c r="Z9" s="108">
        <v>653679175</v>
      </c>
      <c r="AB9" s="109" t="str">
        <f>TEXT(Z9/1000000,"$#,###.0")&amp;" mil"</f>
        <v>$653.7 mil</v>
      </c>
      <c r="AD9" s="110">
        <f t="shared" si="0"/>
        <v>7.8056306225624761E-2</v>
      </c>
      <c r="AF9" s="110">
        <f t="shared" si="1"/>
        <v>0.29906577660569522</v>
      </c>
    </row>
    <row r="10" spans="1:32" x14ac:dyDescent="0.25">
      <c r="A10" s="30" t="s">
        <v>17</v>
      </c>
      <c r="B10" s="71"/>
      <c r="C10" s="72"/>
      <c r="D10" s="73">
        <f>AD105</f>
        <v>11.624441132637854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45.558172397550635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80.471031559114465</v>
      </c>
      <c r="P11" s="74" t="s">
        <v>83</v>
      </c>
      <c r="S11" s="107" t="s">
        <v>29</v>
      </c>
      <c r="T11" s="112"/>
      <c r="U11" s="112"/>
      <c r="V11" s="112">
        <v>15014</v>
      </c>
      <c r="W11" s="112">
        <v>15459</v>
      </c>
      <c r="X11" s="112">
        <v>14913</v>
      </c>
      <c r="Y11" s="112">
        <v>14064</v>
      </c>
      <c r="Z11" s="112">
        <v>14027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10.315591144606689</v>
      </c>
      <c r="P12" s="74" t="s">
        <v>83</v>
      </c>
      <c r="S12" s="107" t="s">
        <v>30</v>
      </c>
      <c r="T12" s="112"/>
      <c r="U12" s="112"/>
      <c r="V12" s="112">
        <v>2065</v>
      </c>
      <c r="W12" s="112">
        <v>2218</v>
      </c>
      <c r="X12" s="112">
        <v>2212</v>
      </c>
      <c r="Y12" s="112">
        <v>2149</v>
      </c>
      <c r="Z12" s="112">
        <v>2076</v>
      </c>
    </row>
    <row r="13" spans="1:32" ht="15" customHeight="1" x14ac:dyDescent="0.25">
      <c r="A13" s="30" t="s">
        <v>19</v>
      </c>
      <c r="B13" s="72"/>
      <c r="C13" s="72"/>
      <c r="D13" s="73">
        <f>AD108</f>
        <v>14.660953800298063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9.2510598210080079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16.772230501738701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24.819920516641826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18.389072067828543</v>
      </c>
      <c r="P15" s="74" t="s">
        <v>83</v>
      </c>
      <c r="S15" s="115" t="s">
        <v>59</v>
      </c>
      <c r="T15" s="115"/>
      <c r="U15" s="116"/>
      <c r="V15" s="116">
        <v>3324</v>
      </c>
      <c r="W15" s="116">
        <v>3343</v>
      </c>
      <c r="X15" s="116">
        <v>3121</v>
      </c>
      <c r="Y15" s="112">
        <v>2791</v>
      </c>
      <c r="Z15" s="112">
        <v>2779</v>
      </c>
      <c r="AB15" s="117">
        <f t="shared" ref="AB15:AB34" si="2">IF(Z15="np",0,Z15/$Z$34)</f>
        <v>0.1726086956521739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33.432687531048188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81.61092793217145</v>
      </c>
      <c r="P16" s="37" t="s">
        <v>83</v>
      </c>
      <c r="S16" s="115" t="s">
        <v>60</v>
      </c>
      <c r="T16" s="115"/>
      <c r="U16" s="116"/>
      <c r="V16" s="116">
        <v>247</v>
      </c>
      <c r="W16" s="116">
        <v>306</v>
      </c>
      <c r="X16" s="116">
        <v>300</v>
      </c>
      <c r="Y16" s="112">
        <v>391</v>
      </c>
      <c r="Z16" s="112">
        <v>419</v>
      </c>
      <c r="AB16" s="117">
        <f t="shared" si="2"/>
        <v>2.6024844720496893E-2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1533</v>
      </c>
      <c r="W17" s="116">
        <v>1595</v>
      </c>
      <c r="X17" s="116">
        <v>1611</v>
      </c>
      <c r="Y17" s="112">
        <v>1597</v>
      </c>
      <c r="Z17" s="112">
        <v>1607</v>
      </c>
      <c r="AB17" s="117">
        <f t="shared" si="2"/>
        <v>9.9813664596273291E-2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145</v>
      </c>
      <c r="W18" s="116">
        <v>157</v>
      </c>
      <c r="X18" s="116">
        <v>158</v>
      </c>
      <c r="Y18" s="112">
        <v>174</v>
      </c>
      <c r="Z18" s="112">
        <v>201</v>
      </c>
      <c r="AB18" s="117">
        <f t="shared" si="2"/>
        <v>1.2484472049689442E-2</v>
      </c>
    </row>
    <row r="19" spans="1:28" x14ac:dyDescent="0.25">
      <c r="A19" s="63" t="str">
        <f>$S$1&amp;" ("&amp;$V$2&amp;" to "&amp;$Z$2&amp;")"</f>
        <v>Burdekin (2018-19 to 2022-23)</v>
      </c>
      <c r="B19" s="63"/>
      <c r="C19" s="63"/>
      <c r="D19" s="63"/>
      <c r="E19" s="63"/>
      <c r="F19" s="63"/>
      <c r="G19" s="63" t="str">
        <f>$S$1&amp;" ("&amp;$V$2&amp;" to "&amp;$Z$2&amp;")"</f>
        <v>Burdekin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782</v>
      </c>
      <c r="W19" s="116">
        <v>789</v>
      </c>
      <c r="X19" s="116">
        <v>835</v>
      </c>
      <c r="Y19" s="112">
        <v>867</v>
      </c>
      <c r="Z19" s="112">
        <v>876</v>
      </c>
      <c r="AB19" s="117">
        <f t="shared" si="2"/>
        <v>5.4409937888198756E-2</v>
      </c>
    </row>
    <row r="20" spans="1:28" x14ac:dyDescent="0.25">
      <c r="S20" s="115" t="s">
        <v>64</v>
      </c>
      <c r="T20" s="115"/>
      <c r="U20" s="116"/>
      <c r="V20" s="116">
        <v>268</v>
      </c>
      <c r="W20" s="116">
        <v>332</v>
      </c>
      <c r="X20" s="116">
        <v>358</v>
      </c>
      <c r="Y20" s="112">
        <v>318</v>
      </c>
      <c r="Z20" s="112">
        <v>311</v>
      </c>
      <c r="AB20" s="117">
        <f t="shared" si="2"/>
        <v>1.9316770186335402E-2</v>
      </c>
    </row>
    <row r="21" spans="1:28" x14ac:dyDescent="0.25">
      <c r="S21" s="115" t="s">
        <v>65</v>
      </c>
      <c r="T21" s="115"/>
      <c r="U21" s="116"/>
      <c r="V21" s="116">
        <v>1209</v>
      </c>
      <c r="W21" s="116">
        <v>1177</v>
      </c>
      <c r="X21" s="116">
        <v>1313</v>
      </c>
      <c r="Y21" s="112">
        <v>1363</v>
      </c>
      <c r="Z21" s="112">
        <v>1360</v>
      </c>
      <c r="AB21" s="117">
        <f t="shared" si="2"/>
        <v>8.4472049689440998E-2</v>
      </c>
    </row>
    <row r="22" spans="1:28" x14ac:dyDescent="0.25">
      <c r="S22" s="115" t="s">
        <v>66</v>
      </c>
      <c r="T22" s="115"/>
      <c r="U22" s="116"/>
      <c r="V22" s="116">
        <v>1517</v>
      </c>
      <c r="W22" s="116">
        <v>1417</v>
      </c>
      <c r="X22" s="116">
        <v>1183</v>
      </c>
      <c r="Y22" s="112">
        <v>981</v>
      </c>
      <c r="Z22" s="112">
        <v>975</v>
      </c>
      <c r="AB22" s="117">
        <f t="shared" si="2"/>
        <v>6.0559006211180127E-2</v>
      </c>
    </row>
    <row r="23" spans="1:28" x14ac:dyDescent="0.25">
      <c r="S23" s="115" t="s">
        <v>67</v>
      </c>
      <c r="T23" s="115"/>
      <c r="U23" s="116"/>
      <c r="V23" s="116">
        <v>411</v>
      </c>
      <c r="W23" s="116">
        <v>498</v>
      </c>
      <c r="X23" s="116">
        <v>449</v>
      </c>
      <c r="Y23" s="112">
        <v>441</v>
      </c>
      <c r="Z23" s="112">
        <v>400</v>
      </c>
      <c r="AB23" s="117">
        <f t="shared" si="2"/>
        <v>2.4844720496894408E-2</v>
      </c>
    </row>
    <row r="24" spans="1:28" x14ac:dyDescent="0.25">
      <c r="S24" s="115" t="s">
        <v>68</v>
      </c>
      <c r="T24" s="115"/>
      <c r="U24" s="116"/>
      <c r="V24" s="116">
        <v>19</v>
      </c>
      <c r="W24" s="116">
        <v>22</v>
      </c>
      <c r="X24" s="116">
        <v>24</v>
      </c>
      <c r="Y24" s="112">
        <v>20</v>
      </c>
      <c r="Z24" s="112">
        <v>47</v>
      </c>
      <c r="AB24" s="117">
        <f t="shared" si="2"/>
        <v>2.919254658385093E-3</v>
      </c>
    </row>
    <row r="25" spans="1:28" x14ac:dyDescent="0.25">
      <c r="S25" s="115" t="s">
        <v>69</v>
      </c>
      <c r="T25" s="115"/>
      <c r="U25" s="116"/>
      <c r="V25" s="116">
        <v>309</v>
      </c>
      <c r="W25" s="116">
        <v>327</v>
      </c>
      <c r="X25" s="116">
        <v>309</v>
      </c>
      <c r="Y25" s="112">
        <v>337</v>
      </c>
      <c r="Z25" s="112">
        <v>323</v>
      </c>
      <c r="AB25" s="117">
        <f t="shared" si="2"/>
        <v>2.0062111801242236E-2</v>
      </c>
    </row>
    <row r="26" spans="1:28" x14ac:dyDescent="0.25">
      <c r="S26" s="115" t="s">
        <v>70</v>
      </c>
      <c r="T26" s="115"/>
      <c r="U26" s="116"/>
      <c r="V26" s="116">
        <v>456</v>
      </c>
      <c r="W26" s="116">
        <v>417</v>
      </c>
      <c r="X26" s="116">
        <v>336</v>
      </c>
      <c r="Y26" s="112">
        <v>280</v>
      </c>
      <c r="Z26" s="112">
        <v>345</v>
      </c>
      <c r="AB26" s="117">
        <f t="shared" si="2"/>
        <v>2.1428571428571429E-2</v>
      </c>
    </row>
    <row r="27" spans="1:28" x14ac:dyDescent="0.25">
      <c r="S27" s="115" t="s">
        <v>71</v>
      </c>
      <c r="T27" s="115"/>
      <c r="U27" s="116"/>
      <c r="V27" s="116">
        <v>717</v>
      </c>
      <c r="W27" s="116">
        <v>743</v>
      </c>
      <c r="X27" s="116">
        <v>802</v>
      </c>
      <c r="Y27" s="112">
        <v>745</v>
      </c>
      <c r="Z27" s="112">
        <v>826</v>
      </c>
      <c r="AB27" s="117">
        <f t="shared" si="2"/>
        <v>5.1304347826086956E-2</v>
      </c>
    </row>
    <row r="28" spans="1:28" x14ac:dyDescent="0.25">
      <c r="S28" s="115" t="s">
        <v>72</v>
      </c>
      <c r="T28" s="115"/>
      <c r="U28" s="116"/>
      <c r="V28" s="116">
        <v>1242</v>
      </c>
      <c r="W28" s="116">
        <v>1394</v>
      </c>
      <c r="X28" s="116">
        <v>1381</v>
      </c>
      <c r="Y28" s="112">
        <v>1097</v>
      </c>
      <c r="Z28" s="112">
        <v>1053</v>
      </c>
      <c r="AB28" s="117">
        <f t="shared" si="2"/>
        <v>6.5403726708074539E-2</v>
      </c>
    </row>
    <row r="29" spans="1:28" x14ac:dyDescent="0.25">
      <c r="S29" s="115" t="s">
        <v>73</v>
      </c>
      <c r="T29" s="115"/>
      <c r="U29" s="116"/>
      <c r="V29" s="116">
        <v>575</v>
      </c>
      <c r="W29" s="116">
        <v>547</v>
      </c>
      <c r="X29" s="116">
        <v>560</v>
      </c>
      <c r="Y29" s="112">
        <v>584</v>
      </c>
      <c r="Z29" s="112">
        <v>528</v>
      </c>
      <c r="AB29" s="117">
        <f t="shared" si="2"/>
        <v>3.279503105590062E-2</v>
      </c>
    </row>
    <row r="30" spans="1:28" x14ac:dyDescent="0.25">
      <c r="S30" s="115" t="s">
        <v>74</v>
      </c>
      <c r="T30" s="115"/>
      <c r="U30" s="116"/>
      <c r="V30" s="116">
        <v>893</v>
      </c>
      <c r="W30" s="116">
        <v>919</v>
      </c>
      <c r="X30" s="116">
        <v>873</v>
      </c>
      <c r="Y30" s="112">
        <v>861</v>
      </c>
      <c r="Z30" s="112">
        <v>904</v>
      </c>
      <c r="AB30" s="117">
        <f t="shared" si="2"/>
        <v>5.6149068322981367E-2</v>
      </c>
    </row>
    <row r="31" spans="1:28" x14ac:dyDescent="0.25">
      <c r="S31" s="115" t="s">
        <v>75</v>
      </c>
      <c r="T31" s="115"/>
      <c r="U31" s="116"/>
      <c r="V31" s="116">
        <v>1159</v>
      </c>
      <c r="W31" s="116">
        <v>1442</v>
      </c>
      <c r="X31" s="116">
        <v>1363</v>
      </c>
      <c r="Y31" s="112">
        <v>1387</v>
      </c>
      <c r="Z31" s="112">
        <v>1408</v>
      </c>
      <c r="AB31" s="117">
        <f t="shared" si="2"/>
        <v>8.7453416149068319E-2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89</v>
      </c>
      <c r="W32" s="116">
        <v>78</v>
      </c>
      <c r="X32" s="116">
        <v>78</v>
      </c>
      <c r="Y32" s="112">
        <v>66</v>
      </c>
      <c r="Z32" s="112">
        <v>67</v>
      </c>
      <c r="AB32" s="117">
        <f t="shared" si="2"/>
        <v>4.1614906832298133E-3</v>
      </c>
    </row>
    <row r="33" spans="19:32" x14ac:dyDescent="0.25">
      <c r="S33" s="115" t="s">
        <v>77</v>
      </c>
      <c r="T33" s="115"/>
      <c r="U33" s="116"/>
      <c r="V33" s="116">
        <v>545</v>
      </c>
      <c r="W33" s="116">
        <v>545</v>
      </c>
      <c r="X33" s="116">
        <v>581</v>
      </c>
      <c r="Y33" s="112">
        <v>614</v>
      </c>
      <c r="Z33" s="112">
        <v>582</v>
      </c>
      <c r="AB33" s="117">
        <f t="shared" si="2"/>
        <v>3.6149068322981363E-2</v>
      </c>
    </row>
    <row r="34" spans="19:32" x14ac:dyDescent="0.25">
      <c r="S34" s="118" t="s">
        <v>53</v>
      </c>
      <c r="T34" s="118"/>
      <c r="U34" s="119"/>
      <c r="V34" s="119">
        <v>17076</v>
      </c>
      <c r="W34" s="119">
        <v>17676</v>
      </c>
      <c r="X34" s="119">
        <v>17125</v>
      </c>
      <c r="Y34" s="120">
        <v>16214</v>
      </c>
      <c r="Z34" s="120">
        <v>16100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8185</v>
      </c>
      <c r="W37" s="112">
        <v>8345</v>
      </c>
      <c r="X37" s="112">
        <v>8187</v>
      </c>
      <c r="Y37" s="112">
        <v>8197</v>
      </c>
      <c r="Z37" s="112">
        <v>8663</v>
      </c>
      <c r="AB37" s="132">
        <f>Z37/Z40*100</f>
        <v>81.61092793217145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2229</v>
      </c>
      <c r="W38" s="112">
        <v>2553</v>
      </c>
      <c r="X38" s="112">
        <v>2246</v>
      </c>
      <c r="Y38" s="112">
        <v>2119</v>
      </c>
      <c r="Z38" s="112">
        <v>1952</v>
      </c>
      <c r="AB38" s="132">
        <f>Z38/Z40*100</f>
        <v>18.389072067828543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10414</v>
      </c>
      <c r="W40" s="112">
        <v>10898</v>
      </c>
      <c r="X40" s="112">
        <v>10433</v>
      </c>
      <c r="Y40" s="112">
        <v>10316</v>
      </c>
      <c r="Z40" s="112">
        <v>10615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22</v>
      </c>
      <c r="X44" s="112">
        <v>30</v>
      </c>
      <c r="Y44" s="112">
        <v>33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208</v>
      </c>
      <c r="W45" s="112">
        <v>210</v>
      </c>
      <c r="X45" s="112">
        <v>296</v>
      </c>
      <c r="Y45" s="112">
        <v>300</v>
      </c>
      <c r="Z45" s="112">
        <v>299</v>
      </c>
    </row>
    <row r="46" spans="19:32" x14ac:dyDescent="0.25">
      <c r="S46" s="115" t="s">
        <v>38</v>
      </c>
      <c r="T46" s="115"/>
      <c r="U46" s="112"/>
      <c r="V46" s="112">
        <v>653</v>
      </c>
      <c r="W46" s="112">
        <v>648</v>
      </c>
      <c r="X46" s="112">
        <v>582</v>
      </c>
      <c r="Y46" s="112">
        <v>549</v>
      </c>
      <c r="Z46" s="112">
        <v>595</v>
      </c>
    </row>
    <row r="47" spans="19:32" x14ac:dyDescent="0.25">
      <c r="S47" s="115" t="s">
        <v>39</v>
      </c>
      <c r="T47" s="115"/>
      <c r="U47" s="112"/>
      <c r="V47" s="112">
        <v>1448</v>
      </c>
      <c r="W47" s="112">
        <v>1285</v>
      </c>
      <c r="X47" s="112">
        <v>978</v>
      </c>
      <c r="Y47" s="112">
        <v>776</v>
      </c>
      <c r="Z47" s="112">
        <v>841</v>
      </c>
    </row>
    <row r="48" spans="19:32" x14ac:dyDescent="0.25">
      <c r="S48" s="115" t="s">
        <v>40</v>
      </c>
      <c r="T48" s="115"/>
      <c r="U48" s="112"/>
      <c r="V48" s="112">
        <v>1439</v>
      </c>
      <c r="W48" s="112">
        <v>1471</v>
      </c>
      <c r="X48" s="112">
        <v>1441</v>
      </c>
      <c r="Y48" s="112">
        <v>1117</v>
      </c>
      <c r="Z48" s="112">
        <v>1048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698</v>
      </c>
      <c r="W49" s="112">
        <v>826</v>
      </c>
      <c r="X49" s="112">
        <v>823</v>
      </c>
      <c r="Y49" s="112">
        <v>799</v>
      </c>
      <c r="Z49" s="112">
        <v>763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Burdekin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612</v>
      </c>
      <c r="W50" s="112">
        <v>637</v>
      </c>
      <c r="X50" s="112">
        <v>659</v>
      </c>
      <c r="Y50" s="112">
        <v>686</v>
      </c>
      <c r="Z50" s="112">
        <v>675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617</v>
      </c>
      <c r="W51" s="112">
        <v>613</v>
      </c>
      <c r="X51" s="112">
        <v>665</v>
      </c>
      <c r="Y51" s="112">
        <v>662</v>
      </c>
      <c r="Z51" s="112">
        <v>691</v>
      </c>
    </row>
    <row r="52" spans="1:26" ht="15" customHeight="1" x14ac:dyDescent="0.25">
      <c r="S52" s="115" t="s">
        <v>44</v>
      </c>
      <c r="T52" s="115"/>
      <c r="U52" s="112"/>
      <c r="V52" s="112">
        <v>722</v>
      </c>
      <c r="W52" s="112">
        <v>755</v>
      </c>
      <c r="X52" s="112">
        <v>743</v>
      </c>
      <c r="Y52" s="112">
        <v>749</v>
      </c>
      <c r="Z52" s="112">
        <v>720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717</v>
      </c>
      <c r="W53" s="112">
        <v>700</v>
      </c>
      <c r="X53" s="112">
        <v>719</v>
      </c>
      <c r="Y53" s="112">
        <v>779</v>
      </c>
      <c r="Z53" s="112">
        <v>760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750</v>
      </c>
      <c r="W54" s="112">
        <v>778</v>
      </c>
      <c r="X54" s="112">
        <v>765</v>
      </c>
      <c r="Y54" s="112">
        <v>755</v>
      </c>
      <c r="Z54" s="112">
        <v>721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583</v>
      </c>
      <c r="W55" s="112">
        <v>600</v>
      </c>
      <c r="X55" s="112">
        <v>601</v>
      </c>
      <c r="Y55" s="112">
        <v>641</v>
      </c>
      <c r="Z55" s="112">
        <v>666</v>
      </c>
    </row>
    <row r="56" spans="1:26" ht="15" customHeight="1" x14ac:dyDescent="0.25">
      <c r="S56" s="115" t="s">
        <v>48</v>
      </c>
      <c r="T56" s="115"/>
      <c r="U56" s="112"/>
      <c r="V56" s="112">
        <v>342</v>
      </c>
      <c r="W56" s="112">
        <v>408</v>
      </c>
      <c r="X56" s="112">
        <v>401</v>
      </c>
      <c r="Y56" s="112">
        <v>396</v>
      </c>
      <c r="Z56" s="112">
        <v>437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133</v>
      </c>
      <c r="W57" s="112">
        <v>134</v>
      </c>
      <c r="X57" s="112">
        <v>159</v>
      </c>
      <c r="Y57" s="112">
        <v>172</v>
      </c>
      <c r="Z57" s="112">
        <v>186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86</v>
      </c>
      <c r="W58" s="112">
        <v>96</v>
      </c>
      <c r="X58" s="112">
        <v>89</v>
      </c>
      <c r="Y58" s="112">
        <v>87</v>
      </c>
      <c r="Z58" s="112">
        <v>83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35</v>
      </c>
      <c r="W59" s="112">
        <v>52</v>
      </c>
      <c r="X59" s="112">
        <v>50</v>
      </c>
      <c r="Y59" s="112">
        <v>49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</v>
      </c>
      <c r="W60" s="112">
        <v>28</v>
      </c>
      <c r="X60" s="112">
        <v>29</v>
      </c>
      <c r="Y60" s="112">
        <v>25</v>
      </c>
      <c r="Z60" s="112">
        <v>32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9073</v>
      </c>
      <c r="W61" s="112">
        <v>9270</v>
      </c>
      <c r="X61" s="112">
        <v>9030</v>
      </c>
      <c r="Y61" s="112">
        <v>8579</v>
      </c>
      <c r="Z61" s="112">
        <v>8597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26</v>
      </c>
      <c r="X63" s="112">
        <v>20</v>
      </c>
      <c r="Y63" s="112">
        <v>21</v>
      </c>
      <c r="Z63" s="112">
        <v>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221</v>
      </c>
      <c r="W64" s="112">
        <v>210</v>
      </c>
      <c r="X64" s="112">
        <v>260</v>
      </c>
      <c r="Y64" s="112">
        <v>295</v>
      </c>
      <c r="Z64" s="112">
        <v>282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Burdekin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688</v>
      </c>
      <c r="W65" s="112">
        <v>614</v>
      </c>
      <c r="X65" s="112">
        <v>535</v>
      </c>
      <c r="Y65" s="112">
        <v>511</v>
      </c>
      <c r="Z65" s="112">
        <v>566</v>
      </c>
    </row>
    <row r="66" spans="1:26" x14ac:dyDescent="0.25">
      <c r="S66" s="115" t="s">
        <v>39</v>
      </c>
      <c r="T66" s="115"/>
      <c r="U66" s="112"/>
      <c r="V66" s="112">
        <v>1230</v>
      </c>
      <c r="W66" s="112">
        <v>1225</v>
      </c>
      <c r="X66" s="112">
        <v>939</v>
      </c>
      <c r="Y66" s="112">
        <v>706</v>
      </c>
      <c r="Z66" s="112">
        <v>675</v>
      </c>
    </row>
    <row r="67" spans="1:26" x14ac:dyDescent="0.25">
      <c r="S67" s="115" t="s">
        <v>40</v>
      </c>
      <c r="T67" s="115"/>
      <c r="U67" s="112"/>
      <c r="V67" s="112">
        <v>1332</v>
      </c>
      <c r="W67" s="112">
        <v>1381</v>
      </c>
      <c r="X67" s="112">
        <v>1290</v>
      </c>
      <c r="Y67" s="112">
        <v>983</v>
      </c>
      <c r="Z67" s="112">
        <v>868</v>
      </c>
    </row>
    <row r="68" spans="1:26" x14ac:dyDescent="0.25">
      <c r="S68" s="115" t="s">
        <v>41</v>
      </c>
      <c r="T68" s="115"/>
      <c r="U68" s="112"/>
      <c r="V68" s="112">
        <v>597</v>
      </c>
      <c r="W68" s="112">
        <v>737</v>
      </c>
      <c r="X68" s="112">
        <v>741</v>
      </c>
      <c r="Y68" s="112">
        <v>672</v>
      </c>
      <c r="Z68" s="112">
        <v>698</v>
      </c>
    </row>
    <row r="69" spans="1:26" x14ac:dyDescent="0.25">
      <c r="S69" s="115" t="s">
        <v>42</v>
      </c>
      <c r="T69" s="115"/>
      <c r="U69" s="112"/>
      <c r="V69" s="112">
        <v>523</v>
      </c>
      <c r="W69" s="112">
        <v>583</v>
      </c>
      <c r="X69" s="112">
        <v>628</v>
      </c>
      <c r="Y69" s="112">
        <v>637</v>
      </c>
      <c r="Z69" s="112">
        <v>586</v>
      </c>
    </row>
    <row r="70" spans="1:26" x14ac:dyDescent="0.25">
      <c r="S70" s="115" t="s">
        <v>43</v>
      </c>
      <c r="T70" s="115"/>
      <c r="U70" s="112"/>
      <c r="V70" s="112">
        <v>550</v>
      </c>
      <c r="W70" s="112">
        <v>560</v>
      </c>
      <c r="X70" s="112">
        <v>582</v>
      </c>
      <c r="Y70" s="112">
        <v>620</v>
      </c>
      <c r="Z70" s="112">
        <v>623</v>
      </c>
    </row>
    <row r="71" spans="1:26" x14ac:dyDescent="0.25">
      <c r="S71" s="115" t="s">
        <v>44</v>
      </c>
      <c r="T71" s="115"/>
      <c r="U71" s="112"/>
      <c r="V71" s="112">
        <v>662</v>
      </c>
      <c r="W71" s="112">
        <v>619</v>
      </c>
      <c r="X71" s="112">
        <v>613</v>
      </c>
      <c r="Y71" s="112">
        <v>639</v>
      </c>
      <c r="Z71" s="112">
        <v>614</v>
      </c>
    </row>
    <row r="72" spans="1:26" x14ac:dyDescent="0.25">
      <c r="S72" s="115" t="s">
        <v>45</v>
      </c>
      <c r="T72" s="115"/>
      <c r="U72" s="112"/>
      <c r="V72" s="112">
        <v>658</v>
      </c>
      <c r="W72" s="112">
        <v>755</v>
      </c>
      <c r="X72" s="112">
        <v>748</v>
      </c>
      <c r="Y72" s="112">
        <v>786</v>
      </c>
      <c r="Z72" s="112">
        <v>740</v>
      </c>
    </row>
    <row r="73" spans="1:26" x14ac:dyDescent="0.25">
      <c r="S73" s="115" t="s">
        <v>46</v>
      </c>
      <c r="T73" s="115"/>
      <c r="U73" s="112"/>
      <c r="V73" s="112">
        <v>633</v>
      </c>
      <c r="W73" s="112">
        <v>649</v>
      </c>
      <c r="X73" s="112">
        <v>653</v>
      </c>
      <c r="Y73" s="112">
        <v>646</v>
      </c>
      <c r="Z73" s="112">
        <v>648</v>
      </c>
    </row>
    <row r="74" spans="1:26" x14ac:dyDescent="0.25">
      <c r="S74" s="115" t="s">
        <v>47</v>
      </c>
      <c r="T74" s="115"/>
      <c r="U74" s="112"/>
      <c r="V74" s="112">
        <v>479</v>
      </c>
      <c r="W74" s="112">
        <v>543</v>
      </c>
      <c r="X74" s="112">
        <v>532</v>
      </c>
      <c r="Y74" s="112">
        <v>534</v>
      </c>
      <c r="Z74" s="112">
        <v>581</v>
      </c>
    </row>
    <row r="75" spans="1:26" x14ac:dyDescent="0.25">
      <c r="S75" s="115" t="s">
        <v>48</v>
      </c>
      <c r="T75" s="115"/>
      <c r="U75" s="112"/>
      <c r="V75" s="112">
        <v>193</v>
      </c>
      <c r="W75" s="112">
        <v>259</v>
      </c>
      <c r="X75" s="112">
        <v>289</v>
      </c>
      <c r="Y75" s="112">
        <v>303</v>
      </c>
      <c r="Z75" s="112">
        <v>319</v>
      </c>
    </row>
    <row r="76" spans="1:26" x14ac:dyDescent="0.25">
      <c r="S76" s="115" t="s">
        <v>49</v>
      </c>
      <c r="T76" s="115"/>
      <c r="U76" s="112"/>
      <c r="V76" s="112">
        <v>129</v>
      </c>
      <c r="W76" s="112">
        <v>134</v>
      </c>
      <c r="X76" s="112">
        <v>131</v>
      </c>
      <c r="Y76" s="112">
        <v>127</v>
      </c>
      <c r="Z76" s="112">
        <v>133</v>
      </c>
    </row>
    <row r="77" spans="1:26" x14ac:dyDescent="0.25">
      <c r="S77" s="115" t="s">
        <v>50</v>
      </c>
      <c r="T77" s="115"/>
      <c r="U77" s="112"/>
      <c r="V77" s="112">
        <v>43</v>
      </c>
      <c r="W77" s="112">
        <v>58</v>
      </c>
      <c r="X77" s="112">
        <v>59</v>
      </c>
      <c r="Y77" s="112">
        <v>69</v>
      </c>
      <c r="Z77" s="112">
        <v>78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38</v>
      </c>
      <c r="X78" s="112">
        <v>35</v>
      </c>
      <c r="Y78" s="112">
        <v>31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25</v>
      </c>
      <c r="X79" s="112">
        <v>27</v>
      </c>
      <c r="Y79" s="112">
        <v>27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8001</v>
      </c>
      <c r="W80" s="112">
        <v>8405</v>
      </c>
      <c r="X80" s="112">
        <v>8082</v>
      </c>
      <c r="Y80" s="112">
        <v>7617</v>
      </c>
      <c r="Z80" s="112">
        <v>7495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Burdekin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459</v>
      </c>
      <c r="W83" s="112">
        <v>498</v>
      </c>
      <c r="X83" s="112">
        <v>488</v>
      </c>
      <c r="Y83" s="112">
        <v>500</v>
      </c>
      <c r="Z83" s="112">
        <v>404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262</v>
      </c>
      <c r="W84" s="112">
        <v>265</v>
      </c>
      <c r="X84" s="112">
        <v>265</v>
      </c>
      <c r="Y84" s="112">
        <v>266</v>
      </c>
      <c r="Z84" s="112">
        <v>298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1106</v>
      </c>
      <c r="W85" s="112">
        <v>1141</v>
      </c>
      <c r="X85" s="112">
        <v>1132</v>
      </c>
      <c r="Y85" s="112">
        <v>1179</v>
      </c>
      <c r="Z85" s="112">
        <v>1148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16,104</v>
      </c>
      <c r="D86" s="96">
        <f t="shared" ref="D86:D91" si="4">AD4</f>
        <v>-6.6004564801678267E-3</v>
      </c>
      <c r="E86" s="97">
        <f t="shared" ref="E86:E91" si="5">AD4</f>
        <v>-6.6004564801678267E-3</v>
      </c>
      <c r="F86" s="96">
        <f t="shared" ref="F86:F91" si="6">AF4</f>
        <v>-5.7142857142857162E-2</v>
      </c>
      <c r="G86" s="97">
        <f t="shared" ref="G86:G91" si="7">AF4</f>
        <v>-5.7142857142857162E-2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162</v>
      </c>
      <c r="W86" s="112">
        <v>165</v>
      </c>
      <c r="X86" s="112">
        <v>168</v>
      </c>
      <c r="Y86" s="112">
        <v>161</v>
      </c>
      <c r="Z86" s="112">
        <v>175</v>
      </c>
    </row>
    <row r="87" spans="1:30" ht="15" customHeight="1" x14ac:dyDescent="0.25">
      <c r="A87" s="98" t="s">
        <v>4</v>
      </c>
      <c r="B87" s="49"/>
      <c r="C87" s="57" t="str">
        <f t="shared" si="3"/>
        <v>8,595</v>
      </c>
      <c r="D87" s="96">
        <f t="shared" si="4"/>
        <v>1.8650192330107451E-3</v>
      </c>
      <c r="E87" s="97">
        <f t="shared" si="5"/>
        <v>1.8650192330107451E-3</v>
      </c>
      <c r="F87" s="96">
        <f t="shared" si="6"/>
        <v>-5.3101244904704248E-2</v>
      </c>
      <c r="G87" s="97">
        <f t="shared" si="7"/>
        <v>-5.3101244904704248E-2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113</v>
      </c>
      <c r="W87" s="112">
        <v>115</v>
      </c>
      <c r="X87" s="112">
        <v>119</v>
      </c>
      <c r="Y87" s="112">
        <v>120</v>
      </c>
      <c r="Z87" s="112">
        <v>128</v>
      </c>
    </row>
    <row r="88" spans="1:30" ht="15" customHeight="1" x14ac:dyDescent="0.25">
      <c r="A88" s="98" t="s">
        <v>5</v>
      </c>
      <c r="B88" s="49"/>
      <c r="C88" s="57" t="str">
        <f t="shared" si="3"/>
        <v>7,493</v>
      </c>
      <c r="D88" s="96">
        <f t="shared" si="4"/>
        <v>-1.6408506169598325E-2</v>
      </c>
      <c r="E88" s="97">
        <f t="shared" si="5"/>
        <v>-1.6408506169598325E-2</v>
      </c>
      <c r="F88" s="96">
        <f t="shared" si="6"/>
        <v>-6.39600249843848E-2</v>
      </c>
      <c r="G88" s="97">
        <f t="shared" si="7"/>
        <v>-6.39600249843848E-2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182</v>
      </c>
      <c r="W88" s="112">
        <v>158</v>
      </c>
      <c r="X88" s="112">
        <v>177</v>
      </c>
      <c r="Y88" s="112">
        <v>174</v>
      </c>
      <c r="Z88" s="112">
        <v>187</v>
      </c>
    </row>
    <row r="89" spans="1:30" ht="15" customHeight="1" x14ac:dyDescent="0.25">
      <c r="A89" s="49" t="s">
        <v>6</v>
      </c>
      <c r="B89" s="49"/>
      <c r="C89" s="57" t="str">
        <f t="shared" si="3"/>
        <v>10,615</v>
      </c>
      <c r="D89" s="96">
        <f t="shared" si="4"/>
        <v>2.9083858458555545E-2</v>
      </c>
      <c r="E89" s="97">
        <f t="shared" si="5"/>
        <v>2.9083858458555545E-2</v>
      </c>
      <c r="F89" s="96">
        <f t="shared" si="6"/>
        <v>1.9203072491598583E-2</v>
      </c>
      <c r="G89" s="97">
        <f t="shared" si="7"/>
        <v>1.9203072491598583E-2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721</v>
      </c>
      <c r="W89" s="112">
        <v>760</v>
      </c>
      <c r="X89" s="112">
        <v>754</v>
      </c>
      <c r="Y89" s="112">
        <v>771</v>
      </c>
      <c r="Z89" s="112">
        <v>943</v>
      </c>
    </row>
    <row r="90" spans="1:30" ht="15" customHeight="1" x14ac:dyDescent="0.25">
      <c r="A90" s="49" t="s">
        <v>95</v>
      </c>
      <c r="B90" s="49"/>
      <c r="C90" s="57" t="str">
        <f t="shared" si="3"/>
        <v>$44,798</v>
      </c>
      <c r="D90" s="96">
        <f t="shared" si="4"/>
        <v>7.1189505431428435E-2</v>
      </c>
      <c r="E90" s="97">
        <f t="shared" si="5"/>
        <v>7.1189505431428435E-2</v>
      </c>
      <c r="F90" s="96">
        <f t="shared" si="6"/>
        <v>0.32893309007846439</v>
      </c>
      <c r="G90" s="97">
        <f t="shared" si="7"/>
        <v>0.32893309007846439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1086</v>
      </c>
      <c r="W90" s="112">
        <v>1163</v>
      </c>
      <c r="X90" s="112">
        <v>1147</v>
      </c>
      <c r="Y90" s="112">
        <v>1109</v>
      </c>
      <c r="Z90" s="112">
        <v>1087</v>
      </c>
    </row>
    <row r="91" spans="1:30" ht="15" customHeight="1" x14ac:dyDescent="0.25">
      <c r="A91" s="49" t="s">
        <v>7</v>
      </c>
      <c r="B91" s="49"/>
      <c r="C91" s="57" t="str">
        <f t="shared" si="3"/>
        <v>$653.7 mil</v>
      </c>
      <c r="D91" s="96">
        <f t="shared" si="4"/>
        <v>7.8056306225624761E-2</v>
      </c>
      <c r="E91" s="97">
        <f t="shared" si="5"/>
        <v>7.8056306225624761E-2</v>
      </c>
      <c r="F91" s="96">
        <f t="shared" si="6"/>
        <v>0.29906577660569522</v>
      </c>
      <c r="G91" s="97">
        <f t="shared" si="7"/>
        <v>0.29906577660569522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5564</v>
      </c>
      <c r="W91" s="112">
        <v>5874</v>
      </c>
      <c r="X91" s="112">
        <v>5614</v>
      </c>
      <c r="Y91" s="112">
        <v>5558</v>
      </c>
      <c r="Z91" s="112">
        <v>5773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256</v>
      </c>
      <c r="W93" s="112">
        <v>270</v>
      </c>
      <c r="X93" s="112">
        <v>282</v>
      </c>
      <c r="Y93" s="112">
        <v>276</v>
      </c>
      <c r="Z93" s="112">
        <v>269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653</v>
      </c>
      <c r="W94" s="112">
        <v>709</v>
      </c>
      <c r="X94" s="112">
        <v>705</v>
      </c>
      <c r="Y94" s="112">
        <v>687</v>
      </c>
      <c r="Z94" s="112">
        <v>675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145</v>
      </c>
      <c r="W95" s="112">
        <v>156</v>
      </c>
      <c r="X95" s="112">
        <v>154</v>
      </c>
      <c r="Y95" s="112">
        <v>169</v>
      </c>
      <c r="Z95" s="112">
        <v>173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690</v>
      </c>
      <c r="W96" s="112">
        <v>701</v>
      </c>
      <c r="X96" s="112">
        <v>692</v>
      </c>
      <c r="Y96" s="112">
        <v>707</v>
      </c>
      <c r="Z96" s="112">
        <v>740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788</v>
      </c>
      <c r="W97" s="112">
        <v>819</v>
      </c>
      <c r="X97" s="112">
        <v>807</v>
      </c>
      <c r="Y97" s="112">
        <v>834</v>
      </c>
      <c r="Z97" s="112">
        <v>783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476</v>
      </c>
      <c r="W98" s="112">
        <v>470</v>
      </c>
      <c r="X98" s="112">
        <v>480</v>
      </c>
      <c r="Y98" s="112">
        <v>482</v>
      </c>
      <c r="Z98" s="112">
        <v>505</v>
      </c>
    </row>
    <row r="99" spans="1:32" ht="15" customHeight="1" x14ac:dyDescent="0.25">
      <c r="S99" s="115" t="s">
        <v>196</v>
      </c>
      <c r="T99" s="115"/>
      <c r="U99" s="112"/>
      <c r="V99" s="112">
        <v>71</v>
      </c>
      <c r="W99" s="112">
        <v>79</v>
      </c>
      <c r="X99" s="112">
        <v>99</v>
      </c>
      <c r="Y99" s="112">
        <v>103</v>
      </c>
      <c r="Z99" s="112">
        <v>163</v>
      </c>
    </row>
    <row r="100" spans="1:32" ht="15" customHeight="1" x14ac:dyDescent="0.25">
      <c r="S100" s="115" t="s">
        <v>58</v>
      </c>
      <c r="T100" s="115"/>
      <c r="U100" s="112"/>
      <c r="V100" s="112">
        <v>578</v>
      </c>
      <c r="W100" s="112">
        <v>599</v>
      </c>
      <c r="X100" s="112">
        <v>585</v>
      </c>
      <c r="Y100" s="112">
        <v>526</v>
      </c>
      <c r="Z100" s="112">
        <v>491</v>
      </c>
    </row>
    <row r="101" spans="1:32" x14ac:dyDescent="0.25">
      <c r="A101" s="18"/>
      <c r="S101" s="118" t="s">
        <v>53</v>
      </c>
      <c r="T101" s="118"/>
      <c r="U101" s="112"/>
      <c r="V101" s="112">
        <v>4853</v>
      </c>
      <c r="W101" s="112">
        <v>5020</v>
      </c>
      <c r="X101" s="112">
        <v>4804</v>
      </c>
      <c r="Y101" s="112">
        <v>4741</v>
      </c>
      <c r="Z101" s="112">
        <v>4832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12836</v>
      </c>
      <c r="W104" s="112">
        <v>13367</v>
      </c>
      <c r="X104" s="112">
        <v>12975</v>
      </c>
      <c r="Y104" s="112">
        <v>12380</v>
      </c>
      <c r="Z104" s="112">
        <v>12577</v>
      </c>
      <c r="AB104" s="109" t="str">
        <f>TEXT(Z104,"###,###")</f>
        <v>12,577</v>
      </c>
      <c r="AD104" s="130">
        <f>Z104/($Z$4)*100</f>
        <v>78.098609041231995</v>
      </c>
      <c r="AF104" s="109"/>
    </row>
    <row r="105" spans="1:32" x14ac:dyDescent="0.25">
      <c r="S105" s="115" t="s">
        <v>17</v>
      </c>
      <c r="T105" s="115"/>
      <c r="U105" s="112"/>
      <c r="V105" s="112">
        <v>1929</v>
      </c>
      <c r="W105" s="112">
        <v>1990</v>
      </c>
      <c r="X105" s="112">
        <v>1974</v>
      </c>
      <c r="Y105" s="112">
        <v>1983</v>
      </c>
      <c r="Z105" s="112">
        <v>1872</v>
      </c>
      <c r="AB105" s="109" t="str">
        <f>TEXT(Z105,"###,###")</f>
        <v>1,872</v>
      </c>
      <c r="AD105" s="130">
        <f>Z105/($Z$4)*100</f>
        <v>11.624441132637854</v>
      </c>
      <c r="AF105" s="109"/>
    </row>
    <row r="106" spans="1:32" x14ac:dyDescent="0.25">
      <c r="S106" s="118" t="s">
        <v>53</v>
      </c>
      <c r="T106" s="118"/>
      <c r="U106" s="120"/>
      <c r="V106" s="120">
        <v>14765</v>
      </c>
      <c r="W106" s="120">
        <v>15357</v>
      </c>
      <c r="X106" s="120">
        <v>14949</v>
      </c>
      <c r="Y106" s="120">
        <v>14363</v>
      </c>
      <c r="Z106" s="120">
        <v>14449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2473</v>
      </c>
      <c r="W108" s="112">
        <v>2776</v>
      </c>
      <c r="X108" s="112">
        <v>2452</v>
      </c>
      <c r="Y108" s="112">
        <v>2347</v>
      </c>
      <c r="Z108" s="112">
        <v>2361</v>
      </c>
      <c r="AB108" s="109" t="str">
        <f>TEXT(Z108,"###,###")</f>
        <v>2,361</v>
      </c>
      <c r="AD108" s="130">
        <f>Z108/($Z$4)*100</f>
        <v>14.660953800298063</v>
      </c>
      <c r="AF108" s="109"/>
    </row>
    <row r="109" spans="1:32" x14ac:dyDescent="0.25">
      <c r="S109" s="115" t="s">
        <v>20</v>
      </c>
      <c r="T109" s="115"/>
      <c r="U109" s="112"/>
      <c r="V109" s="112">
        <v>3088</v>
      </c>
      <c r="W109" s="112">
        <v>2897</v>
      </c>
      <c r="X109" s="112">
        <v>3083</v>
      </c>
      <c r="Y109" s="112">
        <v>2644</v>
      </c>
      <c r="Z109" s="112">
        <v>2701</v>
      </c>
      <c r="AB109" s="109" t="str">
        <f>TEXT(Z109,"###,###")</f>
        <v>2,701</v>
      </c>
      <c r="AD109" s="130">
        <f>Z109/($Z$4)*100</f>
        <v>16.772230501738701</v>
      </c>
      <c r="AF109" s="109"/>
    </row>
    <row r="110" spans="1:32" x14ac:dyDescent="0.25">
      <c r="S110" s="115" t="s">
        <v>21</v>
      </c>
      <c r="T110" s="115"/>
      <c r="U110" s="112"/>
      <c r="V110" s="112">
        <v>4489</v>
      </c>
      <c r="W110" s="112">
        <v>4452</v>
      </c>
      <c r="X110" s="112">
        <v>4262</v>
      </c>
      <c r="Y110" s="112">
        <v>3928</v>
      </c>
      <c r="Z110" s="112">
        <v>3997</v>
      </c>
      <c r="AB110" s="109" t="str">
        <f>TEXT(Z110,"###,###")</f>
        <v>3,997</v>
      </c>
      <c r="AD110" s="130">
        <f>Z110/($Z$4)*100</f>
        <v>24.819920516641826</v>
      </c>
      <c r="AF110" s="109"/>
    </row>
    <row r="111" spans="1:32" x14ac:dyDescent="0.25">
      <c r="S111" s="115" t="s">
        <v>22</v>
      </c>
      <c r="T111" s="115"/>
      <c r="U111" s="112"/>
      <c r="V111" s="112">
        <v>4875</v>
      </c>
      <c r="W111" s="112">
        <v>5357</v>
      </c>
      <c r="X111" s="112">
        <v>5152</v>
      </c>
      <c r="Y111" s="112">
        <v>5455</v>
      </c>
      <c r="Z111" s="112">
        <v>5384</v>
      </c>
      <c r="AB111" s="109" t="str">
        <f>TEXT(Z111,"###,###")</f>
        <v>5,384</v>
      </c>
      <c r="AD111" s="130">
        <f>Z111/($Z$4)*100</f>
        <v>33.432687531048188</v>
      </c>
      <c r="AF111" s="109"/>
    </row>
    <row r="112" spans="1:32" x14ac:dyDescent="0.25">
      <c r="S112" s="118" t="s">
        <v>53</v>
      </c>
      <c r="T112" s="118"/>
      <c r="U112" s="112"/>
      <c r="V112" s="112">
        <v>17078</v>
      </c>
      <c r="W112" s="112">
        <v>17679</v>
      </c>
      <c r="X112" s="112">
        <v>17125</v>
      </c>
      <c r="Y112" s="112">
        <v>16211</v>
      </c>
      <c r="Z112" s="112">
        <v>16102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41.03</v>
      </c>
      <c r="W118" s="131">
        <v>41.67</v>
      </c>
      <c r="X118" s="131">
        <v>42.56</v>
      </c>
      <c r="Y118" s="131">
        <v>42.96</v>
      </c>
      <c r="Z118" s="131">
        <v>42.9</v>
      </c>
      <c r="AB118" s="109" t="str">
        <f>TEXT(Z118,"##.0")</f>
        <v>42.9</v>
      </c>
    </row>
    <row r="120" spans="19:32" x14ac:dyDescent="0.25">
      <c r="S120" s="101" t="s">
        <v>97</v>
      </c>
      <c r="T120" s="112"/>
      <c r="U120" s="112"/>
      <c r="V120" s="112">
        <v>8355</v>
      </c>
      <c r="W120" s="112">
        <v>8678</v>
      </c>
      <c r="X120" s="112">
        <v>8222</v>
      </c>
      <c r="Y120" s="112">
        <v>8166</v>
      </c>
      <c r="Z120" s="112">
        <v>8542</v>
      </c>
      <c r="AB120" s="109" t="str">
        <f>TEXT(Z120,"###,###")</f>
        <v>8,542</v>
      </c>
    </row>
    <row r="121" spans="19:32" x14ac:dyDescent="0.25">
      <c r="S121" s="101" t="s">
        <v>98</v>
      </c>
      <c r="T121" s="112"/>
      <c r="U121" s="112"/>
      <c r="V121" s="112">
        <v>1020</v>
      </c>
      <c r="W121" s="112">
        <v>1157</v>
      </c>
      <c r="X121" s="112">
        <v>1142</v>
      </c>
      <c r="Y121" s="112">
        <v>1108</v>
      </c>
      <c r="Z121" s="112">
        <v>1095</v>
      </c>
      <c r="AB121" s="109" t="str">
        <f>TEXT(Z121,"###,###")</f>
        <v>1,095</v>
      </c>
    </row>
    <row r="122" spans="19:32" x14ac:dyDescent="0.25">
      <c r="S122" s="101" t="s">
        <v>99</v>
      </c>
      <c r="T122" s="112"/>
      <c r="U122" s="112"/>
      <c r="V122" s="112">
        <v>1047</v>
      </c>
      <c r="W122" s="112">
        <v>1063</v>
      </c>
      <c r="X122" s="112">
        <v>1067</v>
      </c>
      <c r="Y122" s="112">
        <v>1038</v>
      </c>
      <c r="Z122" s="112">
        <v>982</v>
      </c>
      <c r="AB122" s="109" t="str">
        <f>TEXT(Z122,"###,###")</f>
        <v>982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9402</v>
      </c>
      <c r="W124" s="112">
        <v>9741</v>
      </c>
      <c r="X124" s="112">
        <v>9289</v>
      </c>
      <c r="Y124" s="112">
        <v>9204</v>
      </c>
      <c r="Z124" s="112">
        <v>9524</v>
      </c>
      <c r="AB124" s="109" t="str">
        <f>TEXT(Z124,"###,###")</f>
        <v>9,524</v>
      </c>
      <c r="AD124" s="127">
        <f>Z124/$Z$7*100</f>
        <v>89.722091380122464</v>
      </c>
    </row>
    <row r="125" spans="19:32" x14ac:dyDescent="0.25">
      <c r="S125" s="101" t="s">
        <v>101</v>
      </c>
      <c r="T125" s="112"/>
      <c r="U125" s="112"/>
      <c r="V125" s="112">
        <v>2067</v>
      </c>
      <c r="W125" s="112">
        <v>2220</v>
      </c>
      <c r="X125" s="112">
        <v>2209</v>
      </c>
      <c r="Y125" s="112">
        <v>2146</v>
      </c>
      <c r="Z125" s="112">
        <v>2077</v>
      </c>
      <c r="AB125" s="109" t="str">
        <f>TEXT(Z125,"###,###")</f>
        <v>2,077</v>
      </c>
      <c r="AD125" s="127">
        <f>Z125/$Z$7*100</f>
        <v>19.566650965614695</v>
      </c>
    </row>
    <row r="127" spans="19:32" x14ac:dyDescent="0.25">
      <c r="S127" s="101" t="s">
        <v>102</v>
      </c>
      <c r="T127" s="112"/>
      <c r="U127" s="112"/>
      <c r="V127" s="112">
        <v>5564</v>
      </c>
      <c r="W127" s="112">
        <v>5872</v>
      </c>
      <c r="X127" s="112">
        <v>5615</v>
      </c>
      <c r="Y127" s="112">
        <v>5559</v>
      </c>
      <c r="Z127" s="112">
        <v>5778</v>
      </c>
      <c r="AB127" s="109" t="str">
        <f>TEXT(Z127,"###,###")</f>
        <v>5,778</v>
      </c>
      <c r="AD127" s="127">
        <f>Z127/$Z$7*100</f>
        <v>54.432406971267078</v>
      </c>
    </row>
    <row r="128" spans="19:32" x14ac:dyDescent="0.25">
      <c r="S128" s="101" t="s">
        <v>103</v>
      </c>
      <c r="T128" s="112"/>
      <c r="U128" s="112"/>
      <c r="V128" s="112">
        <v>4853</v>
      </c>
      <c r="W128" s="112">
        <v>5024</v>
      </c>
      <c r="X128" s="112">
        <v>4800</v>
      </c>
      <c r="Y128" s="112">
        <v>4745</v>
      </c>
      <c r="Z128" s="112">
        <v>4836</v>
      </c>
      <c r="AB128" s="109" t="str">
        <f>TEXT(Z128,"###,###")</f>
        <v>4,836</v>
      </c>
      <c r="AD128" s="127">
        <f>Z128/$Z$7*100</f>
        <v>45.558172397550635</v>
      </c>
    </row>
    <row r="130" spans="19:20" x14ac:dyDescent="0.25">
      <c r="S130" s="101" t="s">
        <v>277</v>
      </c>
      <c r="T130" s="127">
        <v>80.471031559114465</v>
      </c>
    </row>
    <row r="131" spans="19:20" x14ac:dyDescent="0.25">
      <c r="S131" s="101" t="s">
        <v>278</v>
      </c>
      <c r="T131" s="127">
        <v>10.315591144606689</v>
      </c>
    </row>
    <row r="132" spans="19:20" x14ac:dyDescent="0.25">
      <c r="S132" s="101" t="s">
        <v>279</v>
      </c>
      <c r="T132" s="127">
        <v>9.2510598210080079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462C546-39E0-42CC-B37C-07908E9D8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A00B82-A2B8-43DA-8F0A-7F9799F182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A53E358-6626-46BB-B218-37C6346214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D6D9317-A703-46AA-A0C7-C4647516D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D0C7-0CEB-45D4-9735-070CD9BF07D1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9.12 Burke,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162</v>
      </c>
      <c r="W4" s="108">
        <v>270</v>
      </c>
      <c r="X4" s="108">
        <v>281</v>
      </c>
      <c r="Y4" s="108">
        <v>318</v>
      </c>
      <c r="Z4" s="108">
        <v>306</v>
      </c>
      <c r="AB4" s="109" t="str">
        <f>TEXT(Z4,"###,###")</f>
        <v>306</v>
      </c>
      <c r="AD4" s="110">
        <f>Z4/Y4-1</f>
        <v>-3.7735849056603765E-2</v>
      </c>
      <c r="AF4" s="110">
        <f>Z4/V4-1</f>
        <v>0.88888888888888884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105</v>
      </c>
      <c r="W5" s="108">
        <v>159</v>
      </c>
      <c r="X5" s="108">
        <v>167</v>
      </c>
      <c r="Y5" s="108">
        <v>193</v>
      </c>
      <c r="Z5" s="108">
        <v>188</v>
      </c>
      <c r="AB5" s="109" t="str">
        <f>TEXT(Z5,"###,###")</f>
        <v>188</v>
      </c>
      <c r="AD5" s="110">
        <f t="shared" ref="AD5:AD9" si="0">Z5/Y5-1</f>
        <v>-2.5906735751295318E-2</v>
      </c>
      <c r="AF5" s="110">
        <f t="shared" ref="AF5:AF9" si="1">Z5/V5-1</f>
        <v>0.79047619047619055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58</v>
      </c>
      <c r="W6" s="108">
        <v>107</v>
      </c>
      <c r="X6" s="108">
        <v>114</v>
      </c>
      <c r="Y6" s="108">
        <v>124</v>
      </c>
      <c r="Z6" s="108">
        <v>116</v>
      </c>
      <c r="AB6" s="109" t="str">
        <f>TEXT(Z6,"###,###")</f>
        <v>116</v>
      </c>
      <c r="AD6" s="110">
        <f t="shared" si="0"/>
        <v>-6.4516129032258118E-2</v>
      </c>
      <c r="AF6" s="110">
        <f t="shared" si="1"/>
        <v>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</v>
      </c>
      <c r="W7" s="108">
        <v>171</v>
      </c>
      <c r="X7" s="108">
        <v>175</v>
      </c>
      <c r="Y7" s="108">
        <v>192</v>
      </c>
      <c r="Z7" s="108">
        <v>191</v>
      </c>
      <c r="AB7" s="109" t="str">
        <f>TEXT(Z7,"###,###")</f>
        <v>191</v>
      </c>
      <c r="AD7" s="110">
        <f t="shared" si="0"/>
        <v>-5.2083333333333703E-3</v>
      </c>
      <c r="AF7" s="110">
        <f t="shared" si="1"/>
        <v>0.7685185185185186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191</v>
      </c>
      <c r="P8" s="67"/>
      <c r="S8" s="107" t="s">
        <v>82</v>
      </c>
      <c r="T8" s="108"/>
      <c r="U8" s="108"/>
      <c r="V8" s="108">
        <v>37795.360000000001</v>
      </c>
      <c r="W8" s="108">
        <v>43953.07</v>
      </c>
      <c r="X8" s="108">
        <v>43144.02</v>
      </c>
      <c r="Y8" s="108">
        <v>42454</v>
      </c>
      <c r="Z8" s="108">
        <v>47659</v>
      </c>
      <c r="AB8" s="109" t="str">
        <f>TEXT(Z8,"$###,###")</f>
        <v>$47,659</v>
      </c>
      <c r="AD8" s="110">
        <f t="shared" si="0"/>
        <v>0.12260328826494549</v>
      </c>
      <c r="AF8" s="110">
        <f t="shared" si="1"/>
        <v>0.26097489215607417</v>
      </c>
    </row>
    <row r="9" spans="1:32" x14ac:dyDescent="0.25">
      <c r="A9" s="30" t="s">
        <v>14</v>
      </c>
      <c r="B9" s="71"/>
      <c r="C9" s="72"/>
      <c r="D9" s="73">
        <f>AD104</f>
        <v>63.398692810457511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56.02094240837696</v>
      </c>
      <c r="P9" s="74" t="s">
        <v>83</v>
      </c>
      <c r="S9" s="107" t="s">
        <v>7</v>
      </c>
      <c r="T9" s="108"/>
      <c r="U9" s="108"/>
      <c r="V9" s="108">
        <v>5828792</v>
      </c>
      <c r="W9" s="108">
        <v>9600761</v>
      </c>
      <c r="X9" s="108">
        <v>11003144</v>
      </c>
      <c r="Y9" s="108">
        <v>11986313</v>
      </c>
      <c r="Z9" s="108">
        <v>12786553</v>
      </c>
      <c r="AB9" s="109" t="str">
        <f>TEXT(Z9/1000000,"$#,###.0")&amp;" mil"</f>
        <v>$12.8 mil</v>
      </c>
      <c r="AD9" s="110">
        <f t="shared" si="0"/>
        <v>6.6762815220994254E-2</v>
      </c>
      <c r="AF9" s="110">
        <f t="shared" si="1"/>
        <v>1.1936883319905736</v>
      </c>
    </row>
    <row r="10" spans="1:32" x14ac:dyDescent="0.25">
      <c r="A10" s="30" t="s">
        <v>17</v>
      </c>
      <c r="B10" s="71"/>
      <c r="C10" s="72"/>
      <c r="D10" s="73">
        <f>AD105</f>
        <v>29.738562091503269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38.7434554973822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83.246073298429323</v>
      </c>
      <c r="P11" s="74" t="s">
        <v>83</v>
      </c>
      <c r="S11" s="107" t="s">
        <v>29</v>
      </c>
      <c r="T11" s="112"/>
      <c r="U11" s="112"/>
      <c r="V11" s="112">
        <v>146</v>
      </c>
      <c r="W11" s="112">
        <v>241</v>
      </c>
      <c r="X11" s="112">
        <v>254</v>
      </c>
      <c r="Y11" s="112">
        <v>287</v>
      </c>
      <c r="Z11" s="112">
        <v>278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6.2827225130890048</v>
      </c>
      <c r="P12" s="74" t="s">
        <v>83</v>
      </c>
      <c r="S12" s="107" t="s">
        <v>30</v>
      </c>
      <c r="T12" s="112"/>
      <c r="U12" s="112"/>
      <c r="V12" s="112">
        <v>20</v>
      </c>
      <c r="W12" s="112">
        <v>27</v>
      </c>
      <c r="X12" s="112">
        <v>27</v>
      </c>
      <c r="Y12" s="112">
        <v>28</v>
      </c>
      <c r="Z12" s="112">
        <v>31</v>
      </c>
    </row>
    <row r="13" spans="1:32" ht="15" customHeight="1" x14ac:dyDescent="0.25">
      <c r="A13" s="30" t="s">
        <v>19</v>
      </c>
      <c r="B13" s="72"/>
      <c r="C13" s="72"/>
      <c r="D13" s="73">
        <f>AD108</f>
        <v>10.784313725490197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10.471204188481675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26.143790849673206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37.58169934640523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28.877005347593581</v>
      </c>
      <c r="P15" s="74" t="s">
        <v>83</v>
      </c>
      <c r="S15" s="115" t="s">
        <v>59</v>
      </c>
      <c r="T15" s="115"/>
      <c r="U15" s="116"/>
      <c r="V15" s="116">
        <v>24</v>
      </c>
      <c r="W15" s="116">
        <v>38</v>
      </c>
      <c r="X15" s="116">
        <v>42</v>
      </c>
      <c r="Y15" s="112">
        <v>48</v>
      </c>
      <c r="Z15" s="112">
        <v>43</v>
      </c>
      <c r="AB15" s="117">
        <f t="shared" ref="AB15:AB34" si="2">IF(Z15="np",0,Z15/$Z$34)</f>
        <v>0.13870967741935483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21.568627450980394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71.122994652406419</v>
      </c>
      <c r="P16" s="37" t="s">
        <v>83</v>
      </c>
      <c r="S16" s="115" t="s">
        <v>60</v>
      </c>
      <c r="T16" s="115"/>
      <c r="U16" s="116"/>
      <c r="V16" s="116">
        <v>7</v>
      </c>
      <c r="W16" s="116">
        <v>9</v>
      </c>
      <c r="X16" s="116">
        <v>3</v>
      </c>
      <c r="Y16" s="112">
        <v>4</v>
      </c>
      <c r="Z16" s="112">
        <v>3</v>
      </c>
      <c r="AB16" s="117">
        <f t="shared" si="2"/>
        <v>9.6774193548387101E-3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</v>
      </c>
      <c r="W17" s="116">
        <v>7</v>
      </c>
      <c r="X17" s="116">
        <v>2</v>
      </c>
      <c r="Y17" s="112">
        <v>0</v>
      </c>
      <c r="Z17" s="112">
        <v>9</v>
      </c>
      <c r="AB17" s="117">
        <f t="shared" si="2"/>
        <v>2.903225806451613E-2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2</v>
      </c>
      <c r="Y18" s="112">
        <v>3</v>
      </c>
      <c r="Z18" s="112">
        <v>7</v>
      </c>
      <c r="AB18" s="117">
        <f t="shared" si="2"/>
        <v>2.2580645161290321E-2</v>
      </c>
    </row>
    <row r="19" spans="1:28" x14ac:dyDescent="0.25">
      <c r="A19" s="63" t="str">
        <f>$S$1&amp;" ("&amp;$V$2&amp;" to "&amp;$Z$2&amp;")"</f>
        <v>Burke (2018-19 to 2022-23)</v>
      </c>
      <c r="B19" s="63"/>
      <c r="C19" s="63"/>
      <c r="D19" s="63"/>
      <c r="E19" s="63"/>
      <c r="F19" s="63"/>
      <c r="G19" s="63" t="str">
        <f>$S$1&amp;" ("&amp;$V$2&amp;" to "&amp;$Z$2&amp;")"</f>
        <v>Burke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</v>
      </c>
      <c r="W19" s="116">
        <v>8</v>
      </c>
      <c r="X19" s="116">
        <v>11</v>
      </c>
      <c r="Y19" s="112">
        <v>15</v>
      </c>
      <c r="Z19" s="112">
        <v>18</v>
      </c>
      <c r="AB19" s="117">
        <f t="shared" si="2"/>
        <v>5.8064516129032261E-2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3</v>
      </c>
      <c r="Y20" s="112">
        <v>6</v>
      </c>
      <c r="Z20" s="112">
        <v>5</v>
      </c>
      <c r="AB20" s="117">
        <f t="shared" si="2"/>
        <v>1.6129032258064516E-2</v>
      </c>
    </row>
    <row r="21" spans="1:28" x14ac:dyDescent="0.25">
      <c r="S21" s="115" t="s">
        <v>65</v>
      </c>
      <c r="T21" s="115"/>
      <c r="U21" s="116"/>
      <c r="V21" s="116">
        <v>8</v>
      </c>
      <c r="W21" s="116">
        <v>16</v>
      </c>
      <c r="X21" s="116">
        <v>13</v>
      </c>
      <c r="Y21" s="112">
        <v>20</v>
      </c>
      <c r="Z21" s="112">
        <v>15</v>
      </c>
      <c r="AB21" s="117">
        <f t="shared" si="2"/>
        <v>4.8387096774193547E-2</v>
      </c>
    </row>
    <row r="22" spans="1:28" x14ac:dyDescent="0.25">
      <c r="S22" s="115" t="s">
        <v>66</v>
      </c>
      <c r="T22" s="115"/>
      <c r="U22" s="116"/>
      <c r="V22" s="116">
        <v>7</v>
      </c>
      <c r="W22" s="116">
        <v>4</v>
      </c>
      <c r="X22" s="116">
        <v>8</v>
      </c>
      <c r="Y22" s="112">
        <v>19</v>
      </c>
      <c r="Z22" s="112">
        <v>21</v>
      </c>
      <c r="AB22" s="117">
        <f t="shared" si="2"/>
        <v>6.7741935483870974E-2</v>
      </c>
    </row>
    <row r="23" spans="1:28" x14ac:dyDescent="0.25">
      <c r="S23" s="115" t="s">
        <v>67</v>
      </c>
      <c r="T23" s="115"/>
      <c r="U23" s="116"/>
      <c r="V23" s="116">
        <v>22</v>
      </c>
      <c r="W23" s="116">
        <v>24</v>
      </c>
      <c r="X23" s="116">
        <v>26</v>
      </c>
      <c r="Y23" s="112">
        <v>22</v>
      </c>
      <c r="Z23" s="112">
        <v>16</v>
      </c>
      <c r="AB23" s="117">
        <f t="shared" si="2"/>
        <v>5.1612903225806452E-2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5</v>
      </c>
      <c r="W25" s="116">
        <v>4</v>
      </c>
      <c r="X25" s="116">
        <v>3</v>
      </c>
      <c r="Y25" s="112">
        <v>8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5</v>
      </c>
      <c r="Y26" s="112">
        <v>5</v>
      </c>
      <c r="Z26" s="112">
        <v>5</v>
      </c>
      <c r="AB26" s="117">
        <f t="shared" si="2"/>
        <v>1.6129032258064516E-2</v>
      </c>
    </row>
    <row r="27" spans="1:28" x14ac:dyDescent="0.25">
      <c r="S27" s="115" t="s">
        <v>71</v>
      </c>
      <c r="T27" s="115"/>
      <c r="U27" s="116"/>
      <c r="V27" s="116">
        <v>7</v>
      </c>
      <c r="W27" s="116">
        <v>14</v>
      </c>
      <c r="X27" s="116">
        <v>22</v>
      </c>
      <c r="Y27" s="112">
        <v>27</v>
      </c>
      <c r="Z27" s="112">
        <v>21</v>
      </c>
      <c r="AB27" s="117">
        <f t="shared" si="2"/>
        <v>6.7741935483870974E-2</v>
      </c>
    </row>
    <row r="28" spans="1:28" x14ac:dyDescent="0.25">
      <c r="S28" s="115" t="s">
        <v>72</v>
      </c>
      <c r="T28" s="115"/>
      <c r="U28" s="116"/>
      <c r="V28" s="116">
        <v>4</v>
      </c>
      <c r="W28" s="116">
        <v>8</v>
      </c>
      <c r="X28" s="116">
        <v>18</v>
      </c>
      <c r="Y28" s="112">
        <v>24</v>
      </c>
      <c r="Z28" s="112">
        <v>21</v>
      </c>
      <c r="AB28" s="117">
        <f t="shared" si="2"/>
        <v>6.7741935483870974E-2</v>
      </c>
    </row>
    <row r="29" spans="1:28" x14ac:dyDescent="0.25">
      <c r="S29" s="115" t="s">
        <v>73</v>
      </c>
      <c r="T29" s="115"/>
      <c r="U29" s="116"/>
      <c r="V29" s="116">
        <v>26</v>
      </c>
      <c r="W29" s="116">
        <v>53</v>
      </c>
      <c r="X29" s="116">
        <v>51</v>
      </c>
      <c r="Y29" s="112">
        <v>46</v>
      </c>
      <c r="Z29" s="112">
        <v>41</v>
      </c>
      <c r="AB29" s="117">
        <f t="shared" si="2"/>
        <v>0.13225806451612904</v>
      </c>
    </row>
    <row r="30" spans="1:28" x14ac:dyDescent="0.25">
      <c r="S30" s="115" t="s">
        <v>74</v>
      </c>
      <c r="T30" s="115"/>
      <c r="U30" s="116"/>
      <c r="V30" s="116">
        <v>12</v>
      </c>
      <c r="W30" s="116">
        <v>15</v>
      </c>
      <c r="X30" s="116">
        <v>20</v>
      </c>
      <c r="Y30" s="112">
        <v>23</v>
      </c>
      <c r="Z30" s="112">
        <v>22</v>
      </c>
      <c r="AB30" s="117">
        <f t="shared" si="2"/>
        <v>7.0967741935483872E-2</v>
      </c>
    </row>
    <row r="31" spans="1:28" x14ac:dyDescent="0.25">
      <c r="S31" s="115" t="s">
        <v>75</v>
      </c>
      <c r="T31" s="115"/>
      <c r="U31" s="116"/>
      <c r="V31" s="116">
        <v>7</v>
      </c>
      <c r="W31" s="116">
        <v>16</v>
      </c>
      <c r="X31" s="116">
        <v>18</v>
      </c>
      <c r="Y31" s="112">
        <v>10</v>
      </c>
      <c r="Z31" s="112">
        <v>11</v>
      </c>
      <c r="AB31" s="117">
        <f t="shared" si="2"/>
        <v>3.5483870967741936E-2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20</v>
      </c>
      <c r="W33" s="116">
        <v>28</v>
      </c>
      <c r="X33" s="116">
        <v>24</v>
      </c>
      <c r="Y33" s="112">
        <v>24</v>
      </c>
      <c r="Z33" s="112">
        <v>38</v>
      </c>
      <c r="AB33" s="117">
        <f t="shared" si="2"/>
        <v>0.12258064516129032</v>
      </c>
    </row>
    <row r="34" spans="19:32" x14ac:dyDescent="0.25">
      <c r="S34" s="118" t="s">
        <v>53</v>
      </c>
      <c r="T34" s="118"/>
      <c r="U34" s="119"/>
      <c r="V34" s="119">
        <v>164</v>
      </c>
      <c r="W34" s="119">
        <v>269</v>
      </c>
      <c r="X34" s="119">
        <v>281</v>
      </c>
      <c r="Y34" s="120">
        <v>320</v>
      </c>
      <c r="Z34" s="120">
        <v>310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</v>
      </c>
      <c r="W37" s="112">
        <v>127</v>
      </c>
      <c r="X37" s="112">
        <v>130</v>
      </c>
      <c r="Y37" s="112">
        <v>135</v>
      </c>
      <c r="Z37" s="112">
        <v>133</v>
      </c>
      <c r="AB37" s="132">
        <f>Z37/Z40*100</f>
        <v>71.122994652406419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</v>
      </c>
      <c r="W38" s="112">
        <v>46</v>
      </c>
      <c r="X38" s="112">
        <v>46</v>
      </c>
      <c r="Y38" s="112">
        <v>60</v>
      </c>
      <c r="Z38" s="112">
        <v>54</v>
      </c>
      <c r="AB38" s="132">
        <f>Z38/Z40*100</f>
        <v>28.877005347593581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104</v>
      </c>
      <c r="W40" s="112">
        <v>173</v>
      </c>
      <c r="X40" s="112">
        <v>176</v>
      </c>
      <c r="Y40" s="112">
        <v>195</v>
      </c>
      <c r="Z40" s="112">
        <v>187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3</v>
      </c>
      <c r="Y45" s="112">
        <v>0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9</v>
      </c>
      <c r="W46" s="112">
        <v>15</v>
      </c>
      <c r="X46" s="112">
        <v>10</v>
      </c>
      <c r="Y46" s="112">
        <v>10</v>
      </c>
      <c r="Z46" s="112">
        <v>5</v>
      </c>
    </row>
    <row r="47" spans="19:32" x14ac:dyDescent="0.25">
      <c r="S47" s="115" t="s">
        <v>39</v>
      </c>
      <c r="T47" s="115"/>
      <c r="U47" s="112"/>
      <c r="V47" s="112">
        <v>10</v>
      </c>
      <c r="W47" s="112">
        <v>21</v>
      </c>
      <c r="X47" s="112">
        <v>23</v>
      </c>
      <c r="Y47" s="112">
        <v>22</v>
      </c>
      <c r="Z47" s="112">
        <v>30</v>
      </c>
    </row>
    <row r="48" spans="19:32" x14ac:dyDescent="0.25">
      <c r="S48" s="115" t="s">
        <v>40</v>
      </c>
      <c r="T48" s="115"/>
      <c r="U48" s="112"/>
      <c r="V48" s="112">
        <v>10</v>
      </c>
      <c r="W48" s="112">
        <v>20</v>
      </c>
      <c r="X48" s="112">
        <v>22</v>
      </c>
      <c r="Y48" s="112">
        <v>36</v>
      </c>
      <c r="Z48" s="112">
        <v>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</v>
      </c>
      <c r="W49" s="112">
        <v>21</v>
      </c>
      <c r="X49" s="112">
        <v>14</v>
      </c>
      <c r="Y49" s="112">
        <v>20</v>
      </c>
      <c r="Z49" s="112">
        <v>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Burke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</v>
      </c>
      <c r="W50" s="112">
        <v>14</v>
      </c>
      <c r="X50" s="112">
        <v>24</v>
      </c>
      <c r="Y50" s="112">
        <v>20</v>
      </c>
      <c r="Z50" s="112">
        <v>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</v>
      </c>
      <c r="W51" s="112">
        <v>16</v>
      </c>
      <c r="X51" s="112">
        <v>12</v>
      </c>
      <c r="Y51" s="112">
        <v>13</v>
      </c>
      <c r="Z51" s="112">
        <v>17</v>
      </c>
    </row>
    <row r="52" spans="1:26" ht="15" customHeight="1" x14ac:dyDescent="0.25">
      <c r="S52" s="115" t="s">
        <v>44</v>
      </c>
      <c r="T52" s="115"/>
      <c r="U52" s="112"/>
      <c r="V52" s="112">
        <v>12</v>
      </c>
      <c r="W52" s="112">
        <v>14</v>
      </c>
      <c r="X52" s="112">
        <v>16</v>
      </c>
      <c r="Y52" s="112">
        <v>13</v>
      </c>
      <c r="Z52" s="112">
        <v>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</v>
      </c>
      <c r="W53" s="112">
        <v>12</v>
      </c>
      <c r="X53" s="112">
        <v>14</v>
      </c>
      <c r="Y53" s="112">
        <v>16</v>
      </c>
      <c r="Z53" s="112">
        <v>26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</v>
      </c>
      <c r="W54" s="112">
        <v>6</v>
      </c>
      <c r="X54" s="112">
        <v>5</v>
      </c>
      <c r="Y54" s="112">
        <v>14</v>
      </c>
      <c r="Z54" s="112">
        <v>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</v>
      </c>
      <c r="W55" s="112">
        <v>12</v>
      </c>
      <c r="X55" s="112">
        <v>6</v>
      </c>
      <c r="Y55" s="112">
        <v>8</v>
      </c>
      <c r="Z55" s="112">
        <v>12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10</v>
      </c>
      <c r="X56" s="112">
        <v>14</v>
      </c>
      <c r="Y56" s="112">
        <v>11</v>
      </c>
      <c r="Z56" s="112">
        <v>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</v>
      </c>
      <c r="W57" s="112">
        <v>0</v>
      </c>
      <c r="X57" s="112">
        <v>2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2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105</v>
      </c>
      <c r="W61" s="112">
        <v>161</v>
      </c>
      <c r="X61" s="112">
        <v>167</v>
      </c>
      <c r="Y61" s="112">
        <v>192</v>
      </c>
      <c r="Z61" s="112">
        <v>183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Burke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</v>
      </c>
      <c r="W65" s="112">
        <v>8</v>
      </c>
      <c r="X65" s="112">
        <v>6</v>
      </c>
      <c r="Y65" s="112">
        <v>5</v>
      </c>
      <c r="Z65" s="112">
        <v>0</v>
      </c>
    </row>
    <row r="66" spans="1:26" x14ac:dyDescent="0.25">
      <c r="S66" s="115" t="s">
        <v>39</v>
      </c>
      <c r="T66" s="115"/>
      <c r="U66" s="112"/>
      <c r="V66" s="112">
        <v>3</v>
      </c>
      <c r="W66" s="112">
        <v>13</v>
      </c>
      <c r="X66" s="112">
        <v>13</v>
      </c>
      <c r="Y66" s="112">
        <v>21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5</v>
      </c>
      <c r="W67" s="112">
        <v>17</v>
      </c>
      <c r="X67" s="112">
        <v>17</v>
      </c>
      <c r="Y67" s="112">
        <v>10</v>
      </c>
      <c r="Z67" s="112">
        <v>14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5</v>
      </c>
      <c r="X68" s="112">
        <v>6</v>
      </c>
      <c r="Y68" s="112">
        <v>19</v>
      </c>
      <c r="Z68" s="112">
        <v>17</v>
      </c>
    </row>
    <row r="69" spans="1:26" x14ac:dyDescent="0.25">
      <c r="S69" s="115" t="s">
        <v>42</v>
      </c>
      <c r="T69" s="115"/>
      <c r="U69" s="112"/>
      <c r="V69" s="112">
        <v>11</v>
      </c>
      <c r="W69" s="112">
        <v>14</v>
      </c>
      <c r="X69" s="112">
        <v>12</v>
      </c>
      <c r="Y69" s="112">
        <v>9</v>
      </c>
      <c r="Z69" s="112">
        <v>5</v>
      </c>
    </row>
    <row r="70" spans="1:26" x14ac:dyDescent="0.25">
      <c r="S70" s="115" t="s">
        <v>43</v>
      </c>
      <c r="T70" s="115"/>
      <c r="U70" s="112"/>
      <c r="V70" s="112">
        <v>5</v>
      </c>
      <c r="W70" s="112">
        <v>15</v>
      </c>
      <c r="X70" s="112">
        <v>17</v>
      </c>
      <c r="Y70" s="112">
        <v>16</v>
      </c>
      <c r="Z70" s="112">
        <v>15</v>
      </c>
    </row>
    <row r="71" spans="1:26" x14ac:dyDescent="0.25">
      <c r="S71" s="115" t="s">
        <v>44</v>
      </c>
      <c r="T71" s="115"/>
      <c r="U71" s="112"/>
      <c r="V71" s="112">
        <v>14</v>
      </c>
      <c r="W71" s="112">
        <v>18</v>
      </c>
      <c r="X71" s="112">
        <v>10</v>
      </c>
      <c r="Y71" s="112">
        <v>8</v>
      </c>
      <c r="Z71" s="112">
        <v>12</v>
      </c>
    </row>
    <row r="72" spans="1:26" x14ac:dyDescent="0.25">
      <c r="S72" s="115" t="s">
        <v>45</v>
      </c>
      <c r="T72" s="115"/>
      <c r="U72" s="112"/>
      <c r="V72" s="112">
        <v>3</v>
      </c>
      <c r="W72" s="112">
        <v>5</v>
      </c>
      <c r="X72" s="112">
        <v>13</v>
      </c>
      <c r="Y72" s="112">
        <v>9</v>
      </c>
      <c r="Z72" s="112">
        <v>5</v>
      </c>
    </row>
    <row r="73" spans="1:26" x14ac:dyDescent="0.25">
      <c r="S73" s="115" t="s">
        <v>46</v>
      </c>
      <c r="T73" s="115"/>
      <c r="U73" s="112"/>
      <c r="V73" s="112">
        <v>0</v>
      </c>
      <c r="W73" s="112">
        <v>3</v>
      </c>
      <c r="X73" s="112">
        <v>9</v>
      </c>
      <c r="Y73" s="112">
        <v>15</v>
      </c>
      <c r="Z73" s="112">
        <v>10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4</v>
      </c>
      <c r="X74" s="112">
        <v>4</v>
      </c>
      <c r="Y74" s="112">
        <v>6</v>
      </c>
      <c r="Z74" s="112">
        <v>8</v>
      </c>
    </row>
    <row r="75" spans="1:26" x14ac:dyDescent="0.25">
      <c r="S75" s="115" t="s">
        <v>48</v>
      </c>
      <c r="T75" s="115"/>
      <c r="U75" s="112"/>
      <c r="V75" s="112">
        <v>8</v>
      </c>
      <c r="W75" s="112">
        <v>9</v>
      </c>
      <c r="X75" s="112">
        <v>3</v>
      </c>
      <c r="Y75" s="112">
        <v>3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3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63</v>
      </c>
      <c r="W80" s="112">
        <v>110</v>
      </c>
      <c r="X80" s="112">
        <v>114</v>
      </c>
      <c r="Y80" s="112">
        <v>124</v>
      </c>
      <c r="Z80" s="112">
        <v>117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Burke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</v>
      </c>
      <c r="W83" s="112">
        <v>12</v>
      </c>
      <c r="X83" s="112">
        <v>11</v>
      </c>
      <c r="Y83" s="112">
        <v>17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</v>
      </c>
      <c r="W84" s="112">
        <v>17</v>
      </c>
      <c r="X84" s="112">
        <v>21</v>
      </c>
      <c r="Y84" s="112">
        <v>15</v>
      </c>
      <c r="Z84" s="112">
        <v>19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</v>
      </c>
      <c r="W85" s="112">
        <v>12</v>
      </c>
      <c r="X85" s="112">
        <v>12</v>
      </c>
      <c r="Y85" s="112">
        <v>19</v>
      </c>
      <c r="Z85" s="112">
        <v>23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306</v>
      </c>
      <c r="D86" s="96">
        <f t="shared" ref="D86:D91" si="4">AD4</f>
        <v>-3.7735849056603765E-2</v>
      </c>
      <c r="E86" s="97">
        <f t="shared" ref="E86:E91" si="5">AD4</f>
        <v>-3.7735849056603765E-2</v>
      </c>
      <c r="F86" s="96">
        <f t="shared" ref="F86:F91" si="6">AF4</f>
        <v>0.88888888888888884</v>
      </c>
      <c r="G86" s="97">
        <f t="shared" ref="G86:G91" si="7">AF4</f>
        <v>0.88888888888888884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</v>
      </c>
      <c r="W86" s="112">
        <v>3</v>
      </c>
      <c r="X86" s="112">
        <v>9</v>
      </c>
      <c r="Y86" s="112">
        <v>8</v>
      </c>
      <c r="Z86" s="112">
        <v>10</v>
      </c>
    </row>
    <row r="87" spans="1:30" ht="15" customHeight="1" x14ac:dyDescent="0.25">
      <c r="A87" s="98" t="s">
        <v>4</v>
      </c>
      <c r="B87" s="49"/>
      <c r="C87" s="57" t="str">
        <f t="shared" si="3"/>
        <v>188</v>
      </c>
      <c r="D87" s="96">
        <f t="shared" si="4"/>
        <v>-2.5906735751295318E-2</v>
      </c>
      <c r="E87" s="97">
        <f t="shared" si="5"/>
        <v>-2.5906735751295318E-2</v>
      </c>
      <c r="F87" s="96">
        <f t="shared" si="6"/>
        <v>0.79047619047619055</v>
      </c>
      <c r="G87" s="97">
        <f t="shared" si="7"/>
        <v>0.79047619047619055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3</v>
      </c>
      <c r="X87" s="112">
        <v>4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116</v>
      </c>
      <c r="D88" s="96">
        <f t="shared" si="4"/>
        <v>-6.4516129032258118E-2</v>
      </c>
      <c r="E88" s="97">
        <f t="shared" si="5"/>
        <v>-6.4516129032258118E-2</v>
      </c>
      <c r="F88" s="96">
        <f t="shared" si="6"/>
        <v>1</v>
      </c>
      <c r="G88" s="97">
        <f t="shared" si="7"/>
        <v>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6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191</v>
      </c>
      <c r="D89" s="96">
        <f t="shared" si="4"/>
        <v>-5.2083333333333703E-3</v>
      </c>
      <c r="E89" s="97">
        <f t="shared" si="5"/>
        <v>-5.2083333333333703E-3</v>
      </c>
      <c r="F89" s="96">
        <f t="shared" si="6"/>
        <v>0.7685185185185186</v>
      </c>
      <c r="G89" s="97">
        <f t="shared" si="7"/>
        <v>0.7685185185185186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</v>
      </c>
      <c r="W89" s="112">
        <v>13</v>
      </c>
      <c r="X89" s="112">
        <v>10</v>
      </c>
      <c r="Y89" s="112">
        <v>9</v>
      </c>
      <c r="Z89" s="112">
        <v>15</v>
      </c>
    </row>
    <row r="90" spans="1:30" ht="15" customHeight="1" x14ac:dyDescent="0.25">
      <c r="A90" s="49" t="s">
        <v>95</v>
      </c>
      <c r="B90" s="49"/>
      <c r="C90" s="57" t="str">
        <f t="shared" si="3"/>
        <v>$47,659</v>
      </c>
      <c r="D90" s="96">
        <f t="shared" si="4"/>
        <v>0.12260328826494549</v>
      </c>
      <c r="E90" s="97">
        <f t="shared" si="5"/>
        <v>0.12260328826494549</v>
      </c>
      <c r="F90" s="96">
        <f t="shared" si="6"/>
        <v>0.26097489215607417</v>
      </c>
      <c r="G90" s="97">
        <f t="shared" si="7"/>
        <v>0.26097489215607417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23</v>
      </c>
      <c r="W90" s="112">
        <v>27</v>
      </c>
      <c r="X90" s="112">
        <v>24</v>
      </c>
      <c r="Y90" s="112">
        <v>31</v>
      </c>
      <c r="Z90" s="112">
        <v>20</v>
      </c>
    </row>
    <row r="91" spans="1:30" ht="15" customHeight="1" x14ac:dyDescent="0.25">
      <c r="A91" s="49" t="s">
        <v>7</v>
      </c>
      <c r="B91" s="49"/>
      <c r="C91" s="57" t="str">
        <f t="shared" si="3"/>
        <v>$12.8 mil</v>
      </c>
      <c r="D91" s="96">
        <f t="shared" si="4"/>
        <v>6.6762815220994254E-2</v>
      </c>
      <c r="E91" s="97">
        <f t="shared" si="5"/>
        <v>6.6762815220994254E-2</v>
      </c>
      <c r="F91" s="96">
        <f t="shared" si="6"/>
        <v>1.1936883319905736</v>
      </c>
      <c r="G91" s="97">
        <f t="shared" si="7"/>
        <v>1.1936883319905736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73</v>
      </c>
      <c r="W91" s="112">
        <v>103</v>
      </c>
      <c r="X91" s="112">
        <v>108</v>
      </c>
      <c r="Y91" s="112">
        <v>114</v>
      </c>
      <c r="Z91" s="112">
        <v>107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</v>
      </c>
      <c r="W93" s="112">
        <v>7</v>
      </c>
      <c r="X93" s="112">
        <v>3</v>
      </c>
      <c r="Y93" s="112">
        <v>4</v>
      </c>
      <c r="Z93" s="112">
        <v>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0</v>
      </c>
      <c r="W94" s="112">
        <v>5</v>
      </c>
      <c r="X94" s="112">
        <v>7</v>
      </c>
      <c r="Y94" s="112">
        <v>7</v>
      </c>
      <c r="Z94" s="112">
        <v>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3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</v>
      </c>
      <c r="W96" s="112">
        <v>9</v>
      </c>
      <c r="X96" s="112">
        <v>5</v>
      </c>
      <c r="Y96" s="112">
        <v>11</v>
      </c>
      <c r="Z96" s="112">
        <v>16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</v>
      </c>
      <c r="W97" s="112">
        <v>12</v>
      </c>
      <c r="X97" s="112">
        <v>15</v>
      </c>
      <c r="Y97" s="112">
        <v>17</v>
      </c>
      <c r="Z97" s="112">
        <v>12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</v>
      </c>
      <c r="W98" s="112">
        <v>5</v>
      </c>
      <c r="X98" s="112">
        <v>3</v>
      </c>
      <c r="Y98" s="112">
        <v>6</v>
      </c>
      <c r="Z98" s="112">
        <v>3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3</v>
      </c>
      <c r="X99" s="112">
        <v>4</v>
      </c>
      <c r="Y99" s="112">
        <v>4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8</v>
      </c>
      <c r="W100" s="112">
        <v>12</v>
      </c>
      <c r="X100" s="112">
        <v>14</v>
      </c>
      <c r="Y100" s="112">
        <v>13</v>
      </c>
      <c r="Z100" s="112">
        <v>10</v>
      </c>
    </row>
    <row r="101" spans="1:32" x14ac:dyDescent="0.25">
      <c r="A101" s="18"/>
      <c r="S101" s="118" t="s">
        <v>53</v>
      </c>
      <c r="T101" s="118"/>
      <c r="U101" s="112"/>
      <c r="V101" s="112">
        <v>34</v>
      </c>
      <c r="W101" s="112">
        <v>64</v>
      </c>
      <c r="X101" s="112">
        <v>67</v>
      </c>
      <c r="Y101" s="112">
        <v>77</v>
      </c>
      <c r="Z101" s="112">
        <v>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106</v>
      </c>
      <c r="W104" s="112">
        <v>150</v>
      </c>
      <c r="X104" s="112">
        <v>158</v>
      </c>
      <c r="Y104" s="112">
        <v>180</v>
      </c>
      <c r="Z104" s="112">
        <v>194</v>
      </c>
      <c r="AB104" s="109" t="str">
        <f>TEXT(Z104,"###,###")</f>
        <v>194</v>
      </c>
      <c r="AD104" s="130">
        <f>Z104/($Z$4)*100</f>
        <v>63.398692810457511</v>
      </c>
      <c r="AF104" s="109"/>
    </row>
    <row r="105" spans="1:32" x14ac:dyDescent="0.25">
      <c r="S105" s="115" t="s">
        <v>17</v>
      </c>
      <c r="T105" s="115"/>
      <c r="U105" s="112"/>
      <c r="V105" s="112">
        <v>52</v>
      </c>
      <c r="W105" s="112">
        <v>104</v>
      </c>
      <c r="X105" s="112">
        <v>105</v>
      </c>
      <c r="Y105" s="112">
        <v>109</v>
      </c>
      <c r="Z105" s="112">
        <v>91</v>
      </c>
      <c r="AB105" s="109" t="str">
        <f>TEXT(Z105,"###,###")</f>
        <v>91</v>
      </c>
      <c r="AD105" s="130">
        <f>Z105/($Z$4)*100</f>
        <v>29.738562091503269</v>
      </c>
      <c r="AF105" s="109"/>
    </row>
    <row r="106" spans="1:32" x14ac:dyDescent="0.25">
      <c r="S106" s="118" t="s">
        <v>53</v>
      </c>
      <c r="T106" s="118"/>
      <c r="U106" s="120"/>
      <c r="V106" s="120">
        <v>158</v>
      </c>
      <c r="W106" s="120">
        <v>254</v>
      </c>
      <c r="X106" s="120">
        <v>263</v>
      </c>
      <c r="Y106" s="120">
        <v>289</v>
      </c>
      <c r="Z106" s="120">
        <v>285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</v>
      </c>
      <c r="W108" s="112">
        <v>39</v>
      </c>
      <c r="X108" s="112">
        <v>45</v>
      </c>
      <c r="Y108" s="112">
        <v>49</v>
      </c>
      <c r="Z108" s="112">
        <v>33</v>
      </c>
      <c r="AB108" s="109" t="str">
        <f>TEXT(Z108,"###,###")</f>
        <v>33</v>
      </c>
      <c r="AD108" s="130">
        <f>Z108/($Z$4)*100</f>
        <v>10.784313725490197</v>
      </c>
      <c r="AF108" s="109"/>
    </row>
    <row r="109" spans="1:32" x14ac:dyDescent="0.25">
      <c r="S109" s="115" t="s">
        <v>20</v>
      </c>
      <c r="T109" s="115"/>
      <c r="U109" s="112"/>
      <c r="V109" s="112">
        <v>22</v>
      </c>
      <c r="W109" s="112">
        <v>33</v>
      </c>
      <c r="X109" s="112">
        <v>34</v>
      </c>
      <c r="Y109" s="112">
        <v>54</v>
      </c>
      <c r="Z109" s="112">
        <v>80</v>
      </c>
      <c r="AB109" s="109" t="str">
        <f>TEXT(Z109,"###,###")</f>
        <v>80</v>
      </c>
      <c r="AD109" s="130">
        <f>Z109/($Z$4)*100</f>
        <v>26.143790849673206</v>
      </c>
      <c r="AF109" s="109"/>
    </row>
    <row r="110" spans="1:32" x14ac:dyDescent="0.25">
      <c r="S110" s="115" t="s">
        <v>21</v>
      </c>
      <c r="T110" s="115"/>
      <c r="U110" s="112"/>
      <c r="V110" s="112">
        <v>76</v>
      </c>
      <c r="W110" s="112">
        <v>127</v>
      </c>
      <c r="X110" s="112">
        <v>125</v>
      </c>
      <c r="Y110" s="112">
        <v>121</v>
      </c>
      <c r="Z110" s="112">
        <v>115</v>
      </c>
      <c r="AB110" s="109" t="str">
        <f>TEXT(Z110,"###,###")</f>
        <v>115</v>
      </c>
      <c r="AD110" s="130">
        <f>Z110/($Z$4)*100</f>
        <v>37.58169934640523</v>
      </c>
      <c r="AF110" s="109"/>
    </row>
    <row r="111" spans="1:32" x14ac:dyDescent="0.25">
      <c r="S111" s="115" t="s">
        <v>22</v>
      </c>
      <c r="T111" s="115"/>
      <c r="U111" s="112"/>
      <c r="V111" s="112">
        <v>23</v>
      </c>
      <c r="W111" s="112">
        <v>51</v>
      </c>
      <c r="X111" s="112">
        <v>59</v>
      </c>
      <c r="Y111" s="112">
        <v>62</v>
      </c>
      <c r="Z111" s="112">
        <v>66</v>
      </c>
      <c r="AB111" s="109" t="str">
        <f>TEXT(Z111,"###,###")</f>
        <v>66</v>
      </c>
      <c r="AD111" s="130">
        <f>Z111/($Z$4)*100</f>
        <v>21.568627450980394</v>
      </c>
      <c r="AF111" s="109"/>
    </row>
    <row r="112" spans="1:32" x14ac:dyDescent="0.25">
      <c r="S112" s="118" t="s">
        <v>53</v>
      </c>
      <c r="T112" s="118"/>
      <c r="U112" s="112"/>
      <c r="V112" s="112">
        <v>160</v>
      </c>
      <c r="W112" s="112">
        <v>271</v>
      </c>
      <c r="X112" s="112">
        <v>281</v>
      </c>
      <c r="Y112" s="112">
        <v>316</v>
      </c>
      <c r="Z112" s="112">
        <v>306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42.25</v>
      </c>
      <c r="W118" s="131">
        <v>39.96</v>
      </c>
      <c r="X118" s="131">
        <v>40.92</v>
      </c>
      <c r="Y118" s="131">
        <v>40.51</v>
      </c>
      <c r="Z118" s="131">
        <v>40.409999999999997</v>
      </c>
      <c r="AB118" s="109" t="str">
        <f>TEXT(Z118,"##.0")</f>
        <v>40.4</v>
      </c>
    </row>
    <row r="120" spans="19:32" x14ac:dyDescent="0.25">
      <c r="S120" s="101" t="s">
        <v>97</v>
      </c>
      <c r="T120" s="112"/>
      <c r="U120" s="112"/>
      <c r="V120" s="112">
        <v>90</v>
      </c>
      <c r="W120" s="112">
        <v>141</v>
      </c>
      <c r="X120" s="112">
        <v>153</v>
      </c>
      <c r="Y120" s="112">
        <v>164</v>
      </c>
      <c r="Z120" s="112">
        <v>159</v>
      </c>
      <c r="AB120" s="109" t="str">
        <f>TEXT(Z120,"###,###")</f>
        <v>159</v>
      </c>
    </row>
    <row r="121" spans="19:32" x14ac:dyDescent="0.25">
      <c r="S121" s="101" t="s">
        <v>98</v>
      </c>
      <c r="T121" s="112"/>
      <c r="U121" s="112"/>
      <c r="V121" s="112">
        <v>6</v>
      </c>
      <c r="W121" s="112">
        <v>6</v>
      </c>
      <c r="X121" s="112">
        <v>8</v>
      </c>
      <c r="Y121" s="112">
        <v>9</v>
      </c>
      <c r="Z121" s="112">
        <v>12</v>
      </c>
      <c r="AB121" s="109" t="str">
        <f>TEXT(Z121,"###,###")</f>
        <v>12</v>
      </c>
    </row>
    <row r="122" spans="19:32" x14ac:dyDescent="0.25">
      <c r="S122" s="101" t="s">
        <v>99</v>
      </c>
      <c r="T122" s="112"/>
      <c r="U122" s="112"/>
      <c r="V122" s="112">
        <v>14</v>
      </c>
      <c r="W122" s="112">
        <v>17</v>
      </c>
      <c r="X122" s="112">
        <v>15</v>
      </c>
      <c r="Y122" s="112">
        <v>20</v>
      </c>
      <c r="Z122" s="112">
        <v>20</v>
      </c>
      <c r="AB122" s="109" t="str">
        <f>TEXT(Z122,"###,###")</f>
        <v>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104</v>
      </c>
      <c r="W124" s="112">
        <v>158</v>
      </c>
      <c r="X124" s="112">
        <v>168</v>
      </c>
      <c r="Y124" s="112">
        <v>184</v>
      </c>
      <c r="Z124" s="112">
        <v>179</v>
      </c>
      <c r="AB124" s="109" t="str">
        <f>TEXT(Z124,"###,###")</f>
        <v>179</v>
      </c>
      <c r="AD124" s="127">
        <f>Z124/$Z$7*100</f>
        <v>93.717277486911001</v>
      </c>
    </row>
    <row r="125" spans="19:32" x14ac:dyDescent="0.25">
      <c r="S125" s="101" t="s">
        <v>101</v>
      </c>
      <c r="T125" s="112"/>
      <c r="U125" s="112"/>
      <c r="V125" s="112">
        <v>20</v>
      </c>
      <c r="W125" s="112">
        <v>23</v>
      </c>
      <c r="X125" s="112">
        <v>23</v>
      </c>
      <c r="Y125" s="112">
        <v>29</v>
      </c>
      <c r="Z125" s="112">
        <v>32</v>
      </c>
      <c r="AB125" s="109" t="str">
        <f>TEXT(Z125,"###,###")</f>
        <v>32</v>
      </c>
      <c r="AD125" s="127">
        <f>Z125/$Z$7*100</f>
        <v>16.753926701570681</v>
      </c>
    </row>
    <row r="127" spans="19:32" x14ac:dyDescent="0.25">
      <c r="S127" s="101" t="s">
        <v>102</v>
      </c>
      <c r="T127" s="112"/>
      <c r="U127" s="112"/>
      <c r="V127" s="112">
        <v>72</v>
      </c>
      <c r="W127" s="112">
        <v>103</v>
      </c>
      <c r="X127" s="112">
        <v>108</v>
      </c>
      <c r="Y127" s="112">
        <v>115</v>
      </c>
      <c r="Z127" s="112">
        <v>107</v>
      </c>
      <c r="AB127" s="109" t="str">
        <f>TEXT(Z127,"###,###")</f>
        <v>107</v>
      </c>
      <c r="AD127" s="127">
        <f>Z127/$Z$7*100</f>
        <v>56.02094240837696</v>
      </c>
    </row>
    <row r="128" spans="19:32" x14ac:dyDescent="0.25">
      <c r="S128" s="101" t="s">
        <v>103</v>
      </c>
      <c r="T128" s="112"/>
      <c r="U128" s="112"/>
      <c r="V128" s="112">
        <v>38</v>
      </c>
      <c r="W128" s="112">
        <v>67</v>
      </c>
      <c r="X128" s="112">
        <v>71</v>
      </c>
      <c r="Y128" s="112">
        <v>75</v>
      </c>
      <c r="Z128" s="112">
        <v>74</v>
      </c>
      <c r="AB128" s="109" t="str">
        <f>TEXT(Z128,"###,###")</f>
        <v>74</v>
      </c>
      <c r="AD128" s="127">
        <f>Z128/$Z$7*100</f>
        <v>38.7434554973822</v>
      </c>
    </row>
    <row r="130" spans="19:20" x14ac:dyDescent="0.25">
      <c r="S130" s="101" t="s">
        <v>277</v>
      </c>
      <c r="T130" s="127">
        <v>83.246073298429323</v>
      </c>
    </row>
    <row r="131" spans="19:20" x14ac:dyDescent="0.25">
      <c r="S131" s="101" t="s">
        <v>278</v>
      </c>
      <c r="T131" s="127">
        <v>6.2827225130890048</v>
      </c>
    </row>
    <row r="132" spans="19:20" x14ac:dyDescent="0.25">
      <c r="S132" s="101" t="s">
        <v>279</v>
      </c>
      <c r="T132" s="127">
        <v>10.471204188481675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8CD6D-EE4E-472D-BD39-1F564AAA7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308BF50-DD9A-4366-968E-C268CB1B09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FC2D35-D94A-4E8D-BFDB-C3DD2E74BD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015EF2-F6D5-4056-BDE9-273D44EEE4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3765-217B-411A-A68E-743DC93353D7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9.13 Cairns,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140927</v>
      </c>
      <c r="W4" s="108">
        <v>139258</v>
      </c>
      <c r="X4" s="108">
        <v>147240</v>
      </c>
      <c r="Y4" s="108">
        <v>158463</v>
      </c>
      <c r="Z4" s="108">
        <v>167682</v>
      </c>
      <c r="AB4" s="109" t="str">
        <f>TEXT(Z4,"###,###")</f>
        <v>167,682</v>
      </c>
      <c r="AD4" s="110">
        <f>Z4/Y4-1</f>
        <v>5.8177618750118398E-2</v>
      </c>
      <c r="AF4" s="110">
        <f>Z4/V4-1</f>
        <v>0.18985006421764461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71261</v>
      </c>
      <c r="W5" s="108">
        <v>70273</v>
      </c>
      <c r="X5" s="108">
        <v>74010</v>
      </c>
      <c r="Y5" s="108">
        <v>78177</v>
      </c>
      <c r="Z5" s="108">
        <v>82462</v>
      </c>
      <c r="AB5" s="109" t="str">
        <f>TEXT(Z5,"###,###")</f>
        <v>82,462</v>
      </c>
      <c r="AD5" s="110">
        <f t="shared" ref="AD5:AD9" si="0">Z5/Y5-1</f>
        <v>5.4811517453982717E-2</v>
      </c>
      <c r="AF5" s="110">
        <f t="shared" ref="AF5:AF9" si="1">Z5/V5-1</f>
        <v>0.15718275073322019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69662</v>
      </c>
      <c r="W6" s="108">
        <v>68990</v>
      </c>
      <c r="X6" s="108">
        <v>73054</v>
      </c>
      <c r="Y6" s="108">
        <v>80103</v>
      </c>
      <c r="Z6" s="108">
        <v>85054</v>
      </c>
      <c r="AB6" s="109" t="str">
        <f>TEXT(Z6,"###,###")</f>
        <v>85,054</v>
      </c>
      <c r="AD6" s="110">
        <f t="shared" si="0"/>
        <v>6.1807922300038731E-2</v>
      </c>
      <c r="AF6" s="110">
        <f t="shared" si="1"/>
        <v>0.22095259969567338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97427</v>
      </c>
      <c r="W7" s="108">
        <v>98329</v>
      </c>
      <c r="X7" s="108">
        <v>98761</v>
      </c>
      <c r="Y7" s="108">
        <v>102692</v>
      </c>
      <c r="Z7" s="108">
        <v>108036</v>
      </c>
      <c r="AB7" s="109" t="str">
        <f>TEXT(Z7,"###,###")</f>
        <v>108,036</v>
      </c>
      <c r="AD7" s="110">
        <f t="shared" si="0"/>
        <v>5.2039107233280202E-2</v>
      </c>
      <c r="AF7" s="110">
        <f t="shared" si="1"/>
        <v>0.10889178564463653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167,682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108,036</v>
      </c>
      <c r="P8" s="67"/>
      <c r="S8" s="107" t="s">
        <v>82</v>
      </c>
      <c r="T8" s="108"/>
      <c r="U8" s="108"/>
      <c r="V8" s="108">
        <v>43364.02</v>
      </c>
      <c r="W8" s="108">
        <v>43153.86</v>
      </c>
      <c r="X8" s="108">
        <v>44659.34</v>
      </c>
      <c r="Y8" s="108">
        <v>45459.55</v>
      </c>
      <c r="Z8" s="108">
        <v>47830</v>
      </c>
      <c r="AB8" s="109" t="str">
        <f>TEXT(Z8,"$###,###")</f>
        <v>$47,830</v>
      </c>
      <c r="AD8" s="110">
        <f t="shared" si="0"/>
        <v>5.214415892810198E-2</v>
      </c>
      <c r="AF8" s="110">
        <f t="shared" si="1"/>
        <v>0.10298814547175295</v>
      </c>
    </row>
    <row r="9" spans="1:32" x14ac:dyDescent="0.25">
      <c r="A9" s="30" t="s">
        <v>14</v>
      </c>
      <c r="B9" s="71"/>
      <c r="C9" s="72"/>
      <c r="D9" s="73">
        <f>AD104</f>
        <v>78.020896697319927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49.815802140027401</v>
      </c>
      <c r="P9" s="74" t="s">
        <v>83</v>
      </c>
      <c r="S9" s="107" t="s">
        <v>7</v>
      </c>
      <c r="T9" s="108"/>
      <c r="U9" s="108"/>
      <c r="V9" s="108">
        <v>5444211395</v>
      </c>
      <c r="W9" s="108">
        <v>5638185518</v>
      </c>
      <c r="X9" s="108">
        <v>5966361232</v>
      </c>
      <c r="Y9" s="108">
        <v>6366867198</v>
      </c>
      <c r="Z9" s="108">
        <v>7006973112</v>
      </c>
      <c r="AB9" s="109" t="str">
        <f>TEXT(Z9/1000000,"$#,###.0")&amp;" mil"</f>
        <v>$7,007.0 mil</v>
      </c>
      <c r="AD9" s="110">
        <f t="shared" si="0"/>
        <v>0.10053702929457575</v>
      </c>
      <c r="AF9" s="110">
        <f t="shared" si="1"/>
        <v>0.28705015356957864</v>
      </c>
    </row>
    <row r="10" spans="1:32" x14ac:dyDescent="0.25">
      <c r="A10" s="30" t="s">
        <v>17</v>
      </c>
      <c r="B10" s="71"/>
      <c r="C10" s="72"/>
      <c r="D10" s="73">
        <f>AD105</f>
        <v>16.925489915435168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50.058313895368215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87.022844237106142</v>
      </c>
      <c r="P11" s="74" t="s">
        <v>83</v>
      </c>
      <c r="S11" s="107" t="s">
        <v>29</v>
      </c>
      <c r="T11" s="112"/>
      <c r="U11" s="112"/>
      <c r="V11" s="112">
        <v>128106</v>
      </c>
      <c r="W11" s="112">
        <v>126444</v>
      </c>
      <c r="X11" s="112">
        <v>133937</v>
      </c>
      <c r="Y11" s="112">
        <v>144806</v>
      </c>
      <c r="Z11" s="112">
        <v>153662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5.9581991188122476</v>
      </c>
      <c r="P12" s="74" t="s">
        <v>83</v>
      </c>
      <c r="S12" s="107" t="s">
        <v>30</v>
      </c>
      <c r="T12" s="112"/>
      <c r="U12" s="112"/>
      <c r="V12" s="112">
        <v>12823</v>
      </c>
      <c r="W12" s="112">
        <v>12815</v>
      </c>
      <c r="X12" s="112">
        <v>13303</v>
      </c>
      <c r="Y12" s="112">
        <v>13660</v>
      </c>
      <c r="Z12" s="112">
        <v>14017</v>
      </c>
    </row>
    <row r="13" spans="1:32" ht="15" customHeight="1" x14ac:dyDescent="0.25">
      <c r="A13" s="30" t="s">
        <v>19</v>
      </c>
      <c r="B13" s="72"/>
      <c r="C13" s="72"/>
      <c r="D13" s="73">
        <f>AD108</f>
        <v>12.345988239644088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7.0171054093080079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15.240753330709319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26.293818060376189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20.747014718133851</v>
      </c>
      <c r="P15" s="74" t="s">
        <v>83</v>
      </c>
      <c r="S15" s="115" t="s">
        <v>59</v>
      </c>
      <c r="T15" s="115"/>
      <c r="U15" s="116"/>
      <c r="V15" s="116">
        <v>2808</v>
      </c>
      <c r="W15" s="116">
        <v>2954</v>
      </c>
      <c r="X15" s="116">
        <v>3569</v>
      </c>
      <c r="Y15" s="112">
        <v>2804</v>
      </c>
      <c r="Z15" s="112">
        <v>2997</v>
      </c>
      <c r="AB15" s="117">
        <f t="shared" ref="AB15:AB34" si="2">IF(Z15="np",0,Z15/$Z$34)</f>
        <v>1.7872903795233892E-2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41.069405183621377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79.252985281866145</v>
      </c>
      <c r="P16" s="37" t="s">
        <v>83</v>
      </c>
      <c r="S16" s="115" t="s">
        <v>60</v>
      </c>
      <c r="T16" s="115"/>
      <c r="U16" s="116"/>
      <c r="V16" s="116">
        <v>1507</v>
      </c>
      <c r="W16" s="116">
        <v>1643</v>
      </c>
      <c r="X16" s="116">
        <v>1678</v>
      </c>
      <c r="Y16" s="112">
        <v>1946</v>
      </c>
      <c r="Z16" s="112">
        <v>2197</v>
      </c>
      <c r="AB16" s="117">
        <f t="shared" si="2"/>
        <v>1.3102025237947568E-2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5053</v>
      </c>
      <c r="W17" s="116">
        <v>4968</v>
      </c>
      <c r="X17" s="116">
        <v>5451</v>
      </c>
      <c r="Y17" s="112">
        <v>5639</v>
      </c>
      <c r="Z17" s="112">
        <v>5772</v>
      </c>
      <c r="AB17" s="117">
        <f t="shared" si="2"/>
        <v>3.442188879082083E-2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1025</v>
      </c>
      <c r="W18" s="116">
        <v>1053</v>
      </c>
      <c r="X18" s="116">
        <v>1104</v>
      </c>
      <c r="Y18" s="112">
        <v>1140</v>
      </c>
      <c r="Z18" s="112">
        <v>1263</v>
      </c>
      <c r="AB18" s="117">
        <f t="shared" si="2"/>
        <v>7.5320245223157844E-3</v>
      </c>
    </row>
    <row r="19" spans="1:28" x14ac:dyDescent="0.25">
      <c r="A19" s="63" t="str">
        <f>$S$1&amp;" ("&amp;$V$2&amp;" to "&amp;$Z$2&amp;")"</f>
        <v>Cairns (2018-19 to 2022-23)</v>
      </c>
      <c r="B19" s="63"/>
      <c r="C19" s="63"/>
      <c r="D19" s="63"/>
      <c r="E19" s="63"/>
      <c r="F19" s="63"/>
      <c r="G19" s="63" t="str">
        <f>$S$1&amp;" ("&amp;$V$2&amp;" to "&amp;$Z$2&amp;")"</f>
        <v>Cairns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11043</v>
      </c>
      <c r="W19" s="116">
        <v>10586</v>
      </c>
      <c r="X19" s="116">
        <v>11631</v>
      </c>
      <c r="Y19" s="112">
        <v>12120</v>
      </c>
      <c r="Z19" s="112">
        <v>12477</v>
      </c>
      <c r="AB19" s="117">
        <f t="shared" si="2"/>
        <v>7.4407814699076841E-2</v>
      </c>
    </row>
    <row r="20" spans="1:28" x14ac:dyDescent="0.25">
      <c r="S20" s="115" t="s">
        <v>64</v>
      </c>
      <c r="T20" s="115"/>
      <c r="U20" s="116"/>
      <c r="V20" s="116">
        <v>3651</v>
      </c>
      <c r="W20" s="116">
        <v>3630</v>
      </c>
      <c r="X20" s="116">
        <v>3769</v>
      </c>
      <c r="Y20" s="112">
        <v>3928</v>
      </c>
      <c r="Z20" s="112">
        <v>4219</v>
      </c>
      <c r="AB20" s="117">
        <f t="shared" si="2"/>
        <v>2.5160420791488752E-2</v>
      </c>
    </row>
    <row r="21" spans="1:28" x14ac:dyDescent="0.25">
      <c r="S21" s="115" t="s">
        <v>65</v>
      </c>
      <c r="T21" s="115"/>
      <c r="U21" s="116"/>
      <c r="V21" s="116">
        <v>13451</v>
      </c>
      <c r="W21" s="116">
        <v>12887</v>
      </c>
      <c r="X21" s="116">
        <v>13733</v>
      </c>
      <c r="Y21" s="112">
        <v>15001</v>
      </c>
      <c r="Z21" s="112">
        <v>16040</v>
      </c>
      <c r="AB21" s="117">
        <f t="shared" si="2"/>
        <v>9.56561150735908E-2</v>
      </c>
    </row>
    <row r="22" spans="1:28" x14ac:dyDescent="0.25">
      <c r="S22" s="115" t="s">
        <v>66</v>
      </c>
      <c r="T22" s="115"/>
      <c r="U22" s="116"/>
      <c r="V22" s="116">
        <v>15775</v>
      </c>
      <c r="W22" s="116">
        <v>15929</v>
      </c>
      <c r="X22" s="116">
        <v>16677</v>
      </c>
      <c r="Y22" s="112">
        <v>19087</v>
      </c>
      <c r="Z22" s="112">
        <v>21993</v>
      </c>
      <c r="AB22" s="117">
        <f t="shared" si="2"/>
        <v>0.13115741513799767</v>
      </c>
    </row>
    <row r="23" spans="1:28" x14ac:dyDescent="0.25">
      <c r="S23" s="115" t="s">
        <v>67</v>
      </c>
      <c r="T23" s="115"/>
      <c r="U23" s="116"/>
      <c r="V23" s="116">
        <v>7933</v>
      </c>
      <c r="W23" s="116">
        <v>7448</v>
      </c>
      <c r="X23" s="116">
        <v>7424</v>
      </c>
      <c r="Y23" s="112">
        <v>7594</v>
      </c>
      <c r="Z23" s="112">
        <v>8213</v>
      </c>
      <c r="AB23" s="117">
        <f t="shared" si="2"/>
        <v>4.8979031988740727E-2</v>
      </c>
    </row>
    <row r="24" spans="1:28" x14ac:dyDescent="0.25">
      <c r="S24" s="115" t="s">
        <v>68</v>
      </c>
      <c r="T24" s="115"/>
      <c r="U24" s="116"/>
      <c r="V24" s="116">
        <v>832</v>
      </c>
      <c r="W24" s="116">
        <v>779</v>
      </c>
      <c r="X24" s="116">
        <v>807</v>
      </c>
      <c r="Y24" s="112">
        <v>882</v>
      </c>
      <c r="Z24" s="112">
        <v>1279</v>
      </c>
      <c r="AB24" s="117">
        <f t="shared" si="2"/>
        <v>7.627442093461511E-3</v>
      </c>
    </row>
    <row r="25" spans="1:28" x14ac:dyDescent="0.25">
      <c r="S25" s="115" t="s">
        <v>69</v>
      </c>
      <c r="T25" s="115"/>
      <c r="U25" s="116"/>
      <c r="V25" s="116">
        <v>3548</v>
      </c>
      <c r="W25" s="116">
        <v>3665</v>
      </c>
      <c r="X25" s="116">
        <v>3708</v>
      </c>
      <c r="Y25" s="112">
        <v>4093</v>
      </c>
      <c r="Z25" s="112">
        <v>4264</v>
      </c>
      <c r="AB25" s="117">
        <f t="shared" si="2"/>
        <v>2.542878271033611E-2</v>
      </c>
    </row>
    <row r="26" spans="1:28" x14ac:dyDescent="0.25">
      <c r="S26" s="115" t="s">
        <v>70</v>
      </c>
      <c r="T26" s="115"/>
      <c r="U26" s="116"/>
      <c r="V26" s="116">
        <v>3389</v>
      </c>
      <c r="W26" s="116">
        <v>3257</v>
      </c>
      <c r="X26" s="116">
        <v>3432</v>
      </c>
      <c r="Y26" s="112">
        <v>3588</v>
      </c>
      <c r="Z26" s="112">
        <v>3870</v>
      </c>
      <c r="AB26" s="117">
        <f t="shared" si="2"/>
        <v>2.3079125020872594E-2</v>
      </c>
    </row>
    <row r="27" spans="1:28" x14ac:dyDescent="0.25">
      <c r="S27" s="115" t="s">
        <v>71</v>
      </c>
      <c r="T27" s="115"/>
      <c r="U27" s="116"/>
      <c r="V27" s="116">
        <v>6800</v>
      </c>
      <c r="W27" s="116">
        <v>6868</v>
      </c>
      <c r="X27" s="116">
        <v>7500</v>
      </c>
      <c r="Y27" s="112">
        <v>8485</v>
      </c>
      <c r="Z27" s="112">
        <v>8176</v>
      </c>
      <c r="AB27" s="117">
        <f t="shared" si="2"/>
        <v>4.8758378855466238E-2</v>
      </c>
    </row>
    <row r="28" spans="1:28" x14ac:dyDescent="0.25">
      <c r="S28" s="115" t="s">
        <v>72</v>
      </c>
      <c r="T28" s="115"/>
      <c r="U28" s="116"/>
      <c r="V28" s="116">
        <v>11554</v>
      </c>
      <c r="W28" s="116">
        <v>10678</v>
      </c>
      <c r="X28" s="116">
        <v>11443</v>
      </c>
      <c r="Y28" s="112">
        <v>12054</v>
      </c>
      <c r="Z28" s="112">
        <v>13480</v>
      </c>
      <c r="AB28" s="117">
        <f t="shared" si="2"/>
        <v>8.0389303690274569E-2</v>
      </c>
    </row>
    <row r="29" spans="1:28" x14ac:dyDescent="0.25">
      <c r="S29" s="115" t="s">
        <v>73</v>
      </c>
      <c r="T29" s="115"/>
      <c r="U29" s="116"/>
      <c r="V29" s="116">
        <v>8555</v>
      </c>
      <c r="W29" s="116">
        <v>8061</v>
      </c>
      <c r="X29" s="116">
        <v>8044</v>
      </c>
      <c r="Y29" s="112">
        <v>8662</v>
      </c>
      <c r="Z29" s="112">
        <v>8568</v>
      </c>
      <c r="AB29" s="117">
        <f t="shared" si="2"/>
        <v>5.1096109348536534E-2</v>
      </c>
    </row>
    <row r="30" spans="1:28" x14ac:dyDescent="0.25">
      <c r="S30" s="115" t="s">
        <v>74</v>
      </c>
      <c r="T30" s="115"/>
      <c r="U30" s="116"/>
      <c r="V30" s="116">
        <v>10428</v>
      </c>
      <c r="W30" s="116">
        <v>10589</v>
      </c>
      <c r="X30" s="116">
        <v>10745</v>
      </c>
      <c r="Y30" s="112">
        <v>11396</v>
      </c>
      <c r="Z30" s="112">
        <v>11317</v>
      </c>
      <c r="AB30" s="117">
        <f t="shared" si="2"/>
        <v>6.749004079101166E-2</v>
      </c>
    </row>
    <row r="31" spans="1:28" x14ac:dyDescent="0.25">
      <c r="S31" s="115" t="s">
        <v>75</v>
      </c>
      <c r="T31" s="115"/>
      <c r="U31" s="116"/>
      <c r="V31" s="116">
        <v>19154</v>
      </c>
      <c r="W31" s="116">
        <v>20017</v>
      </c>
      <c r="X31" s="116">
        <v>22639</v>
      </c>
      <c r="Y31" s="112">
        <v>25202</v>
      </c>
      <c r="Z31" s="112">
        <v>26602</v>
      </c>
      <c r="AB31" s="117">
        <f t="shared" si="2"/>
        <v>0.15864363922616351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3112</v>
      </c>
      <c r="W32" s="116">
        <v>3054</v>
      </c>
      <c r="X32" s="116">
        <v>2999</v>
      </c>
      <c r="Y32" s="112">
        <v>3617</v>
      </c>
      <c r="Z32" s="112">
        <v>3955</v>
      </c>
      <c r="AB32" s="117">
        <f t="shared" si="2"/>
        <v>2.3586030867584266E-2</v>
      </c>
    </row>
    <row r="33" spans="19:32" x14ac:dyDescent="0.25">
      <c r="S33" s="115" t="s">
        <v>77</v>
      </c>
      <c r="T33" s="115"/>
      <c r="U33" s="116"/>
      <c r="V33" s="116">
        <v>6445</v>
      </c>
      <c r="W33" s="116">
        <v>6575</v>
      </c>
      <c r="X33" s="116">
        <v>7073</v>
      </c>
      <c r="Y33" s="112">
        <v>7530</v>
      </c>
      <c r="Z33" s="112">
        <v>7950</v>
      </c>
      <c r="AB33" s="117">
        <f t="shared" si="2"/>
        <v>4.7410605663032845E-2</v>
      </c>
    </row>
    <row r="34" spans="19:32" x14ac:dyDescent="0.25">
      <c r="S34" s="118" t="s">
        <v>53</v>
      </c>
      <c r="T34" s="118"/>
      <c r="U34" s="119"/>
      <c r="V34" s="119">
        <v>140927</v>
      </c>
      <c r="W34" s="119">
        <v>139257</v>
      </c>
      <c r="X34" s="119">
        <v>147240</v>
      </c>
      <c r="Y34" s="120">
        <v>158463</v>
      </c>
      <c r="Z34" s="120">
        <v>167684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80458</v>
      </c>
      <c r="W37" s="112">
        <v>80896</v>
      </c>
      <c r="X37" s="112">
        <v>80187</v>
      </c>
      <c r="Y37" s="112">
        <v>81366</v>
      </c>
      <c r="Z37" s="112">
        <v>85617</v>
      </c>
      <c r="AB37" s="132">
        <f>Z37/Z40*100</f>
        <v>79.252985281866145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16962</v>
      </c>
      <c r="W38" s="112">
        <v>17434</v>
      </c>
      <c r="X38" s="112">
        <v>18573</v>
      </c>
      <c r="Y38" s="112">
        <v>21320</v>
      </c>
      <c r="Z38" s="112">
        <v>22413</v>
      </c>
      <c r="AB38" s="132">
        <f>Z38/Z40*100</f>
        <v>20.747014718133851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97420</v>
      </c>
      <c r="W40" s="112">
        <v>98330</v>
      </c>
      <c r="X40" s="112">
        <v>98760</v>
      </c>
      <c r="Y40" s="112">
        <v>102686</v>
      </c>
      <c r="Z40" s="112">
        <v>108030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79</v>
      </c>
      <c r="W44" s="112">
        <v>104</v>
      </c>
      <c r="X44" s="112">
        <v>137</v>
      </c>
      <c r="Y44" s="112">
        <v>185</v>
      </c>
      <c r="Z44" s="112">
        <v>169</v>
      </c>
    </row>
    <row r="45" spans="19:32" x14ac:dyDescent="0.25">
      <c r="S45" s="115" t="s">
        <v>37</v>
      </c>
      <c r="T45" s="115"/>
      <c r="U45" s="112"/>
      <c r="V45" s="112">
        <v>1697</v>
      </c>
      <c r="W45" s="112">
        <v>1569</v>
      </c>
      <c r="X45" s="112">
        <v>1790</v>
      </c>
      <c r="Y45" s="112">
        <v>2264</v>
      </c>
      <c r="Z45" s="112">
        <v>2403</v>
      </c>
    </row>
    <row r="46" spans="19:32" x14ac:dyDescent="0.25">
      <c r="S46" s="115" t="s">
        <v>38</v>
      </c>
      <c r="T46" s="115"/>
      <c r="U46" s="112"/>
      <c r="V46" s="112">
        <v>4039</v>
      </c>
      <c r="W46" s="112">
        <v>3782</v>
      </c>
      <c r="X46" s="112">
        <v>4114</v>
      </c>
      <c r="Y46" s="112">
        <v>4523</v>
      </c>
      <c r="Z46" s="112">
        <v>4912</v>
      </c>
    </row>
    <row r="47" spans="19:32" x14ac:dyDescent="0.25">
      <c r="S47" s="115" t="s">
        <v>39</v>
      </c>
      <c r="T47" s="115"/>
      <c r="U47" s="112"/>
      <c r="V47" s="112">
        <v>6015</v>
      </c>
      <c r="W47" s="112">
        <v>5746</v>
      </c>
      <c r="X47" s="112">
        <v>6112</v>
      </c>
      <c r="Y47" s="112">
        <v>6638</v>
      </c>
      <c r="Z47" s="112">
        <v>7541</v>
      </c>
    </row>
    <row r="48" spans="19:32" x14ac:dyDescent="0.25">
      <c r="S48" s="115" t="s">
        <v>40</v>
      </c>
      <c r="T48" s="115"/>
      <c r="U48" s="112"/>
      <c r="V48" s="112">
        <v>9087</v>
      </c>
      <c r="W48" s="112">
        <v>8871</v>
      </c>
      <c r="X48" s="112">
        <v>8943</v>
      </c>
      <c r="Y48" s="112">
        <v>9093</v>
      </c>
      <c r="Z48" s="112">
        <v>10501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8304</v>
      </c>
      <c r="W49" s="112">
        <v>8251</v>
      </c>
      <c r="X49" s="112">
        <v>8768</v>
      </c>
      <c r="Y49" s="112">
        <v>9160</v>
      </c>
      <c r="Z49" s="112">
        <v>9821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Cairns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7481</v>
      </c>
      <c r="W50" s="112">
        <v>7277</v>
      </c>
      <c r="X50" s="112">
        <v>7750</v>
      </c>
      <c r="Y50" s="112">
        <v>8261</v>
      </c>
      <c r="Z50" s="112">
        <v>8366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6953</v>
      </c>
      <c r="W51" s="112">
        <v>6935</v>
      </c>
      <c r="X51" s="112">
        <v>7203</v>
      </c>
      <c r="Y51" s="112">
        <v>7652</v>
      </c>
      <c r="Z51" s="112">
        <v>7882</v>
      </c>
    </row>
    <row r="52" spans="1:26" ht="15" customHeight="1" x14ac:dyDescent="0.25">
      <c r="S52" s="115" t="s">
        <v>44</v>
      </c>
      <c r="T52" s="115"/>
      <c r="U52" s="112"/>
      <c r="V52" s="112">
        <v>7392</v>
      </c>
      <c r="W52" s="112">
        <v>7204</v>
      </c>
      <c r="X52" s="112">
        <v>7531</v>
      </c>
      <c r="Y52" s="112">
        <v>7547</v>
      </c>
      <c r="Z52" s="112">
        <v>7540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6613</v>
      </c>
      <c r="W53" s="112">
        <v>6565</v>
      </c>
      <c r="X53" s="112">
        <v>6947</v>
      </c>
      <c r="Y53" s="112">
        <v>7290</v>
      </c>
      <c r="Z53" s="112">
        <v>7421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5790</v>
      </c>
      <c r="W54" s="112">
        <v>5887</v>
      </c>
      <c r="X54" s="112">
        <v>6308</v>
      </c>
      <c r="Y54" s="112">
        <v>6432</v>
      </c>
      <c r="Z54" s="112">
        <v>6399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4235</v>
      </c>
      <c r="W55" s="112">
        <v>4294</v>
      </c>
      <c r="X55" s="112">
        <v>4524</v>
      </c>
      <c r="Y55" s="112">
        <v>4891</v>
      </c>
      <c r="Z55" s="112">
        <v>4967</v>
      </c>
    </row>
    <row r="56" spans="1:26" ht="15" customHeight="1" x14ac:dyDescent="0.25">
      <c r="S56" s="115" t="s">
        <v>48</v>
      </c>
      <c r="T56" s="115"/>
      <c r="U56" s="112"/>
      <c r="V56" s="112">
        <v>2231</v>
      </c>
      <c r="W56" s="112">
        <v>2322</v>
      </c>
      <c r="X56" s="112">
        <v>2301</v>
      </c>
      <c r="Y56" s="112">
        <v>2587</v>
      </c>
      <c r="Z56" s="112">
        <v>2791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865</v>
      </c>
      <c r="W57" s="112">
        <v>928</v>
      </c>
      <c r="X57" s="112">
        <v>1018</v>
      </c>
      <c r="Y57" s="112">
        <v>1047</v>
      </c>
      <c r="Z57" s="112">
        <v>1111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282</v>
      </c>
      <c r="W58" s="112">
        <v>340</v>
      </c>
      <c r="X58" s="112">
        <v>381</v>
      </c>
      <c r="Y58" s="112">
        <v>416</v>
      </c>
      <c r="Z58" s="112">
        <v>435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118</v>
      </c>
      <c r="W59" s="112">
        <v>113</v>
      </c>
      <c r="X59" s="112">
        <v>107</v>
      </c>
      <c r="Y59" s="112">
        <v>114</v>
      </c>
      <c r="Z59" s="112">
        <v>118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79</v>
      </c>
      <c r="W60" s="112">
        <v>87</v>
      </c>
      <c r="X60" s="112">
        <v>76</v>
      </c>
      <c r="Y60" s="112">
        <v>82</v>
      </c>
      <c r="Z60" s="112">
        <v>74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71264</v>
      </c>
      <c r="W61" s="112">
        <v>70271</v>
      </c>
      <c r="X61" s="112">
        <v>74010</v>
      </c>
      <c r="Y61" s="112">
        <v>78180</v>
      </c>
      <c r="Z61" s="112">
        <v>82462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138</v>
      </c>
      <c r="W63" s="112">
        <v>158</v>
      </c>
      <c r="X63" s="112">
        <v>189</v>
      </c>
      <c r="Y63" s="112">
        <v>294</v>
      </c>
      <c r="Z63" s="112">
        <v>285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2005</v>
      </c>
      <c r="W64" s="112">
        <v>1994</v>
      </c>
      <c r="X64" s="112">
        <v>2306</v>
      </c>
      <c r="Y64" s="112">
        <v>2888</v>
      </c>
      <c r="Z64" s="112">
        <v>3062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Cairns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4327</v>
      </c>
      <c r="W65" s="112">
        <v>3984</v>
      </c>
      <c r="X65" s="112">
        <v>4450</v>
      </c>
      <c r="Y65" s="112">
        <v>5099</v>
      </c>
      <c r="Z65" s="112">
        <v>5355</v>
      </c>
    </row>
    <row r="66" spans="1:26" x14ac:dyDescent="0.25">
      <c r="S66" s="115" t="s">
        <v>39</v>
      </c>
      <c r="T66" s="115"/>
      <c r="U66" s="112"/>
      <c r="V66" s="112">
        <v>6188</v>
      </c>
      <c r="W66" s="112">
        <v>5880</v>
      </c>
      <c r="X66" s="112">
        <v>6062</v>
      </c>
      <c r="Y66" s="112">
        <v>6585</v>
      </c>
      <c r="Z66" s="112">
        <v>8008</v>
      </c>
    </row>
    <row r="67" spans="1:26" x14ac:dyDescent="0.25">
      <c r="S67" s="115" t="s">
        <v>40</v>
      </c>
      <c r="T67" s="115"/>
      <c r="U67" s="112"/>
      <c r="V67" s="112">
        <v>8960</v>
      </c>
      <c r="W67" s="112">
        <v>8392</v>
      </c>
      <c r="X67" s="112">
        <v>8609</v>
      </c>
      <c r="Y67" s="112">
        <v>9073</v>
      </c>
      <c r="Z67" s="112">
        <v>11066</v>
      </c>
    </row>
    <row r="68" spans="1:26" x14ac:dyDescent="0.25">
      <c r="S68" s="115" t="s">
        <v>41</v>
      </c>
      <c r="T68" s="115"/>
      <c r="U68" s="112"/>
      <c r="V68" s="112">
        <v>7799</v>
      </c>
      <c r="W68" s="112">
        <v>7974</v>
      </c>
      <c r="X68" s="112">
        <v>8490</v>
      </c>
      <c r="Y68" s="112">
        <v>9264</v>
      </c>
      <c r="Z68" s="112">
        <v>9880</v>
      </c>
    </row>
    <row r="69" spans="1:26" x14ac:dyDescent="0.25">
      <c r="S69" s="115" t="s">
        <v>42</v>
      </c>
      <c r="T69" s="115"/>
      <c r="U69" s="112"/>
      <c r="V69" s="112">
        <v>7049</v>
      </c>
      <c r="W69" s="112">
        <v>6968</v>
      </c>
      <c r="X69" s="112">
        <v>7476</v>
      </c>
      <c r="Y69" s="112">
        <v>8418</v>
      </c>
      <c r="Z69" s="112">
        <v>8617</v>
      </c>
    </row>
    <row r="70" spans="1:26" x14ac:dyDescent="0.25">
      <c r="S70" s="115" t="s">
        <v>43</v>
      </c>
      <c r="T70" s="115"/>
      <c r="U70" s="112"/>
      <c r="V70" s="112">
        <v>7003</v>
      </c>
      <c r="W70" s="112">
        <v>7003</v>
      </c>
      <c r="X70" s="112">
        <v>7557</v>
      </c>
      <c r="Y70" s="112">
        <v>8159</v>
      </c>
      <c r="Z70" s="112">
        <v>8376</v>
      </c>
    </row>
    <row r="71" spans="1:26" x14ac:dyDescent="0.25">
      <c r="S71" s="115" t="s">
        <v>44</v>
      </c>
      <c r="T71" s="115"/>
      <c r="U71" s="112"/>
      <c r="V71" s="112">
        <v>7498</v>
      </c>
      <c r="W71" s="112">
        <v>7302</v>
      </c>
      <c r="X71" s="112">
        <v>7698</v>
      </c>
      <c r="Y71" s="112">
        <v>8170</v>
      </c>
      <c r="Z71" s="112">
        <v>7945</v>
      </c>
    </row>
    <row r="72" spans="1:26" x14ac:dyDescent="0.25">
      <c r="S72" s="115" t="s">
        <v>45</v>
      </c>
      <c r="T72" s="115"/>
      <c r="U72" s="112"/>
      <c r="V72" s="112">
        <v>6424</v>
      </c>
      <c r="W72" s="112">
        <v>6522</v>
      </c>
      <c r="X72" s="112">
        <v>7014</v>
      </c>
      <c r="Y72" s="112">
        <v>7712</v>
      </c>
      <c r="Z72" s="112">
        <v>7830</v>
      </c>
    </row>
    <row r="73" spans="1:26" x14ac:dyDescent="0.25">
      <c r="S73" s="115" t="s">
        <v>46</v>
      </c>
      <c r="T73" s="115"/>
      <c r="U73" s="112"/>
      <c r="V73" s="112">
        <v>5609</v>
      </c>
      <c r="W73" s="112">
        <v>5672</v>
      </c>
      <c r="X73" s="112">
        <v>5823</v>
      </c>
      <c r="Y73" s="112">
        <v>6283</v>
      </c>
      <c r="Z73" s="112">
        <v>6229</v>
      </c>
    </row>
    <row r="74" spans="1:26" x14ac:dyDescent="0.25">
      <c r="S74" s="115" t="s">
        <v>47</v>
      </c>
      <c r="T74" s="115"/>
      <c r="U74" s="112"/>
      <c r="V74" s="112">
        <v>3866</v>
      </c>
      <c r="W74" s="112">
        <v>4131</v>
      </c>
      <c r="X74" s="112">
        <v>4274</v>
      </c>
      <c r="Y74" s="112">
        <v>4667</v>
      </c>
      <c r="Z74" s="112">
        <v>4748</v>
      </c>
    </row>
    <row r="75" spans="1:26" x14ac:dyDescent="0.25">
      <c r="S75" s="115" t="s">
        <v>48</v>
      </c>
      <c r="T75" s="115"/>
      <c r="U75" s="112"/>
      <c r="V75" s="112">
        <v>1806</v>
      </c>
      <c r="W75" s="112">
        <v>1893</v>
      </c>
      <c r="X75" s="112">
        <v>1999</v>
      </c>
      <c r="Y75" s="112">
        <v>2244</v>
      </c>
      <c r="Z75" s="112">
        <v>2338</v>
      </c>
    </row>
    <row r="76" spans="1:26" x14ac:dyDescent="0.25">
      <c r="S76" s="115" t="s">
        <v>49</v>
      </c>
      <c r="T76" s="115"/>
      <c r="U76" s="112"/>
      <c r="V76" s="112">
        <v>659</v>
      </c>
      <c r="W76" s="112">
        <v>711</v>
      </c>
      <c r="X76" s="112">
        <v>695</v>
      </c>
      <c r="Y76" s="112">
        <v>776</v>
      </c>
      <c r="Z76" s="112">
        <v>831</v>
      </c>
    </row>
    <row r="77" spans="1:26" x14ac:dyDescent="0.25">
      <c r="S77" s="115" t="s">
        <v>50</v>
      </c>
      <c r="T77" s="115"/>
      <c r="U77" s="112"/>
      <c r="V77" s="112">
        <v>191</v>
      </c>
      <c r="W77" s="112">
        <v>213</v>
      </c>
      <c r="X77" s="112">
        <v>241</v>
      </c>
      <c r="Y77" s="112">
        <v>293</v>
      </c>
      <c r="Z77" s="112">
        <v>302</v>
      </c>
    </row>
    <row r="78" spans="1:26" x14ac:dyDescent="0.25">
      <c r="S78" s="115" t="s">
        <v>51</v>
      </c>
      <c r="T78" s="115"/>
      <c r="U78" s="112"/>
      <c r="V78" s="112">
        <v>82</v>
      </c>
      <c r="W78" s="112">
        <v>101</v>
      </c>
      <c r="X78" s="112">
        <v>94</v>
      </c>
      <c r="Y78" s="112">
        <v>104</v>
      </c>
      <c r="Z78" s="112">
        <v>117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75</v>
      </c>
      <c r="X79" s="112">
        <v>77</v>
      </c>
      <c r="Y79" s="112">
        <v>85</v>
      </c>
      <c r="Z79" s="112">
        <v>72</v>
      </c>
    </row>
    <row r="80" spans="1:26" x14ac:dyDescent="0.25">
      <c r="S80" s="118" t="s">
        <v>53</v>
      </c>
      <c r="T80" s="118"/>
      <c r="U80" s="112"/>
      <c r="V80" s="112">
        <v>69667</v>
      </c>
      <c r="W80" s="112">
        <v>68984</v>
      </c>
      <c r="X80" s="112">
        <v>73054</v>
      </c>
      <c r="Y80" s="112">
        <v>80104</v>
      </c>
      <c r="Z80" s="112">
        <v>85057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Cairns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5092</v>
      </c>
      <c r="W83" s="112">
        <v>5164</v>
      </c>
      <c r="X83" s="112">
        <v>5129</v>
      </c>
      <c r="Y83" s="112">
        <v>5067</v>
      </c>
      <c r="Z83" s="112">
        <v>5189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6053</v>
      </c>
      <c r="W84" s="112">
        <v>6219</v>
      </c>
      <c r="X84" s="112">
        <v>6255</v>
      </c>
      <c r="Y84" s="112">
        <v>6459</v>
      </c>
      <c r="Z84" s="112">
        <v>6679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10340</v>
      </c>
      <c r="W85" s="112">
        <v>10298</v>
      </c>
      <c r="X85" s="112">
        <v>10449</v>
      </c>
      <c r="Y85" s="112">
        <v>10662</v>
      </c>
      <c r="Z85" s="112">
        <v>10790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167,682</v>
      </c>
      <c r="D86" s="96">
        <f t="shared" ref="D86:D91" si="4">AD4</f>
        <v>5.8177618750118398E-2</v>
      </c>
      <c r="E86" s="97">
        <f t="shared" ref="E86:E91" si="5">AD4</f>
        <v>5.8177618750118398E-2</v>
      </c>
      <c r="F86" s="96">
        <f t="shared" ref="F86:F91" si="6">AF4</f>
        <v>0.18985006421764461</v>
      </c>
      <c r="G86" s="97">
        <f t="shared" ref="G86:G91" si="7">AF4</f>
        <v>0.18985006421764461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4271</v>
      </c>
      <c r="W86" s="112">
        <v>4351</v>
      </c>
      <c r="X86" s="112">
        <v>4471</v>
      </c>
      <c r="Y86" s="112">
        <v>4732</v>
      </c>
      <c r="Z86" s="112">
        <v>5103</v>
      </c>
    </row>
    <row r="87" spans="1:30" ht="15" customHeight="1" x14ac:dyDescent="0.25">
      <c r="A87" s="98" t="s">
        <v>4</v>
      </c>
      <c r="B87" s="49"/>
      <c r="C87" s="57" t="str">
        <f t="shared" si="3"/>
        <v>82,462</v>
      </c>
      <c r="D87" s="96">
        <f t="shared" si="4"/>
        <v>5.4811517453982717E-2</v>
      </c>
      <c r="E87" s="97">
        <f t="shared" si="5"/>
        <v>5.4811517453982717E-2</v>
      </c>
      <c r="F87" s="96">
        <f t="shared" si="6"/>
        <v>0.15718275073322019</v>
      </c>
      <c r="G87" s="97">
        <f t="shared" si="7"/>
        <v>0.15718275073322019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1885</v>
      </c>
      <c r="W87" s="112">
        <v>1861</v>
      </c>
      <c r="X87" s="112">
        <v>1845</v>
      </c>
      <c r="Y87" s="112">
        <v>1958</v>
      </c>
      <c r="Z87" s="112">
        <v>1973</v>
      </c>
    </row>
    <row r="88" spans="1:30" ht="15" customHeight="1" x14ac:dyDescent="0.25">
      <c r="A88" s="98" t="s">
        <v>5</v>
      </c>
      <c r="B88" s="49"/>
      <c r="C88" s="57" t="str">
        <f t="shared" si="3"/>
        <v>85,054</v>
      </c>
      <c r="D88" s="96">
        <f t="shared" si="4"/>
        <v>6.1807922300038731E-2</v>
      </c>
      <c r="E88" s="97">
        <f t="shared" si="5"/>
        <v>6.1807922300038731E-2</v>
      </c>
      <c r="F88" s="96">
        <f t="shared" si="6"/>
        <v>0.22095259969567338</v>
      </c>
      <c r="G88" s="97">
        <f t="shared" si="7"/>
        <v>0.22095259969567338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2488</v>
      </c>
      <c r="W88" s="112">
        <v>2475</v>
      </c>
      <c r="X88" s="112">
        <v>2569</v>
      </c>
      <c r="Y88" s="112">
        <v>2747</v>
      </c>
      <c r="Z88" s="112">
        <v>2805</v>
      </c>
    </row>
    <row r="89" spans="1:30" ht="15" customHeight="1" x14ac:dyDescent="0.25">
      <c r="A89" s="49" t="s">
        <v>6</v>
      </c>
      <c r="B89" s="49"/>
      <c r="C89" s="57" t="str">
        <f t="shared" si="3"/>
        <v>108,036</v>
      </c>
      <c r="D89" s="96">
        <f t="shared" si="4"/>
        <v>5.2039107233280202E-2</v>
      </c>
      <c r="E89" s="97">
        <f t="shared" si="5"/>
        <v>5.2039107233280202E-2</v>
      </c>
      <c r="F89" s="96">
        <f t="shared" si="6"/>
        <v>0.10889178564463653</v>
      </c>
      <c r="G89" s="97">
        <f t="shared" si="7"/>
        <v>0.10889178564463653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4163</v>
      </c>
      <c r="W89" s="112">
        <v>4161</v>
      </c>
      <c r="X89" s="112">
        <v>4173</v>
      </c>
      <c r="Y89" s="112">
        <v>4151</v>
      </c>
      <c r="Z89" s="112">
        <v>4348</v>
      </c>
    </row>
    <row r="90" spans="1:30" ht="15" customHeight="1" x14ac:dyDescent="0.25">
      <c r="A90" s="49" t="s">
        <v>95</v>
      </c>
      <c r="B90" s="49"/>
      <c r="C90" s="57" t="str">
        <f t="shared" si="3"/>
        <v>$47,830</v>
      </c>
      <c r="D90" s="96">
        <f t="shared" si="4"/>
        <v>5.214415892810198E-2</v>
      </c>
      <c r="E90" s="97">
        <f t="shared" si="5"/>
        <v>5.214415892810198E-2</v>
      </c>
      <c r="F90" s="96">
        <f t="shared" si="6"/>
        <v>0.10298814547175295</v>
      </c>
      <c r="G90" s="97">
        <f t="shared" si="7"/>
        <v>0.10298814547175295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5597</v>
      </c>
      <c r="W90" s="112">
        <v>5468</v>
      </c>
      <c r="X90" s="112">
        <v>5779</v>
      </c>
      <c r="Y90" s="112">
        <v>6130</v>
      </c>
      <c r="Z90" s="112">
        <v>6344</v>
      </c>
    </row>
    <row r="91" spans="1:30" ht="15" customHeight="1" x14ac:dyDescent="0.25">
      <c r="A91" s="49" t="s">
        <v>7</v>
      </c>
      <c r="B91" s="49"/>
      <c r="C91" s="57" t="str">
        <f t="shared" si="3"/>
        <v>$7,007.0 mil</v>
      </c>
      <c r="D91" s="96">
        <f t="shared" si="4"/>
        <v>0.10053702929457575</v>
      </c>
      <c r="E91" s="97">
        <f t="shared" si="5"/>
        <v>0.10053702929457575</v>
      </c>
      <c r="F91" s="96">
        <f t="shared" si="6"/>
        <v>0.28705015356957864</v>
      </c>
      <c r="G91" s="97">
        <f t="shared" si="7"/>
        <v>0.28705015356957864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49269</v>
      </c>
      <c r="W91" s="112">
        <v>49706</v>
      </c>
      <c r="X91" s="112">
        <v>49752</v>
      </c>
      <c r="Y91" s="112">
        <v>51473</v>
      </c>
      <c r="Z91" s="112">
        <v>53819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4462</v>
      </c>
      <c r="W93" s="112">
        <v>4482</v>
      </c>
      <c r="X93" s="112">
        <v>4527</v>
      </c>
      <c r="Y93" s="112">
        <v>4647</v>
      </c>
      <c r="Z93" s="112">
        <v>4758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9487</v>
      </c>
      <c r="W94" s="112">
        <v>9716</v>
      </c>
      <c r="X94" s="112">
        <v>9999</v>
      </c>
      <c r="Y94" s="112">
        <v>10432</v>
      </c>
      <c r="Z94" s="112">
        <v>10768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1697</v>
      </c>
      <c r="W95" s="112">
        <v>1721</v>
      </c>
      <c r="X95" s="112">
        <v>1751</v>
      </c>
      <c r="Y95" s="112">
        <v>1814</v>
      </c>
      <c r="Z95" s="112">
        <v>1954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8290</v>
      </c>
      <c r="W96" s="112">
        <v>8531</v>
      </c>
      <c r="X96" s="112">
        <v>8895</v>
      </c>
      <c r="Y96" s="112">
        <v>9537</v>
      </c>
      <c r="Z96" s="112">
        <v>10390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8152</v>
      </c>
      <c r="W97" s="112">
        <v>8024</v>
      </c>
      <c r="X97" s="112">
        <v>7950</v>
      </c>
      <c r="Y97" s="112">
        <v>8142</v>
      </c>
      <c r="Z97" s="112">
        <v>8315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4949</v>
      </c>
      <c r="W98" s="112">
        <v>4997</v>
      </c>
      <c r="X98" s="112">
        <v>5022</v>
      </c>
      <c r="Y98" s="112">
        <v>5108</v>
      </c>
      <c r="Z98" s="112">
        <v>5214</v>
      </c>
    </row>
    <row r="99" spans="1:32" ht="15" customHeight="1" x14ac:dyDescent="0.25">
      <c r="S99" s="115" t="s">
        <v>196</v>
      </c>
      <c r="T99" s="115"/>
      <c r="U99" s="112"/>
      <c r="V99" s="112">
        <v>429</v>
      </c>
      <c r="W99" s="112">
        <v>433</v>
      </c>
      <c r="X99" s="112">
        <v>452</v>
      </c>
      <c r="Y99" s="112">
        <v>473</v>
      </c>
      <c r="Z99" s="112">
        <v>599</v>
      </c>
    </row>
    <row r="100" spans="1:32" ht="15" customHeight="1" x14ac:dyDescent="0.25">
      <c r="S100" s="115" t="s">
        <v>58</v>
      </c>
      <c r="T100" s="115"/>
      <c r="U100" s="112"/>
      <c r="V100" s="112">
        <v>3242</v>
      </c>
      <c r="W100" s="112">
        <v>3247</v>
      </c>
      <c r="X100" s="112">
        <v>3301</v>
      </c>
      <c r="Y100" s="112">
        <v>3479</v>
      </c>
      <c r="Z100" s="112">
        <v>3678</v>
      </c>
    </row>
    <row r="101" spans="1:32" x14ac:dyDescent="0.25">
      <c r="A101" s="18"/>
      <c r="S101" s="118" t="s">
        <v>53</v>
      </c>
      <c r="T101" s="118"/>
      <c r="U101" s="112"/>
      <c r="V101" s="112">
        <v>48156</v>
      </c>
      <c r="W101" s="112">
        <v>48626</v>
      </c>
      <c r="X101" s="112">
        <v>48849</v>
      </c>
      <c r="Y101" s="112">
        <v>51071</v>
      </c>
      <c r="Z101" s="112">
        <v>54075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104794</v>
      </c>
      <c r="W104" s="112">
        <v>110344</v>
      </c>
      <c r="X104" s="112">
        <v>111526</v>
      </c>
      <c r="Y104" s="112">
        <v>120679</v>
      </c>
      <c r="Z104" s="112">
        <v>130827</v>
      </c>
      <c r="AB104" s="109" t="str">
        <f>TEXT(Z104,"###,###")</f>
        <v>130,827</v>
      </c>
      <c r="AD104" s="130">
        <f>Z104/($Z$4)*100</f>
        <v>78.020896697319927</v>
      </c>
      <c r="AF104" s="109"/>
    </row>
    <row r="105" spans="1:32" x14ac:dyDescent="0.25">
      <c r="S105" s="115" t="s">
        <v>17</v>
      </c>
      <c r="T105" s="115"/>
      <c r="U105" s="112"/>
      <c r="V105" s="112">
        <v>26990</v>
      </c>
      <c r="W105" s="112">
        <v>26795</v>
      </c>
      <c r="X105" s="112">
        <v>27029</v>
      </c>
      <c r="Y105" s="112">
        <v>29162</v>
      </c>
      <c r="Z105" s="112">
        <v>28381</v>
      </c>
      <c r="AB105" s="109" t="str">
        <f>TEXT(Z105,"###,###")</f>
        <v>28,381</v>
      </c>
      <c r="AD105" s="130">
        <f>Z105/($Z$4)*100</f>
        <v>16.925489915435168</v>
      </c>
      <c r="AF105" s="109"/>
    </row>
    <row r="106" spans="1:32" x14ac:dyDescent="0.25">
      <c r="S106" s="118" t="s">
        <v>53</v>
      </c>
      <c r="T106" s="118"/>
      <c r="U106" s="120"/>
      <c r="V106" s="120">
        <v>131784</v>
      </c>
      <c r="W106" s="120">
        <v>137139</v>
      </c>
      <c r="X106" s="120">
        <v>138555</v>
      </c>
      <c r="Y106" s="120">
        <v>149841</v>
      </c>
      <c r="Z106" s="120">
        <v>159208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19862</v>
      </c>
      <c r="W108" s="112">
        <v>20147</v>
      </c>
      <c r="X108" s="112">
        <v>21134</v>
      </c>
      <c r="Y108" s="112">
        <v>21678</v>
      </c>
      <c r="Z108" s="112">
        <v>20702</v>
      </c>
      <c r="AB108" s="109" t="str">
        <f>TEXT(Z108,"###,###")</f>
        <v>20,702</v>
      </c>
      <c r="AD108" s="130">
        <f>Z108/($Z$4)*100</f>
        <v>12.345988239644088</v>
      </c>
      <c r="AF108" s="109"/>
    </row>
    <row r="109" spans="1:32" x14ac:dyDescent="0.25">
      <c r="S109" s="115" t="s">
        <v>20</v>
      </c>
      <c r="T109" s="115"/>
      <c r="U109" s="112"/>
      <c r="V109" s="112">
        <v>21514</v>
      </c>
      <c r="W109" s="112">
        <v>20445</v>
      </c>
      <c r="X109" s="112">
        <v>23778</v>
      </c>
      <c r="Y109" s="112">
        <v>25650</v>
      </c>
      <c r="Z109" s="112">
        <v>25556</v>
      </c>
      <c r="AB109" s="109" t="str">
        <f>TEXT(Z109,"###,###")</f>
        <v>25,556</v>
      </c>
      <c r="AD109" s="130">
        <f>Z109/($Z$4)*100</f>
        <v>15.240753330709319</v>
      </c>
      <c r="AF109" s="109"/>
    </row>
    <row r="110" spans="1:32" x14ac:dyDescent="0.25">
      <c r="S110" s="115" t="s">
        <v>21</v>
      </c>
      <c r="T110" s="115"/>
      <c r="U110" s="112"/>
      <c r="V110" s="112">
        <v>34196</v>
      </c>
      <c r="W110" s="112">
        <v>33157</v>
      </c>
      <c r="X110" s="112">
        <v>35102</v>
      </c>
      <c r="Y110" s="112">
        <v>37926</v>
      </c>
      <c r="Z110" s="112">
        <v>44090</v>
      </c>
      <c r="AB110" s="109" t="str">
        <f>TEXT(Z110,"###,###")</f>
        <v>44,090</v>
      </c>
      <c r="AD110" s="130">
        <f>Z110/($Z$4)*100</f>
        <v>26.293818060376189</v>
      </c>
      <c r="AF110" s="109"/>
    </row>
    <row r="111" spans="1:32" x14ac:dyDescent="0.25">
      <c r="S111" s="115" t="s">
        <v>22</v>
      </c>
      <c r="T111" s="115"/>
      <c r="U111" s="112"/>
      <c r="V111" s="112">
        <v>56505</v>
      </c>
      <c r="W111" s="112">
        <v>56543</v>
      </c>
      <c r="X111" s="112">
        <v>58541</v>
      </c>
      <c r="Y111" s="112">
        <v>64602</v>
      </c>
      <c r="Z111" s="112">
        <v>68866</v>
      </c>
      <c r="AB111" s="109" t="str">
        <f>TEXT(Z111,"###,###")</f>
        <v>68,866</v>
      </c>
      <c r="AD111" s="130">
        <f>Z111/($Z$4)*100</f>
        <v>41.069405183621377</v>
      </c>
      <c r="AF111" s="109"/>
    </row>
    <row r="112" spans="1:32" x14ac:dyDescent="0.25">
      <c r="S112" s="118" t="s">
        <v>53</v>
      </c>
      <c r="T112" s="118"/>
      <c r="U112" s="112"/>
      <c r="V112" s="112">
        <v>140931</v>
      </c>
      <c r="W112" s="112">
        <v>139260</v>
      </c>
      <c r="X112" s="112">
        <v>147240</v>
      </c>
      <c r="Y112" s="112">
        <v>158461</v>
      </c>
      <c r="Z112" s="112">
        <v>167688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40.81</v>
      </c>
      <c r="W118" s="131">
        <v>41.17</v>
      </c>
      <c r="X118" s="131">
        <v>41.39</v>
      </c>
      <c r="Y118" s="131">
        <v>41.25</v>
      </c>
      <c r="Z118" s="131">
        <v>40.86</v>
      </c>
      <c r="AB118" s="109" t="str">
        <f>TEXT(Z118,"##.0")</f>
        <v>40.9</v>
      </c>
    </row>
    <row r="120" spans="19:32" x14ac:dyDescent="0.25">
      <c r="S120" s="101" t="s">
        <v>97</v>
      </c>
      <c r="T120" s="112"/>
      <c r="U120" s="112"/>
      <c r="V120" s="112">
        <v>84603</v>
      </c>
      <c r="W120" s="112">
        <v>85519</v>
      </c>
      <c r="X120" s="112">
        <v>85458</v>
      </c>
      <c r="Y120" s="112">
        <v>89033</v>
      </c>
      <c r="Z120" s="112">
        <v>94016</v>
      </c>
      <c r="AB120" s="109" t="str">
        <f>TEXT(Z120,"###,###")</f>
        <v>94,016</v>
      </c>
    </row>
    <row r="121" spans="19:32" x14ac:dyDescent="0.25">
      <c r="S121" s="101" t="s">
        <v>98</v>
      </c>
      <c r="T121" s="112"/>
      <c r="U121" s="112"/>
      <c r="V121" s="112">
        <v>6344</v>
      </c>
      <c r="W121" s="112">
        <v>6325</v>
      </c>
      <c r="X121" s="112">
        <v>6314</v>
      </c>
      <c r="Y121" s="112">
        <v>6266</v>
      </c>
      <c r="Z121" s="112">
        <v>6437</v>
      </c>
      <c r="AB121" s="109" t="str">
        <f>TEXT(Z121,"###,###")</f>
        <v>6,437</v>
      </c>
    </row>
    <row r="122" spans="19:32" x14ac:dyDescent="0.25">
      <c r="S122" s="101" t="s">
        <v>99</v>
      </c>
      <c r="T122" s="112"/>
      <c r="U122" s="112"/>
      <c r="V122" s="112">
        <v>6481</v>
      </c>
      <c r="W122" s="112">
        <v>6487</v>
      </c>
      <c r="X122" s="112">
        <v>6988</v>
      </c>
      <c r="Y122" s="112">
        <v>7391</v>
      </c>
      <c r="Z122" s="112">
        <v>7581</v>
      </c>
      <c r="AB122" s="109" t="str">
        <f>TEXT(Z122,"###,###")</f>
        <v>7,581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91084</v>
      </c>
      <c r="W124" s="112">
        <v>92006</v>
      </c>
      <c r="X124" s="112">
        <v>92446</v>
      </c>
      <c r="Y124" s="112">
        <v>96424</v>
      </c>
      <c r="Z124" s="112">
        <v>101597</v>
      </c>
      <c r="AB124" s="109" t="str">
        <f>TEXT(Z124,"###,###")</f>
        <v>101,597</v>
      </c>
      <c r="AD124" s="127">
        <f>Z124/$Z$7*100</f>
        <v>94.039949646414158</v>
      </c>
    </row>
    <row r="125" spans="19:32" x14ac:dyDescent="0.25">
      <c r="S125" s="101" t="s">
        <v>101</v>
      </c>
      <c r="T125" s="112"/>
      <c r="U125" s="112"/>
      <c r="V125" s="112">
        <v>12825</v>
      </c>
      <c r="W125" s="112">
        <v>12812</v>
      </c>
      <c r="X125" s="112">
        <v>13302</v>
      </c>
      <c r="Y125" s="112">
        <v>13657</v>
      </c>
      <c r="Z125" s="112">
        <v>14018</v>
      </c>
      <c r="AB125" s="109" t="str">
        <f>TEXT(Z125,"###,###")</f>
        <v>14,018</v>
      </c>
      <c r="AD125" s="127">
        <f>Z125/$Z$7*100</f>
        <v>12.975304528120258</v>
      </c>
    </row>
    <row r="127" spans="19:32" x14ac:dyDescent="0.25">
      <c r="S127" s="101" t="s">
        <v>102</v>
      </c>
      <c r="T127" s="112"/>
      <c r="U127" s="112"/>
      <c r="V127" s="112">
        <v>49269</v>
      </c>
      <c r="W127" s="112">
        <v>49706</v>
      </c>
      <c r="X127" s="112">
        <v>49754</v>
      </c>
      <c r="Y127" s="112">
        <v>51471</v>
      </c>
      <c r="Z127" s="112">
        <v>53819</v>
      </c>
      <c r="AB127" s="109" t="str">
        <f>TEXT(Z127,"###,###")</f>
        <v>53,819</v>
      </c>
      <c r="AD127" s="127">
        <f>Z127/$Z$7*100</f>
        <v>49.815802140027401</v>
      </c>
    </row>
    <row r="128" spans="19:32" x14ac:dyDescent="0.25">
      <c r="S128" s="101" t="s">
        <v>103</v>
      </c>
      <c r="T128" s="112"/>
      <c r="U128" s="112"/>
      <c r="V128" s="112">
        <v>48156</v>
      </c>
      <c r="W128" s="112">
        <v>48629</v>
      </c>
      <c r="X128" s="112">
        <v>48853</v>
      </c>
      <c r="Y128" s="112">
        <v>51077</v>
      </c>
      <c r="Z128" s="112">
        <v>54081</v>
      </c>
      <c r="AB128" s="109" t="str">
        <f>TEXT(Z128,"###,###")</f>
        <v>54,081</v>
      </c>
      <c r="AD128" s="127">
        <f>Z128/$Z$7*100</f>
        <v>50.058313895368215</v>
      </c>
    </row>
    <row r="130" spans="19:20" x14ac:dyDescent="0.25">
      <c r="S130" s="101" t="s">
        <v>277</v>
      </c>
      <c r="T130" s="127">
        <v>87.022844237106142</v>
      </c>
    </row>
    <row r="131" spans="19:20" x14ac:dyDescent="0.25">
      <c r="S131" s="101" t="s">
        <v>278</v>
      </c>
      <c r="T131" s="127">
        <v>5.9581991188122476</v>
      </c>
    </row>
    <row r="132" spans="19:20" x14ac:dyDescent="0.25">
      <c r="S132" s="101" t="s">
        <v>279</v>
      </c>
      <c r="T132" s="127">
        <v>7.0171054093080079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C93F8E-1A83-45C2-B349-31AC75B62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FE19AA-C200-400C-965B-E77420AA2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EFE29CC-80D0-4208-8BD2-3C85C6B2C2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E4C74A5-2D81-4FFD-8C65-0817FC5A5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5AC7-A3D6-47A8-B2FA-94C046052972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9.14 Carpentaria,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1543</v>
      </c>
      <c r="W4" s="108">
        <v>1724</v>
      </c>
      <c r="X4" s="108">
        <v>1797</v>
      </c>
      <c r="Y4" s="108">
        <v>1888</v>
      </c>
      <c r="Z4" s="108">
        <v>2035</v>
      </c>
      <c r="AB4" s="109" t="str">
        <f>TEXT(Z4,"###,###")</f>
        <v>2,035</v>
      </c>
      <c r="AD4" s="110">
        <f>Z4/Y4-1</f>
        <v>7.7860169491525522E-2</v>
      </c>
      <c r="AF4" s="110">
        <f>Z4/V4-1</f>
        <v>0.31885936487362287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834</v>
      </c>
      <c r="W5" s="108">
        <v>945</v>
      </c>
      <c r="X5" s="108">
        <v>993</v>
      </c>
      <c r="Y5" s="108">
        <v>1058</v>
      </c>
      <c r="Z5" s="108">
        <v>1146</v>
      </c>
      <c r="AB5" s="109" t="str">
        <f>TEXT(Z5,"###,###")</f>
        <v>1,146</v>
      </c>
      <c r="AD5" s="110">
        <f t="shared" ref="AD5:AD9" si="0">Z5/Y5-1</f>
        <v>8.3175803402646409E-2</v>
      </c>
      <c r="AF5" s="110">
        <f t="shared" ref="AF5:AF9" si="1">Z5/V5-1</f>
        <v>0.37410071942446033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705</v>
      </c>
      <c r="W6" s="108">
        <v>782</v>
      </c>
      <c r="X6" s="108">
        <v>800</v>
      </c>
      <c r="Y6" s="108">
        <v>826</v>
      </c>
      <c r="Z6" s="108">
        <v>877</v>
      </c>
      <c r="AB6" s="109" t="str">
        <f>TEXT(Z6,"###,###")</f>
        <v>877</v>
      </c>
      <c r="AD6" s="110">
        <f t="shared" si="0"/>
        <v>6.1743341404358443E-2</v>
      </c>
      <c r="AF6" s="110">
        <f t="shared" si="1"/>
        <v>0.24397163120567367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1016</v>
      </c>
      <c r="W7" s="108">
        <v>1177</v>
      </c>
      <c r="X7" s="108">
        <v>1160</v>
      </c>
      <c r="Y7" s="108">
        <v>1178</v>
      </c>
      <c r="Z7" s="108">
        <v>1239</v>
      </c>
      <c r="AB7" s="109" t="str">
        <f>TEXT(Z7,"###,###")</f>
        <v>1,239</v>
      </c>
      <c r="AD7" s="110">
        <f t="shared" si="0"/>
        <v>5.1782682512733436E-2</v>
      </c>
      <c r="AF7" s="110">
        <f t="shared" si="1"/>
        <v>0.21948818897637801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2,035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1,239</v>
      </c>
      <c r="P8" s="67"/>
      <c r="S8" s="107" t="s">
        <v>82</v>
      </c>
      <c r="T8" s="108"/>
      <c r="U8" s="108"/>
      <c r="V8" s="108">
        <v>41452.01</v>
      </c>
      <c r="W8" s="108">
        <v>39836.79</v>
      </c>
      <c r="X8" s="108">
        <v>44534.46</v>
      </c>
      <c r="Y8" s="108">
        <v>44858.5</v>
      </c>
      <c r="Z8" s="108">
        <v>44753.68</v>
      </c>
      <c r="AB8" s="109" t="str">
        <f>TEXT(Z8,"$###,###")</f>
        <v>$44,754</v>
      </c>
      <c r="AD8" s="110">
        <f t="shared" si="0"/>
        <v>-2.3366808965971098E-3</v>
      </c>
      <c r="AF8" s="110">
        <f t="shared" si="1"/>
        <v>7.965041984695076E-2</v>
      </c>
    </row>
    <row r="9" spans="1:32" x14ac:dyDescent="0.25">
      <c r="A9" s="30" t="s">
        <v>14</v>
      </c>
      <c r="B9" s="71"/>
      <c r="C9" s="72"/>
      <c r="D9" s="73">
        <f>AD104</f>
        <v>75.921375921375926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56.335754640839383</v>
      </c>
      <c r="P9" s="74" t="s">
        <v>83</v>
      </c>
      <c r="S9" s="107" t="s">
        <v>7</v>
      </c>
      <c r="T9" s="108"/>
      <c r="U9" s="108"/>
      <c r="V9" s="108">
        <v>53820260</v>
      </c>
      <c r="W9" s="108">
        <v>61661696</v>
      </c>
      <c r="X9" s="108">
        <v>64667456</v>
      </c>
      <c r="Y9" s="108">
        <v>64933315</v>
      </c>
      <c r="Z9" s="108">
        <v>71473691</v>
      </c>
      <c r="AB9" s="109" t="str">
        <f>TEXT(Z9/1000000,"$#,###.0")&amp;" mil"</f>
        <v>$71.5 mil</v>
      </c>
      <c r="AD9" s="110">
        <f t="shared" si="0"/>
        <v>0.10072450482468054</v>
      </c>
      <c r="AF9" s="110">
        <f t="shared" si="1"/>
        <v>0.32800716681784881</v>
      </c>
    </row>
    <row r="10" spans="1:32" x14ac:dyDescent="0.25">
      <c r="A10" s="30" t="s">
        <v>17</v>
      </c>
      <c r="B10" s="71"/>
      <c r="C10" s="72"/>
      <c r="D10" s="73">
        <f>AD105</f>
        <v>16.805896805896804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43.664245359160617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86.763518966908791</v>
      </c>
      <c r="P11" s="74" t="s">
        <v>83</v>
      </c>
      <c r="S11" s="107" t="s">
        <v>29</v>
      </c>
      <c r="T11" s="112"/>
      <c r="U11" s="112"/>
      <c r="V11" s="112">
        <v>1402</v>
      </c>
      <c r="W11" s="112">
        <v>1534</v>
      </c>
      <c r="X11" s="112">
        <v>1610</v>
      </c>
      <c r="Y11" s="112">
        <v>1703</v>
      </c>
      <c r="Z11" s="112">
        <v>1861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5.89184826472962</v>
      </c>
      <c r="P12" s="74" t="s">
        <v>83</v>
      </c>
      <c r="S12" s="107" t="s">
        <v>30</v>
      </c>
      <c r="T12" s="112"/>
      <c r="U12" s="112"/>
      <c r="V12" s="112">
        <v>142</v>
      </c>
      <c r="W12" s="112">
        <v>194</v>
      </c>
      <c r="X12" s="112">
        <v>187</v>
      </c>
      <c r="Y12" s="112">
        <v>184</v>
      </c>
      <c r="Z12" s="112">
        <v>172</v>
      </c>
    </row>
    <row r="13" spans="1:32" ht="15" customHeight="1" x14ac:dyDescent="0.25">
      <c r="A13" s="30" t="s">
        <v>19</v>
      </c>
      <c r="B13" s="72"/>
      <c r="C13" s="72"/>
      <c r="D13" s="73">
        <f>AD108</f>
        <v>13.218673218673219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7.9096045197740121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19.557739557739559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40.58968058968059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23.686337914308812</v>
      </c>
      <c r="P15" s="74" t="s">
        <v>83</v>
      </c>
      <c r="S15" s="115" t="s">
        <v>59</v>
      </c>
      <c r="T15" s="115"/>
      <c r="U15" s="116"/>
      <c r="V15" s="116">
        <v>204</v>
      </c>
      <c r="W15" s="116">
        <v>262</v>
      </c>
      <c r="X15" s="116">
        <v>292</v>
      </c>
      <c r="Y15" s="112">
        <v>344</v>
      </c>
      <c r="Z15" s="112">
        <v>370</v>
      </c>
      <c r="AB15" s="117">
        <f t="shared" ref="AB15:AB34" si="2">IF(Z15="np",0,Z15/$Z$34)</f>
        <v>0.18208661417322836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19.45945945945946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76.313662085691192</v>
      </c>
      <c r="P16" s="37" t="s">
        <v>83</v>
      </c>
      <c r="S16" s="115" t="s">
        <v>60</v>
      </c>
      <c r="T16" s="115"/>
      <c r="U16" s="116"/>
      <c r="V16" s="116">
        <v>21</v>
      </c>
      <c r="W16" s="116">
        <v>21</v>
      </c>
      <c r="X16" s="116">
        <v>19</v>
      </c>
      <c r="Y16" s="112">
        <v>21</v>
      </c>
      <c r="Z16" s="112">
        <v>24</v>
      </c>
      <c r="AB16" s="117">
        <f t="shared" si="2"/>
        <v>1.1811023622047244E-2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31</v>
      </c>
      <c r="W17" s="116">
        <v>44</v>
      </c>
      <c r="X17" s="116">
        <v>38</v>
      </c>
      <c r="Y17" s="112">
        <v>22</v>
      </c>
      <c r="Z17" s="112">
        <v>19</v>
      </c>
      <c r="AB17" s="117">
        <f t="shared" si="2"/>
        <v>9.3503937007874023E-3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</v>
      </c>
      <c r="W18" s="116">
        <v>10</v>
      </c>
      <c r="X18" s="116">
        <v>12</v>
      </c>
      <c r="Y18" s="112">
        <v>13</v>
      </c>
      <c r="Z18" s="112">
        <v>12</v>
      </c>
      <c r="AB18" s="117">
        <f t="shared" si="2"/>
        <v>5.905511811023622E-3</v>
      </c>
    </row>
    <row r="19" spans="1:28" x14ac:dyDescent="0.25">
      <c r="A19" s="63" t="str">
        <f>$S$1&amp;" ("&amp;$V$2&amp;" to "&amp;$Z$2&amp;")"</f>
        <v>Carpentaria (2018-19 to 2022-23)</v>
      </c>
      <c r="B19" s="63"/>
      <c r="C19" s="63"/>
      <c r="D19" s="63"/>
      <c r="E19" s="63"/>
      <c r="F19" s="63"/>
      <c r="G19" s="63" t="str">
        <f>$S$1&amp;" ("&amp;$V$2&amp;" to "&amp;$Z$2&amp;")"</f>
        <v>Carpentaria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118</v>
      </c>
      <c r="W19" s="116">
        <v>138</v>
      </c>
      <c r="X19" s="116">
        <v>138</v>
      </c>
      <c r="Y19" s="112">
        <v>139</v>
      </c>
      <c r="Z19" s="112">
        <v>120</v>
      </c>
      <c r="AB19" s="117">
        <f t="shared" si="2"/>
        <v>5.905511811023622E-2</v>
      </c>
    </row>
    <row r="20" spans="1:28" x14ac:dyDescent="0.25">
      <c r="S20" s="115" t="s">
        <v>64</v>
      </c>
      <c r="T20" s="115"/>
      <c r="U20" s="116"/>
      <c r="V20" s="116">
        <v>10</v>
      </c>
      <c r="W20" s="116">
        <v>13</v>
      </c>
      <c r="X20" s="116">
        <v>28</v>
      </c>
      <c r="Y20" s="112">
        <v>22</v>
      </c>
      <c r="Z20" s="112">
        <v>34</v>
      </c>
      <c r="AB20" s="117">
        <f t="shared" si="2"/>
        <v>1.6732283464566931E-2</v>
      </c>
    </row>
    <row r="21" spans="1:28" x14ac:dyDescent="0.25">
      <c r="S21" s="115" t="s">
        <v>65</v>
      </c>
      <c r="T21" s="115"/>
      <c r="U21" s="116"/>
      <c r="V21" s="116">
        <v>83</v>
      </c>
      <c r="W21" s="116">
        <v>76</v>
      </c>
      <c r="X21" s="116">
        <v>105</v>
      </c>
      <c r="Y21" s="112">
        <v>103</v>
      </c>
      <c r="Z21" s="112">
        <v>140</v>
      </c>
      <c r="AB21" s="117">
        <f t="shared" si="2"/>
        <v>6.8897637795275593E-2</v>
      </c>
    </row>
    <row r="22" spans="1:28" x14ac:dyDescent="0.25">
      <c r="S22" s="115" t="s">
        <v>66</v>
      </c>
      <c r="T22" s="115"/>
      <c r="U22" s="116"/>
      <c r="V22" s="116">
        <v>92</v>
      </c>
      <c r="W22" s="116">
        <v>79</v>
      </c>
      <c r="X22" s="116">
        <v>76</v>
      </c>
      <c r="Y22" s="112">
        <v>89</v>
      </c>
      <c r="Z22" s="112">
        <v>99</v>
      </c>
      <c r="AB22" s="117">
        <f t="shared" si="2"/>
        <v>4.8720472440944879E-2</v>
      </c>
    </row>
    <row r="23" spans="1:28" x14ac:dyDescent="0.25">
      <c r="S23" s="115" t="s">
        <v>67</v>
      </c>
      <c r="T23" s="115"/>
      <c r="U23" s="116"/>
      <c r="V23" s="116">
        <v>78</v>
      </c>
      <c r="W23" s="116">
        <v>78</v>
      </c>
      <c r="X23" s="116">
        <v>83</v>
      </c>
      <c r="Y23" s="112">
        <v>72</v>
      </c>
      <c r="Z23" s="112">
        <v>90</v>
      </c>
      <c r="AB23" s="117">
        <f t="shared" si="2"/>
        <v>4.4291338582677163E-2</v>
      </c>
    </row>
    <row r="24" spans="1:28" x14ac:dyDescent="0.25">
      <c r="S24" s="115" t="s">
        <v>68</v>
      </c>
      <c r="T24" s="115"/>
      <c r="U24" s="116"/>
      <c r="V24" s="116">
        <v>6</v>
      </c>
      <c r="W24" s="116">
        <v>5</v>
      </c>
      <c r="X24" s="116">
        <v>4</v>
      </c>
      <c r="Y24" s="112">
        <v>0</v>
      </c>
      <c r="Z24" s="112">
        <v>6</v>
      </c>
      <c r="AB24" s="117">
        <f t="shared" si="2"/>
        <v>2.952755905511811E-3</v>
      </c>
    </row>
    <row r="25" spans="1:28" x14ac:dyDescent="0.25">
      <c r="S25" s="115" t="s">
        <v>69</v>
      </c>
      <c r="T25" s="115"/>
      <c r="U25" s="116"/>
      <c r="V25" s="116">
        <v>57</v>
      </c>
      <c r="W25" s="116">
        <v>69</v>
      </c>
      <c r="X25" s="116">
        <v>72</v>
      </c>
      <c r="Y25" s="112">
        <v>79</v>
      </c>
      <c r="Z25" s="112">
        <v>73</v>
      </c>
      <c r="AB25" s="117">
        <f t="shared" si="2"/>
        <v>3.5925196850393699E-2</v>
      </c>
    </row>
    <row r="26" spans="1:28" x14ac:dyDescent="0.25">
      <c r="S26" s="115" t="s">
        <v>70</v>
      </c>
      <c r="T26" s="115"/>
      <c r="U26" s="116"/>
      <c r="V26" s="116">
        <v>42</v>
      </c>
      <c r="W26" s="116">
        <v>40</v>
      </c>
      <c r="X26" s="116">
        <v>39</v>
      </c>
      <c r="Y26" s="112">
        <v>53</v>
      </c>
      <c r="Z26" s="112">
        <v>182</v>
      </c>
      <c r="AB26" s="117">
        <f t="shared" si="2"/>
        <v>8.9566929133858261E-2</v>
      </c>
    </row>
    <row r="27" spans="1:28" x14ac:dyDescent="0.25">
      <c r="S27" s="115" t="s">
        <v>71</v>
      </c>
      <c r="T27" s="115"/>
      <c r="U27" s="116"/>
      <c r="V27" s="116">
        <v>39</v>
      </c>
      <c r="W27" s="116">
        <v>42</v>
      </c>
      <c r="X27" s="116">
        <v>49</v>
      </c>
      <c r="Y27" s="112">
        <v>80</v>
      </c>
      <c r="Z27" s="112">
        <v>76</v>
      </c>
      <c r="AB27" s="117">
        <f t="shared" si="2"/>
        <v>3.7401574803149609E-2</v>
      </c>
    </row>
    <row r="28" spans="1:28" x14ac:dyDescent="0.25">
      <c r="S28" s="115" t="s">
        <v>72</v>
      </c>
      <c r="T28" s="115"/>
      <c r="U28" s="116"/>
      <c r="V28" s="116">
        <v>80</v>
      </c>
      <c r="W28" s="116">
        <v>98</v>
      </c>
      <c r="X28" s="116">
        <v>143</v>
      </c>
      <c r="Y28" s="112">
        <v>153</v>
      </c>
      <c r="Z28" s="112">
        <v>158</v>
      </c>
      <c r="AB28" s="117">
        <f t="shared" si="2"/>
        <v>7.7755905511811024E-2</v>
      </c>
    </row>
    <row r="29" spans="1:28" x14ac:dyDescent="0.25">
      <c r="S29" s="115" t="s">
        <v>73</v>
      </c>
      <c r="T29" s="115"/>
      <c r="U29" s="116"/>
      <c r="V29" s="116">
        <v>175</v>
      </c>
      <c r="W29" s="116">
        <v>202</v>
      </c>
      <c r="X29" s="116">
        <v>179</v>
      </c>
      <c r="Y29" s="112">
        <v>162</v>
      </c>
      <c r="Z29" s="112">
        <v>181</v>
      </c>
      <c r="AB29" s="117">
        <f t="shared" si="2"/>
        <v>8.9074803149606294E-2</v>
      </c>
    </row>
    <row r="30" spans="1:28" x14ac:dyDescent="0.25">
      <c r="S30" s="115" t="s">
        <v>74</v>
      </c>
      <c r="T30" s="115"/>
      <c r="U30" s="116"/>
      <c r="V30" s="116">
        <v>124</v>
      </c>
      <c r="W30" s="116">
        <v>113</v>
      </c>
      <c r="X30" s="116">
        <v>124</v>
      </c>
      <c r="Y30" s="112">
        <v>115</v>
      </c>
      <c r="Z30" s="112">
        <v>119</v>
      </c>
      <c r="AB30" s="117">
        <f t="shared" si="2"/>
        <v>5.8562992125984252E-2</v>
      </c>
    </row>
    <row r="31" spans="1:28" x14ac:dyDescent="0.25">
      <c r="S31" s="115" t="s">
        <v>75</v>
      </c>
      <c r="T31" s="115"/>
      <c r="U31" s="116"/>
      <c r="V31" s="116">
        <v>176</v>
      </c>
      <c r="W31" s="116">
        <v>177</v>
      </c>
      <c r="X31" s="116">
        <v>177</v>
      </c>
      <c r="Y31" s="112">
        <v>176</v>
      </c>
      <c r="Z31" s="112">
        <v>157</v>
      </c>
      <c r="AB31" s="117">
        <f t="shared" si="2"/>
        <v>7.7263779527559057E-2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5</v>
      </c>
      <c r="X32" s="116">
        <v>1</v>
      </c>
      <c r="Y32" s="112">
        <v>5</v>
      </c>
      <c r="Z32" s="112">
        <v>38</v>
      </c>
      <c r="AB32" s="117">
        <f t="shared" si="2"/>
        <v>1.8700787401574805E-2</v>
      </c>
    </row>
    <row r="33" spans="19:32" x14ac:dyDescent="0.25">
      <c r="S33" s="115" t="s">
        <v>77</v>
      </c>
      <c r="T33" s="115"/>
      <c r="U33" s="116"/>
      <c r="V33" s="116">
        <v>129</v>
      </c>
      <c r="W33" s="116">
        <v>137</v>
      </c>
      <c r="X33" s="116">
        <v>124</v>
      </c>
      <c r="Y33" s="112">
        <v>152</v>
      </c>
      <c r="Z33" s="112">
        <v>65</v>
      </c>
      <c r="AB33" s="117">
        <f t="shared" si="2"/>
        <v>3.1988188976377951E-2</v>
      </c>
    </row>
    <row r="34" spans="19:32" x14ac:dyDescent="0.25">
      <c r="S34" s="118" t="s">
        <v>53</v>
      </c>
      <c r="T34" s="118"/>
      <c r="U34" s="119"/>
      <c r="V34" s="119">
        <v>1541</v>
      </c>
      <c r="W34" s="119">
        <v>1723</v>
      </c>
      <c r="X34" s="119">
        <v>1797</v>
      </c>
      <c r="Y34" s="120">
        <v>1889</v>
      </c>
      <c r="Z34" s="120">
        <v>2032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822</v>
      </c>
      <c r="W37" s="112">
        <v>955</v>
      </c>
      <c r="X37" s="112">
        <v>933</v>
      </c>
      <c r="Y37" s="112">
        <v>894</v>
      </c>
      <c r="Z37" s="112">
        <v>944</v>
      </c>
      <c r="AB37" s="132">
        <f>Z37/Z40*100</f>
        <v>76.313662085691192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191</v>
      </c>
      <c r="W38" s="112">
        <v>221</v>
      </c>
      <c r="X38" s="112">
        <v>230</v>
      </c>
      <c r="Y38" s="112">
        <v>286</v>
      </c>
      <c r="Z38" s="112">
        <v>293</v>
      </c>
      <c r="AB38" s="132">
        <f>Z38/Z40*100</f>
        <v>23.686337914308812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1013</v>
      </c>
      <c r="W40" s="112">
        <v>1176</v>
      </c>
      <c r="X40" s="112">
        <v>1163</v>
      </c>
      <c r="Y40" s="112">
        <v>1180</v>
      </c>
      <c r="Z40" s="112">
        <v>1237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15</v>
      </c>
      <c r="X45" s="112">
        <v>15</v>
      </c>
      <c r="Y45" s="112">
        <v>12</v>
      </c>
      <c r="Z45" s="112">
        <v>30</v>
      </c>
    </row>
    <row r="46" spans="19:32" x14ac:dyDescent="0.25">
      <c r="S46" s="115" t="s">
        <v>38</v>
      </c>
      <c r="T46" s="115"/>
      <c r="U46" s="112"/>
      <c r="V46" s="112">
        <v>42</v>
      </c>
      <c r="W46" s="112">
        <v>46</v>
      </c>
      <c r="X46" s="112">
        <v>79</v>
      </c>
      <c r="Y46" s="112">
        <v>62</v>
      </c>
      <c r="Z46" s="112">
        <v>58</v>
      </c>
    </row>
    <row r="47" spans="19:32" x14ac:dyDescent="0.25">
      <c r="S47" s="115" t="s">
        <v>39</v>
      </c>
      <c r="T47" s="115"/>
      <c r="U47" s="112"/>
      <c r="V47" s="112">
        <v>51</v>
      </c>
      <c r="W47" s="112">
        <v>78</v>
      </c>
      <c r="X47" s="112">
        <v>77</v>
      </c>
      <c r="Y47" s="112">
        <v>89</v>
      </c>
      <c r="Z47" s="112">
        <v>88</v>
      </c>
    </row>
    <row r="48" spans="19:32" x14ac:dyDescent="0.25">
      <c r="S48" s="115" t="s">
        <v>40</v>
      </c>
      <c r="T48" s="115"/>
      <c r="U48" s="112"/>
      <c r="V48" s="112">
        <v>119</v>
      </c>
      <c r="W48" s="112">
        <v>112</v>
      </c>
      <c r="X48" s="112">
        <v>93</v>
      </c>
      <c r="Y48" s="112">
        <v>100</v>
      </c>
      <c r="Z48" s="112">
        <v>138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94</v>
      </c>
      <c r="W49" s="112">
        <v>106</v>
      </c>
      <c r="X49" s="112">
        <v>118</v>
      </c>
      <c r="Y49" s="112">
        <v>111</v>
      </c>
      <c r="Z49" s="112">
        <v>129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Carpentaria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84</v>
      </c>
      <c r="W50" s="112">
        <v>74</v>
      </c>
      <c r="X50" s="112">
        <v>90</v>
      </c>
      <c r="Y50" s="112">
        <v>135</v>
      </c>
      <c r="Z50" s="112">
        <v>127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81</v>
      </c>
      <c r="W51" s="112">
        <v>113</v>
      </c>
      <c r="X51" s="112">
        <v>100</v>
      </c>
      <c r="Y51" s="112">
        <v>108</v>
      </c>
      <c r="Z51" s="112">
        <v>112</v>
      </c>
    </row>
    <row r="52" spans="1:26" ht="15" customHeight="1" x14ac:dyDescent="0.25">
      <c r="S52" s="115" t="s">
        <v>44</v>
      </c>
      <c r="T52" s="115"/>
      <c r="U52" s="112"/>
      <c r="V52" s="112">
        <v>80</v>
      </c>
      <c r="W52" s="112">
        <v>86</v>
      </c>
      <c r="X52" s="112">
        <v>91</v>
      </c>
      <c r="Y52" s="112">
        <v>85</v>
      </c>
      <c r="Z52" s="112">
        <v>87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85</v>
      </c>
      <c r="W53" s="112">
        <v>98</v>
      </c>
      <c r="X53" s="112">
        <v>113</v>
      </c>
      <c r="Y53" s="112">
        <v>122</v>
      </c>
      <c r="Z53" s="112">
        <v>122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93</v>
      </c>
      <c r="W54" s="112">
        <v>80</v>
      </c>
      <c r="X54" s="112">
        <v>77</v>
      </c>
      <c r="Y54" s="112">
        <v>77</v>
      </c>
      <c r="Z54" s="112">
        <v>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64</v>
      </c>
      <c r="W55" s="112">
        <v>79</v>
      </c>
      <c r="X55" s="112">
        <v>91</v>
      </c>
      <c r="Y55" s="112">
        <v>88</v>
      </c>
      <c r="Z55" s="112">
        <v>103</v>
      </c>
    </row>
    <row r="56" spans="1:26" ht="15" customHeight="1" x14ac:dyDescent="0.25">
      <c r="S56" s="115" t="s">
        <v>48</v>
      </c>
      <c r="T56" s="115"/>
      <c r="U56" s="112"/>
      <c r="V56" s="112">
        <v>27</v>
      </c>
      <c r="W56" s="112">
        <v>22</v>
      </c>
      <c r="X56" s="112">
        <v>24</v>
      </c>
      <c r="Y56" s="112">
        <v>36</v>
      </c>
      <c r="Z56" s="112">
        <v>58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</v>
      </c>
      <c r="W57" s="112">
        <v>22</v>
      </c>
      <c r="X57" s="112">
        <v>16</v>
      </c>
      <c r="Y57" s="112">
        <v>9</v>
      </c>
      <c r="Z57" s="112">
        <v>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</v>
      </c>
      <c r="W58" s="112">
        <v>7</v>
      </c>
      <c r="X58" s="112">
        <v>9</v>
      </c>
      <c r="Y58" s="112">
        <v>16</v>
      </c>
      <c r="Z58" s="112">
        <v>12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832</v>
      </c>
      <c r="W61" s="112">
        <v>942</v>
      </c>
      <c r="X61" s="112">
        <v>993</v>
      </c>
      <c r="Y61" s="112">
        <v>1058</v>
      </c>
      <c r="Z61" s="112">
        <v>1148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</v>
      </c>
      <c r="W64" s="112">
        <v>8</v>
      </c>
      <c r="X64" s="112">
        <v>7</v>
      </c>
      <c r="Y64" s="112">
        <v>9</v>
      </c>
      <c r="Z64" s="112">
        <v>22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Carpentaria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</v>
      </c>
      <c r="W65" s="112">
        <v>52</v>
      </c>
      <c r="X65" s="112">
        <v>64</v>
      </c>
      <c r="Y65" s="112">
        <v>43</v>
      </c>
      <c r="Z65" s="112">
        <v>49</v>
      </c>
    </row>
    <row r="66" spans="1:26" x14ac:dyDescent="0.25">
      <c r="S66" s="115" t="s">
        <v>39</v>
      </c>
      <c r="T66" s="115"/>
      <c r="U66" s="112"/>
      <c r="V66" s="112">
        <v>66</v>
      </c>
      <c r="W66" s="112">
        <v>73</v>
      </c>
      <c r="X66" s="112">
        <v>76</v>
      </c>
      <c r="Y66" s="112">
        <v>89</v>
      </c>
      <c r="Z66" s="112">
        <v>84</v>
      </c>
    </row>
    <row r="67" spans="1:26" x14ac:dyDescent="0.25">
      <c r="S67" s="115" t="s">
        <v>40</v>
      </c>
      <c r="T67" s="115"/>
      <c r="U67" s="112"/>
      <c r="V67" s="112">
        <v>101</v>
      </c>
      <c r="W67" s="112">
        <v>102</v>
      </c>
      <c r="X67" s="112">
        <v>106</v>
      </c>
      <c r="Y67" s="112">
        <v>87</v>
      </c>
      <c r="Z67" s="112">
        <v>111</v>
      </c>
    </row>
    <row r="68" spans="1:26" x14ac:dyDescent="0.25">
      <c r="S68" s="115" t="s">
        <v>41</v>
      </c>
      <c r="T68" s="115"/>
      <c r="U68" s="112"/>
      <c r="V68" s="112">
        <v>76</v>
      </c>
      <c r="W68" s="112">
        <v>88</v>
      </c>
      <c r="X68" s="112">
        <v>85</v>
      </c>
      <c r="Y68" s="112">
        <v>102</v>
      </c>
      <c r="Z68" s="112">
        <v>100</v>
      </c>
    </row>
    <row r="69" spans="1:26" x14ac:dyDescent="0.25">
      <c r="S69" s="115" t="s">
        <v>42</v>
      </c>
      <c r="T69" s="115"/>
      <c r="U69" s="112"/>
      <c r="V69" s="112">
        <v>59</v>
      </c>
      <c r="W69" s="112">
        <v>82</v>
      </c>
      <c r="X69" s="112">
        <v>67</v>
      </c>
      <c r="Y69" s="112">
        <v>77</v>
      </c>
      <c r="Z69" s="112">
        <v>69</v>
      </c>
    </row>
    <row r="70" spans="1:26" x14ac:dyDescent="0.25">
      <c r="S70" s="115" t="s">
        <v>43</v>
      </c>
      <c r="T70" s="115"/>
      <c r="U70" s="112"/>
      <c r="V70" s="112">
        <v>76</v>
      </c>
      <c r="W70" s="112">
        <v>68</v>
      </c>
      <c r="X70" s="112">
        <v>80</v>
      </c>
      <c r="Y70" s="112">
        <v>80</v>
      </c>
      <c r="Z70" s="112">
        <v>80</v>
      </c>
    </row>
    <row r="71" spans="1:26" x14ac:dyDescent="0.25">
      <c r="S71" s="115" t="s">
        <v>44</v>
      </c>
      <c r="T71" s="115"/>
      <c r="U71" s="112"/>
      <c r="V71" s="112">
        <v>67</v>
      </c>
      <c r="W71" s="112">
        <v>78</v>
      </c>
      <c r="X71" s="112">
        <v>70</v>
      </c>
      <c r="Y71" s="112">
        <v>78</v>
      </c>
      <c r="Z71" s="112">
        <v>98</v>
      </c>
    </row>
    <row r="72" spans="1:26" x14ac:dyDescent="0.25">
      <c r="S72" s="115" t="s">
        <v>45</v>
      </c>
      <c r="T72" s="115"/>
      <c r="U72" s="112"/>
      <c r="V72" s="112">
        <v>59</v>
      </c>
      <c r="W72" s="112">
        <v>65</v>
      </c>
      <c r="X72" s="112">
        <v>73</v>
      </c>
      <c r="Y72" s="112">
        <v>85</v>
      </c>
      <c r="Z72" s="112">
        <v>78</v>
      </c>
    </row>
    <row r="73" spans="1:26" x14ac:dyDescent="0.25">
      <c r="S73" s="115" t="s">
        <v>46</v>
      </c>
      <c r="T73" s="115"/>
      <c r="U73" s="112"/>
      <c r="V73" s="112">
        <v>81</v>
      </c>
      <c r="W73" s="112">
        <v>78</v>
      </c>
      <c r="X73" s="112">
        <v>65</v>
      </c>
      <c r="Y73" s="112">
        <v>65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47</v>
      </c>
      <c r="W74" s="112">
        <v>58</v>
      </c>
      <c r="X74" s="112">
        <v>72</v>
      </c>
      <c r="Y74" s="112">
        <v>61</v>
      </c>
      <c r="Z74" s="112">
        <v>56</v>
      </c>
    </row>
    <row r="75" spans="1:26" x14ac:dyDescent="0.25">
      <c r="S75" s="115" t="s">
        <v>48</v>
      </c>
      <c r="T75" s="115"/>
      <c r="U75" s="112"/>
      <c r="V75" s="112">
        <v>17</v>
      </c>
      <c r="W75" s="112">
        <v>16</v>
      </c>
      <c r="X75" s="112">
        <v>17</v>
      </c>
      <c r="Y75" s="112">
        <v>25</v>
      </c>
      <c r="Z75" s="112">
        <v>25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9</v>
      </c>
      <c r="X76" s="112">
        <v>14</v>
      </c>
      <c r="Y76" s="112">
        <v>16</v>
      </c>
      <c r="Z76" s="112">
        <v>15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2</v>
      </c>
      <c r="Y77" s="112">
        <v>5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705</v>
      </c>
      <c r="W80" s="112">
        <v>784</v>
      </c>
      <c r="X80" s="112">
        <v>800</v>
      </c>
      <c r="Y80" s="112">
        <v>829</v>
      </c>
      <c r="Z80" s="112">
        <v>882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Carpentaria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40</v>
      </c>
      <c r="W83" s="112">
        <v>48</v>
      </c>
      <c r="X83" s="112">
        <v>47</v>
      </c>
      <c r="Y83" s="112">
        <v>42</v>
      </c>
      <c r="Z83" s="112">
        <v>56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53</v>
      </c>
      <c r="W84" s="112">
        <v>53</v>
      </c>
      <c r="X84" s="112">
        <v>62</v>
      </c>
      <c r="Y84" s="112">
        <v>59</v>
      </c>
      <c r="Z84" s="112">
        <v>63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77</v>
      </c>
      <c r="W85" s="112">
        <v>88</v>
      </c>
      <c r="X85" s="112">
        <v>91</v>
      </c>
      <c r="Y85" s="112">
        <v>92</v>
      </c>
      <c r="Z85" s="112">
        <v>94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2,035</v>
      </c>
      <c r="D86" s="96">
        <f t="shared" ref="D86:D91" si="4">AD4</f>
        <v>7.7860169491525522E-2</v>
      </c>
      <c r="E86" s="97">
        <f t="shared" ref="E86:E91" si="5">AD4</f>
        <v>7.7860169491525522E-2</v>
      </c>
      <c r="F86" s="96">
        <f t="shared" ref="F86:F91" si="6">AF4</f>
        <v>0.31885936487362287</v>
      </c>
      <c r="G86" s="97">
        <f t="shared" ref="G86:G91" si="7">AF4</f>
        <v>0.31885936487362287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26</v>
      </c>
      <c r="W86" s="112">
        <v>37</v>
      </c>
      <c r="X86" s="112">
        <v>36</v>
      </c>
      <c r="Y86" s="112">
        <v>41</v>
      </c>
      <c r="Z86" s="112">
        <v>38</v>
      </c>
    </row>
    <row r="87" spans="1:30" ht="15" customHeight="1" x14ac:dyDescent="0.25">
      <c r="A87" s="98" t="s">
        <v>4</v>
      </c>
      <c r="B87" s="49"/>
      <c r="C87" s="57" t="str">
        <f t="shared" si="3"/>
        <v>1,146</v>
      </c>
      <c r="D87" s="96">
        <f t="shared" si="4"/>
        <v>8.3175803402646409E-2</v>
      </c>
      <c r="E87" s="97">
        <f t="shared" si="5"/>
        <v>8.3175803402646409E-2</v>
      </c>
      <c r="F87" s="96">
        <f t="shared" si="6"/>
        <v>0.37410071942446033</v>
      </c>
      <c r="G87" s="97">
        <f t="shared" si="7"/>
        <v>0.37410071942446033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14</v>
      </c>
      <c r="W87" s="112">
        <v>7</v>
      </c>
      <c r="X87" s="112">
        <v>11</v>
      </c>
      <c r="Y87" s="112">
        <v>7</v>
      </c>
      <c r="Z87" s="112">
        <v>17</v>
      </c>
    </row>
    <row r="88" spans="1:30" ht="15" customHeight="1" x14ac:dyDescent="0.25">
      <c r="A88" s="98" t="s">
        <v>5</v>
      </c>
      <c r="B88" s="49"/>
      <c r="C88" s="57" t="str">
        <f t="shared" si="3"/>
        <v>877</v>
      </c>
      <c r="D88" s="96">
        <f t="shared" si="4"/>
        <v>6.1743341404358443E-2</v>
      </c>
      <c r="E88" s="97">
        <f t="shared" si="5"/>
        <v>6.1743341404358443E-2</v>
      </c>
      <c r="F88" s="96">
        <f t="shared" si="6"/>
        <v>0.24397163120567367</v>
      </c>
      <c r="G88" s="97">
        <f t="shared" si="7"/>
        <v>0.24397163120567367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10</v>
      </c>
      <c r="W88" s="112">
        <v>3</v>
      </c>
      <c r="X88" s="112">
        <v>8</v>
      </c>
      <c r="Y88" s="112">
        <v>7</v>
      </c>
      <c r="Z88" s="112">
        <v>13</v>
      </c>
    </row>
    <row r="89" spans="1:30" ht="15" customHeight="1" x14ac:dyDescent="0.25">
      <c r="A89" s="49" t="s">
        <v>6</v>
      </c>
      <c r="B89" s="49"/>
      <c r="C89" s="57" t="str">
        <f t="shared" si="3"/>
        <v>1,239</v>
      </c>
      <c r="D89" s="96">
        <f t="shared" si="4"/>
        <v>5.1782682512733436E-2</v>
      </c>
      <c r="E89" s="97">
        <f t="shared" si="5"/>
        <v>5.1782682512733436E-2</v>
      </c>
      <c r="F89" s="96">
        <f t="shared" si="6"/>
        <v>0.21948818897637801</v>
      </c>
      <c r="G89" s="97">
        <f t="shared" si="7"/>
        <v>0.21948818897637801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85</v>
      </c>
      <c r="W89" s="112">
        <v>101</v>
      </c>
      <c r="X89" s="112">
        <v>110</v>
      </c>
      <c r="Y89" s="112">
        <v>102</v>
      </c>
      <c r="Z89" s="112">
        <v>102</v>
      </c>
    </row>
    <row r="90" spans="1:30" ht="15" customHeight="1" x14ac:dyDescent="0.25">
      <c r="A90" s="49" t="s">
        <v>95</v>
      </c>
      <c r="B90" s="49"/>
      <c r="C90" s="57" t="str">
        <f t="shared" si="3"/>
        <v>$44,754</v>
      </c>
      <c r="D90" s="96">
        <f t="shared" si="4"/>
        <v>-2.3366808965971098E-3</v>
      </c>
      <c r="E90" s="97">
        <f t="shared" si="5"/>
        <v>-2.3366808965971098E-3</v>
      </c>
      <c r="F90" s="96">
        <f t="shared" si="6"/>
        <v>7.965041984695076E-2</v>
      </c>
      <c r="G90" s="97">
        <f t="shared" si="7"/>
        <v>7.965041984695076E-2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154</v>
      </c>
      <c r="W90" s="112">
        <v>163</v>
      </c>
      <c r="X90" s="112">
        <v>178</v>
      </c>
      <c r="Y90" s="112">
        <v>189</v>
      </c>
      <c r="Z90" s="112">
        <v>185</v>
      </c>
    </row>
    <row r="91" spans="1:30" ht="15" customHeight="1" x14ac:dyDescent="0.25">
      <c r="A91" s="49" t="s">
        <v>7</v>
      </c>
      <c r="B91" s="49"/>
      <c r="C91" s="57" t="str">
        <f t="shared" si="3"/>
        <v>$71.5 mil</v>
      </c>
      <c r="D91" s="96">
        <f t="shared" si="4"/>
        <v>0.10072450482468054</v>
      </c>
      <c r="E91" s="97">
        <f t="shared" si="5"/>
        <v>0.10072450482468054</v>
      </c>
      <c r="F91" s="96">
        <f t="shared" si="6"/>
        <v>0.32800716681784881</v>
      </c>
      <c r="G91" s="97">
        <f t="shared" si="7"/>
        <v>0.32800716681784881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567</v>
      </c>
      <c r="W91" s="112">
        <v>646</v>
      </c>
      <c r="X91" s="112">
        <v>652</v>
      </c>
      <c r="Y91" s="112">
        <v>675</v>
      </c>
      <c r="Z91" s="112">
        <v>694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38</v>
      </c>
      <c r="W93" s="112">
        <v>46</v>
      </c>
      <c r="X93" s="112">
        <v>59</v>
      </c>
      <c r="Y93" s="112">
        <v>56</v>
      </c>
      <c r="Z93" s="112">
        <v>51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55</v>
      </c>
      <c r="W94" s="112">
        <v>62</v>
      </c>
      <c r="X94" s="112">
        <v>62</v>
      </c>
      <c r="Y94" s="112">
        <v>56</v>
      </c>
      <c r="Z94" s="112">
        <v>54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</v>
      </c>
      <c r="W95" s="112">
        <v>9</v>
      </c>
      <c r="X95" s="112">
        <v>4</v>
      </c>
      <c r="Y95" s="112">
        <v>9</v>
      </c>
      <c r="Z95" s="112">
        <v>14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122</v>
      </c>
      <c r="W96" s="112">
        <v>123</v>
      </c>
      <c r="X96" s="112">
        <v>132</v>
      </c>
      <c r="Y96" s="112">
        <v>118</v>
      </c>
      <c r="Z96" s="112">
        <v>118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71</v>
      </c>
      <c r="W97" s="112">
        <v>78</v>
      </c>
      <c r="X97" s="112">
        <v>74</v>
      </c>
      <c r="Y97" s="112">
        <v>73</v>
      </c>
      <c r="Z97" s="112">
        <v>87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21</v>
      </c>
      <c r="W98" s="112">
        <v>29</v>
      </c>
      <c r="X98" s="112">
        <v>31</v>
      </c>
      <c r="Y98" s="112">
        <v>26</v>
      </c>
      <c r="Z98" s="112">
        <v>45</v>
      </c>
    </row>
    <row r="99" spans="1:32" ht="15" customHeight="1" x14ac:dyDescent="0.25">
      <c r="S99" s="115" t="s">
        <v>196</v>
      </c>
      <c r="T99" s="115"/>
      <c r="U99" s="112"/>
      <c r="V99" s="112">
        <v>15</v>
      </c>
      <c r="W99" s="112">
        <v>8</v>
      </c>
      <c r="X99" s="112">
        <v>8</v>
      </c>
      <c r="Y99" s="112">
        <v>9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55</v>
      </c>
      <c r="W100" s="112">
        <v>67</v>
      </c>
      <c r="X100" s="112">
        <v>63</v>
      </c>
      <c r="Y100" s="112">
        <v>69</v>
      </c>
      <c r="Z100" s="112">
        <v>75</v>
      </c>
    </row>
    <row r="101" spans="1:32" x14ac:dyDescent="0.25">
      <c r="A101" s="18"/>
      <c r="S101" s="118" t="s">
        <v>53</v>
      </c>
      <c r="T101" s="118"/>
      <c r="U101" s="112"/>
      <c r="V101" s="112">
        <v>457</v>
      </c>
      <c r="W101" s="112">
        <v>529</v>
      </c>
      <c r="X101" s="112">
        <v>510</v>
      </c>
      <c r="Y101" s="112">
        <v>504</v>
      </c>
      <c r="Z101" s="112">
        <v>542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1002</v>
      </c>
      <c r="W104" s="112">
        <v>1152</v>
      </c>
      <c r="X104" s="112">
        <v>1210</v>
      </c>
      <c r="Y104" s="112">
        <v>1296</v>
      </c>
      <c r="Z104" s="112">
        <v>1545</v>
      </c>
      <c r="AB104" s="109" t="str">
        <f>TEXT(Z104,"###,###")</f>
        <v>1,545</v>
      </c>
      <c r="AD104" s="130">
        <f>Z104/($Z$4)*100</f>
        <v>75.921375921375926</v>
      </c>
      <c r="AF104" s="109"/>
    </row>
    <row r="105" spans="1:32" x14ac:dyDescent="0.25">
      <c r="S105" s="115" t="s">
        <v>17</v>
      </c>
      <c r="T105" s="115"/>
      <c r="U105" s="112"/>
      <c r="V105" s="112">
        <v>424</v>
      </c>
      <c r="W105" s="112">
        <v>449</v>
      </c>
      <c r="X105" s="112">
        <v>424</v>
      </c>
      <c r="Y105" s="112">
        <v>434</v>
      </c>
      <c r="Z105" s="112">
        <v>342</v>
      </c>
      <c r="AB105" s="109" t="str">
        <f>TEXT(Z105,"###,###")</f>
        <v>342</v>
      </c>
      <c r="AD105" s="130">
        <f>Z105/($Z$4)*100</f>
        <v>16.805896805896804</v>
      </c>
      <c r="AF105" s="109"/>
    </row>
    <row r="106" spans="1:32" x14ac:dyDescent="0.25">
      <c r="S106" s="118" t="s">
        <v>53</v>
      </c>
      <c r="T106" s="118"/>
      <c r="U106" s="120"/>
      <c r="V106" s="120">
        <v>1426</v>
      </c>
      <c r="W106" s="120">
        <v>1601</v>
      </c>
      <c r="X106" s="120">
        <v>1634</v>
      </c>
      <c r="Y106" s="120">
        <v>1730</v>
      </c>
      <c r="Z106" s="120">
        <v>1887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159</v>
      </c>
      <c r="W108" s="112">
        <v>229</v>
      </c>
      <c r="X108" s="112">
        <v>236</v>
      </c>
      <c r="Y108" s="112">
        <v>235</v>
      </c>
      <c r="Z108" s="112">
        <v>269</v>
      </c>
      <c r="AB108" s="109" t="str">
        <f>TEXT(Z108,"###,###")</f>
        <v>269</v>
      </c>
      <c r="AD108" s="130">
        <f>Z108/($Z$4)*100</f>
        <v>13.218673218673219</v>
      </c>
      <c r="AF108" s="109"/>
    </row>
    <row r="109" spans="1:32" x14ac:dyDescent="0.25">
      <c r="S109" s="115" t="s">
        <v>20</v>
      </c>
      <c r="T109" s="115"/>
      <c r="U109" s="112"/>
      <c r="V109" s="112">
        <v>331</v>
      </c>
      <c r="W109" s="112">
        <v>286</v>
      </c>
      <c r="X109" s="112">
        <v>434</v>
      </c>
      <c r="Y109" s="112">
        <v>378</v>
      </c>
      <c r="Z109" s="112">
        <v>398</v>
      </c>
      <c r="AB109" s="109" t="str">
        <f>TEXT(Z109,"###,###")</f>
        <v>398</v>
      </c>
      <c r="AD109" s="130">
        <f>Z109/($Z$4)*100</f>
        <v>19.557739557739559</v>
      </c>
      <c r="AF109" s="109"/>
    </row>
    <row r="110" spans="1:32" x14ac:dyDescent="0.25">
      <c r="S110" s="115" t="s">
        <v>21</v>
      </c>
      <c r="T110" s="115"/>
      <c r="U110" s="112"/>
      <c r="V110" s="112">
        <v>565</v>
      </c>
      <c r="W110" s="112">
        <v>638</v>
      </c>
      <c r="X110" s="112">
        <v>556</v>
      </c>
      <c r="Y110" s="112">
        <v>706</v>
      </c>
      <c r="Z110" s="112">
        <v>826</v>
      </c>
      <c r="AB110" s="109" t="str">
        <f>TEXT(Z110,"###,###")</f>
        <v>826</v>
      </c>
      <c r="AD110" s="130">
        <f>Z110/($Z$4)*100</f>
        <v>40.58968058968059</v>
      </c>
      <c r="AF110" s="109"/>
    </row>
    <row r="111" spans="1:32" x14ac:dyDescent="0.25">
      <c r="S111" s="115" t="s">
        <v>22</v>
      </c>
      <c r="T111" s="115"/>
      <c r="U111" s="112"/>
      <c r="V111" s="112">
        <v>369</v>
      </c>
      <c r="W111" s="112">
        <v>383</v>
      </c>
      <c r="X111" s="112">
        <v>408</v>
      </c>
      <c r="Y111" s="112">
        <v>407</v>
      </c>
      <c r="Z111" s="112">
        <v>396</v>
      </c>
      <c r="AB111" s="109" t="str">
        <f>TEXT(Z111,"###,###")</f>
        <v>396</v>
      </c>
      <c r="AD111" s="130">
        <f>Z111/($Z$4)*100</f>
        <v>19.45945945945946</v>
      </c>
      <c r="AF111" s="109"/>
    </row>
    <row r="112" spans="1:32" x14ac:dyDescent="0.25">
      <c r="S112" s="118" t="s">
        <v>53</v>
      </c>
      <c r="T112" s="118"/>
      <c r="U112" s="112"/>
      <c r="V112" s="112">
        <v>1542</v>
      </c>
      <c r="W112" s="112">
        <v>1726</v>
      </c>
      <c r="X112" s="112">
        <v>1797</v>
      </c>
      <c r="Y112" s="112">
        <v>1884</v>
      </c>
      <c r="Z112" s="112">
        <v>2031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42.31</v>
      </c>
      <c r="W118" s="131">
        <v>41.71</v>
      </c>
      <c r="X118" s="131">
        <v>41.94</v>
      </c>
      <c r="Y118" s="131">
        <v>41.96</v>
      </c>
      <c r="Z118" s="131">
        <v>41.86</v>
      </c>
      <c r="AB118" s="109" t="str">
        <f>TEXT(Z118,"##.0")</f>
        <v>41.9</v>
      </c>
    </row>
    <row r="120" spans="19:32" x14ac:dyDescent="0.25">
      <c r="S120" s="101" t="s">
        <v>97</v>
      </c>
      <c r="T120" s="112"/>
      <c r="U120" s="112"/>
      <c r="V120" s="112">
        <v>878</v>
      </c>
      <c r="W120" s="112">
        <v>981</v>
      </c>
      <c r="X120" s="112">
        <v>974</v>
      </c>
      <c r="Y120" s="112">
        <v>999</v>
      </c>
      <c r="Z120" s="112">
        <v>1075</v>
      </c>
      <c r="AB120" s="109" t="str">
        <f>TEXT(Z120,"###,###")</f>
        <v>1,075</v>
      </c>
    </row>
    <row r="121" spans="19:32" x14ac:dyDescent="0.25">
      <c r="S121" s="101" t="s">
        <v>98</v>
      </c>
      <c r="T121" s="112"/>
      <c r="U121" s="112"/>
      <c r="V121" s="112">
        <v>62</v>
      </c>
      <c r="W121" s="112">
        <v>82</v>
      </c>
      <c r="X121" s="112">
        <v>79</v>
      </c>
      <c r="Y121" s="112">
        <v>77</v>
      </c>
      <c r="Z121" s="112">
        <v>73</v>
      </c>
      <c r="AB121" s="109" t="str">
        <f>TEXT(Z121,"###,###")</f>
        <v>73</v>
      </c>
    </row>
    <row r="122" spans="19:32" x14ac:dyDescent="0.25">
      <c r="S122" s="101" t="s">
        <v>99</v>
      </c>
      <c r="T122" s="112"/>
      <c r="U122" s="112"/>
      <c r="V122" s="112">
        <v>75</v>
      </c>
      <c r="W122" s="112">
        <v>106</v>
      </c>
      <c r="X122" s="112">
        <v>111</v>
      </c>
      <c r="Y122" s="112">
        <v>106</v>
      </c>
      <c r="Z122" s="112">
        <v>98</v>
      </c>
      <c r="AB122" s="109" t="str">
        <f>TEXT(Z122,"###,###")</f>
        <v>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953</v>
      </c>
      <c r="W124" s="112">
        <v>1087</v>
      </c>
      <c r="X124" s="112">
        <v>1085</v>
      </c>
      <c r="Y124" s="112">
        <v>1105</v>
      </c>
      <c r="Z124" s="112">
        <v>1173</v>
      </c>
      <c r="AB124" s="109" t="str">
        <f>TEXT(Z124,"###,###")</f>
        <v>1,173</v>
      </c>
      <c r="AD124" s="127">
        <f>Z124/$Z$7*100</f>
        <v>94.673123486682812</v>
      </c>
    </row>
    <row r="125" spans="19:32" x14ac:dyDescent="0.25">
      <c r="S125" s="101" t="s">
        <v>101</v>
      </c>
      <c r="T125" s="112"/>
      <c r="U125" s="112"/>
      <c r="V125" s="112">
        <v>137</v>
      </c>
      <c r="W125" s="112">
        <v>188</v>
      </c>
      <c r="X125" s="112">
        <v>190</v>
      </c>
      <c r="Y125" s="112">
        <v>183</v>
      </c>
      <c r="Z125" s="112">
        <v>171</v>
      </c>
      <c r="AB125" s="109" t="str">
        <f>TEXT(Z125,"###,###")</f>
        <v>171</v>
      </c>
      <c r="AD125" s="127">
        <f>Z125/$Z$7*100</f>
        <v>13.801452784503631</v>
      </c>
    </row>
    <row r="127" spans="19:32" x14ac:dyDescent="0.25">
      <c r="S127" s="101" t="s">
        <v>102</v>
      </c>
      <c r="T127" s="112"/>
      <c r="U127" s="112"/>
      <c r="V127" s="112">
        <v>565</v>
      </c>
      <c r="W127" s="112">
        <v>644</v>
      </c>
      <c r="X127" s="112">
        <v>649</v>
      </c>
      <c r="Y127" s="112">
        <v>673</v>
      </c>
      <c r="Z127" s="112">
        <v>698</v>
      </c>
      <c r="AB127" s="109" t="str">
        <f>TEXT(Z127,"###,###")</f>
        <v>698</v>
      </c>
      <c r="AD127" s="127">
        <f>Z127/$Z$7*100</f>
        <v>56.335754640839383</v>
      </c>
    </row>
    <row r="128" spans="19:32" x14ac:dyDescent="0.25">
      <c r="S128" s="101" t="s">
        <v>103</v>
      </c>
      <c r="T128" s="112"/>
      <c r="U128" s="112"/>
      <c r="V128" s="112">
        <v>455</v>
      </c>
      <c r="W128" s="112">
        <v>530</v>
      </c>
      <c r="X128" s="112">
        <v>511</v>
      </c>
      <c r="Y128" s="112">
        <v>499</v>
      </c>
      <c r="Z128" s="112">
        <v>541</v>
      </c>
      <c r="AB128" s="109" t="str">
        <f>TEXT(Z128,"###,###")</f>
        <v>541</v>
      </c>
      <c r="AD128" s="127">
        <f>Z128/$Z$7*100</f>
        <v>43.664245359160617</v>
      </c>
    </row>
    <row r="130" spans="19:20" x14ac:dyDescent="0.25">
      <c r="S130" s="101" t="s">
        <v>277</v>
      </c>
      <c r="T130" s="127">
        <v>86.763518966908791</v>
      </c>
    </row>
    <row r="131" spans="19:20" x14ac:dyDescent="0.25">
      <c r="S131" s="101" t="s">
        <v>278</v>
      </c>
      <c r="T131" s="127">
        <v>5.89184826472962</v>
      </c>
    </row>
    <row r="132" spans="19:20" x14ac:dyDescent="0.25">
      <c r="S132" s="101" t="s">
        <v>279</v>
      </c>
      <c r="T132" s="127">
        <v>7.9096045197740121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62368A-48C9-42BA-8FD0-EDECFF90B0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E7B1637-D8AE-48A3-9D94-EEA37705A6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C733EB-D670-4C4F-B255-43911D34EC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0172CB-3EF9-4155-83C2-C6860F049D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109E-8887-4D2F-A523-0C2FA72BE35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9.15 Cassowary Coast,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25760</v>
      </c>
      <c r="W4" s="108">
        <v>26118</v>
      </c>
      <c r="X4" s="108">
        <v>27345</v>
      </c>
      <c r="Y4" s="108">
        <v>27038</v>
      </c>
      <c r="Z4" s="108">
        <v>28133</v>
      </c>
      <c r="AB4" s="109" t="str">
        <f>TEXT(Z4,"###,###")</f>
        <v>28,133</v>
      </c>
      <c r="AD4" s="110">
        <f>Z4/Y4-1</f>
        <v>4.0498557585620265E-2</v>
      </c>
      <c r="AF4" s="110">
        <f>Z4/V4-1</f>
        <v>9.2119565217391397E-2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14170</v>
      </c>
      <c r="W5" s="108">
        <v>14502</v>
      </c>
      <c r="X5" s="108">
        <v>14703</v>
      </c>
      <c r="Y5" s="108">
        <v>14689</v>
      </c>
      <c r="Z5" s="108">
        <v>15293</v>
      </c>
      <c r="AB5" s="109" t="str">
        <f>TEXT(Z5,"###,###")</f>
        <v>15,293</v>
      </c>
      <c r="AD5" s="110">
        <f t="shared" ref="AD5:AD9" si="0">Z5/Y5-1</f>
        <v>4.111920484716447E-2</v>
      </c>
      <c r="AF5" s="110">
        <f t="shared" ref="AF5:AF9" si="1">Z5/V5-1</f>
        <v>7.925194071983066E-2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11594</v>
      </c>
      <c r="W6" s="108">
        <v>11616</v>
      </c>
      <c r="X6" s="108">
        <v>12599</v>
      </c>
      <c r="Y6" s="108">
        <v>12326</v>
      </c>
      <c r="Z6" s="108">
        <v>12821</v>
      </c>
      <c r="AB6" s="109" t="str">
        <f>TEXT(Z6,"###,###")</f>
        <v>12,821</v>
      </c>
      <c r="AD6" s="110">
        <f t="shared" si="0"/>
        <v>4.0159013467467197E-2</v>
      </c>
      <c r="AF6" s="110">
        <f t="shared" si="1"/>
        <v>0.10583060203553551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17594</v>
      </c>
      <c r="W7" s="108">
        <v>18130</v>
      </c>
      <c r="X7" s="108">
        <v>17558</v>
      </c>
      <c r="Y7" s="108">
        <v>18062</v>
      </c>
      <c r="Z7" s="108">
        <v>18795</v>
      </c>
      <c r="AB7" s="109" t="str">
        <f>TEXT(Z7,"###,###")</f>
        <v>18,795</v>
      </c>
      <c r="AD7" s="110">
        <f t="shared" si="0"/>
        <v>4.0582438268187415E-2</v>
      </c>
      <c r="AF7" s="110">
        <f t="shared" si="1"/>
        <v>6.8261907468455174E-2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28,133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18,795</v>
      </c>
      <c r="P8" s="67"/>
      <c r="S8" s="107" t="s">
        <v>82</v>
      </c>
      <c r="T8" s="108"/>
      <c r="U8" s="108"/>
      <c r="V8" s="108">
        <v>36000</v>
      </c>
      <c r="W8" s="108">
        <v>35852.94</v>
      </c>
      <c r="X8" s="108">
        <v>37472.17</v>
      </c>
      <c r="Y8" s="108">
        <v>39938</v>
      </c>
      <c r="Z8" s="108">
        <v>42463.17</v>
      </c>
      <c r="AB8" s="109" t="str">
        <f>TEXT(Z8,"$###,###")</f>
        <v>$42,463</v>
      </c>
      <c r="AD8" s="110">
        <f t="shared" si="0"/>
        <v>6.3227252240973364E-2</v>
      </c>
      <c r="AF8" s="110">
        <f t="shared" si="1"/>
        <v>0.17953249999999987</v>
      </c>
    </row>
    <row r="9" spans="1:32" x14ac:dyDescent="0.25">
      <c r="A9" s="30" t="s">
        <v>14</v>
      </c>
      <c r="B9" s="71"/>
      <c r="C9" s="72"/>
      <c r="D9" s="73">
        <f>AD104</f>
        <v>79.106387516439767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55.482841181165199</v>
      </c>
      <c r="P9" s="74" t="s">
        <v>83</v>
      </c>
      <c r="S9" s="107" t="s">
        <v>7</v>
      </c>
      <c r="T9" s="108"/>
      <c r="U9" s="108"/>
      <c r="V9" s="108">
        <v>747625138</v>
      </c>
      <c r="W9" s="108">
        <v>784251138</v>
      </c>
      <c r="X9" s="108">
        <v>831352254</v>
      </c>
      <c r="Y9" s="108">
        <v>881298728</v>
      </c>
      <c r="Z9" s="108">
        <v>942453025</v>
      </c>
      <c r="AB9" s="109" t="str">
        <f>TEXT(Z9/1000000,"$#,###.0")&amp;" mil"</f>
        <v>$942.5 mil</v>
      </c>
      <c r="AD9" s="110">
        <f t="shared" si="0"/>
        <v>6.9391110025521341E-2</v>
      </c>
      <c r="AF9" s="110">
        <f t="shared" si="1"/>
        <v>0.26059568772819941</v>
      </c>
    </row>
    <row r="10" spans="1:32" x14ac:dyDescent="0.25">
      <c r="A10" s="30" t="s">
        <v>17</v>
      </c>
      <c r="B10" s="71"/>
      <c r="C10" s="72"/>
      <c r="D10" s="73">
        <f>AD105</f>
        <v>12.398251164113319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44.421388667198727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80.643788241553608</v>
      </c>
      <c r="P11" s="74" t="s">
        <v>83</v>
      </c>
      <c r="S11" s="107" t="s">
        <v>29</v>
      </c>
      <c r="T11" s="112"/>
      <c r="U11" s="112"/>
      <c r="V11" s="112">
        <v>22189</v>
      </c>
      <c r="W11" s="112">
        <v>22457</v>
      </c>
      <c r="X11" s="112">
        <v>23641</v>
      </c>
      <c r="Y11" s="112">
        <v>23300</v>
      </c>
      <c r="Z11" s="112">
        <v>24492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10.816706570896516</v>
      </c>
      <c r="P12" s="74" t="s">
        <v>83</v>
      </c>
      <c r="S12" s="107" t="s">
        <v>30</v>
      </c>
      <c r="T12" s="112"/>
      <c r="U12" s="112"/>
      <c r="V12" s="112">
        <v>3574</v>
      </c>
      <c r="W12" s="112">
        <v>3660</v>
      </c>
      <c r="X12" s="112">
        <v>3704</v>
      </c>
      <c r="Y12" s="112">
        <v>3730</v>
      </c>
      <c r="Z12" s="112">
        <v>3640</v>
      </c>
    </row>
    <row r="13" spans="1:32" ht="15" customHeight="1" x14ac:dyDescent="0.25">
      <c r="A13" s="30" t="s">
        <v>19</v>
      </c>
      <c r="B13" s="72"/>
      <c r="C13" s="72"/>
      <c r="D13" s="73">
        <f>AD108</f>
        <v>14.48121423239612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8.5714285714285712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17.548786123058331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24.622329648455551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18.041072568631623</v>
      </c>
      <c r="P15" s="74" t="s">
        <v>83</v>
      </c>
      <c r="S15" s="115" t="s">
        <v>59</v>
      </c>
      <c r="T15" s="115"/>
      <c r="U15" s="116"/>
      <c r="V15" s="116">
        <v>4601</v>
      </c>
      <c r="W15" s="116">
        <v>4512</v>
      </c>
      <c r="X15" s="116">
        <v>4923</v>
      </c>
      <c r="Y15" s="112">
        <v>4203</v>
      </c>
      <c r="Z15" s="112">
        <v>4256</v>
      </c>
      <c r="AB15" s="117">
        <f t="shared" ref="AB15:AB34" si="2">IF(Z15="np",0,Z15/$Z$34)</f>
        <v>0.1512814132868873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34.838090498702591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81.95892743136838</v>
      </c>
      <c r="P16" s="37" t="s">
        <v>83</v>
      </c>
      <c r="S16" s="115" t="s">
        <v>60</v>
      </c>
      <c r="T16" s="115"/>
      <c r="U16" s="116"/>
      <c r="V16" s="116">
        <v>288</v>
      </c>
      <c r="W16" s="116">
        <v>331</v>
      </c>
      <c r="X16" s="116">
        <v>346</v>
      </c>
      <c r="Y16" s="112">
        <v>418</v>
      </c>
      <c r="Z16" s="112">
        <v>504</v>
      </c>
      <c r="AB16" s="117">
        <f t="shared" si="2"/>
        <v>1.7914904205026127E-2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1401</v>
      </c>
      <c r="W17" s="116">
        <v>1334</v>
      </c>
      <c r="X17" s="116">
        <v>1505</v>
      </c>
      <c r="Y17" s="112">
        <v>1510</v>
      </c>
      <c r="Z17" s="112">
        <v>1575</v>
      </c>
      <c r="AB17" s="117">
        <f t="shared" si="2"/>
        <v>5.5984075640706642E-2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181</v>
      </c>
      <c r="W18" s="116">
        <v>177</v>
      </c>
      <c r="X18" s="116">
        <v>197</v>
      </c>
      <c r="Y18" s="112">
        <v>188</v>
      </c>
      <c r="Z18" s="112">
        <v>214</v>
      </c>
      <c r="AB18" s="117">
        <f t="shared" si="2"/>
        <v>7.6067251981658552E-3</v>
      </c>
    </row>
    <row r="19" spans="1:28" x14ac:dyDescent="0.25">
      <c r="A19" s="63" t="str">
        <f>$S$1&amp;" ("&amp;$V$2&amp;" to "&amp;$Z$2&amp;")"</f>
        <v>Cassowary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Cassowary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1536</v>
      </c>
      <c r="W19" s="116">
        <v>1544</v>
      </c>
      <c r="X19" s="116">
        <v>1749</v>
      </c>
      <c r="Y19" s="112">
        <v>1652</v>
      </c>
      <c r="Z19" s="112">
        <v>1735</v>
      </c>
      <c r="AB19" s="117">
        <f t="shared" si="2"/>
        <v>6.1671346816905413E-2</v>
      </c>
    </row>
    <row r="20" spans="1:28" x14ac:dyDescent="0.25">
      <c r="S20" s="115" t="s">
        <v>64</v>
      </c>
      <c r="T20" s="115"/>
      <c r="U20" s="116"/>
      <c r="V20" s="116">
        <v>570</v>
      </c>
      <c r="W20" s="116">
        <v>630</v>
      </c>
      <c r="X20" s="116">
        <v>605</v>
      </c>
      <c r="Y20" s="112">
        <v>612</v>
      </c>
      <c r="Z20" s="112">
        <v>595</v>
      </c>
      <c r="AB20" s="117">
        <f t="shared" si="2"/>
        <v>2.1149539686489176E-2</v>
      </c>
    </row>
    <row r="21" spans="1:28" x14ac:dyDescent="0.25">
      <c r="S21" s="115" t="s">
        <v>65</v>
      </c>
      <c r="T21" s="115"/>
      <c r="U21" s="116"/>
      <c r="V21" s="116">
        <v>1807</v>
      </c>
      <c r="W21" s="116">
        <v>1769</v>
      </c>
      <c r="X21" s="116">
        <v>1925</v>
      </c>
      <c r="Y21" s="112">
        <v>1990</v>
      </c>
      <c r="Z21" s="112">
        <v>2117</v>
      </c>
      <c r="AB21" s="117">
        <f t="shared" si="2"/>
        <v>7.5249706750079984E-2</v>
      </c>
    </row>
    <row r="22" spans="1:28" x14ac:dyDescent="0.25">
      <c r="S22" s="115" t="s">
        <v>66</v>
      </c>
      <c r="T22" s="115"/>
      <c r="U22" s="116"/>
      <c r="V22" s="116">
        <v>1616</v>
      </c>
      <c r="W22" s="116">
        <v>1698</v>
      </c>
      <c r="X22" s="116">
        <v>1941</v>
      </c>
      <c r="Y22" s="112">
        <v>1990</v>
      </c>
      <c r="Z22" s="112">
        <v>2073</v>
      </c>
      <c r="AB22" s="117">
        <f t="shared" si="2"/>
        <v>7.3685707176625315E-2</v>
      </c>
    </row>
    <row r="23" spans="1:28" x14ac:dyDescent="0.25">
      <c r="S23" s="115" t="s">
        <v>67</v>
      </c>
      <c r="T23" s="115"/>
      <c r="U23" s="116"/>
      <c r="V23" s="116">
        <v>823</v>
      </c>
      <c r="W23" s="116">
        <v>860</v>
      </c>
      <c r="X23" s="116">
        <v>945</v>
      </c>
      <c r="Y23" s="112">
        <v>892</v>
      </c>
      <c r="Z23" s="112">
        <v>963</v>
      </c>
      <c r="AB23" s="117">
        <f t="shared" si="2"/>
        <v>3.4230263391746348E-2</v>
      </c>
    </row>
    <row r="24" spans="1:28" x14ac:dyDescent="0.25">
      <c r="S24" s="115" t="s">
        <v>68</v>
      </c>
      <c r="T24" s="115"/>
      <c r="U24" s="116"/>
      <c r="V24" s="116">
        <v>60</v>
      </c>
      <c r="W24" s="116">
        <v>68</v>
      </c>
      <c r="X24" s="116">
        <v>80</v>
      </c>
      <c r="Y24" s="112">
        <v>162</v>
      </c>
      <c r="Z24" s="112">
        <v>124</v>
      </c>
      <c r="AB24" s="117">
        <f t="shared" si="2"/>
        <v>4.4076351615540471E-3</v>
      </c>
    </row>
    <row r="25" spans="1:28" x14ac:dyDescent="0.25">
      <c r="S25" s="115" t="s">
        <v>69</v>
      </c>
      <c r="T25" s="115"/>
      <c r="U25" s="116"/>
      <c r="V25" s="116">
        <v>457</v>
      </c>
      <c r="W25" s="116">
        <v>513</v>
      </c>
      <c r="X25" s="116">
        <v>505</v>
      </c>
      <c r="Y25" s="112">
        <v>491</v>
      </c>
      <c r="Z25" s="112">
        <v>522</v>
      </c>
      <c r="AB25" s="117">
        <f t="shared" si="2"/>
        <v>1.8554722212348489E-2</v>
      </c>
    </row>
    <row r="26" spans="1:28" x14ac:dyDescent="0.25">
      <c r="S26" s="115" t="s">
        <v>70</v>
      </c>
      <c r="T26" s="115"/>
      <c r="U26" s="116"/>
      <c r="V26" s="116">
        <v>500</v>
      </c>
      <c r="W26" s="116">
        <v>469</v>
      </c>
      <c r="X26" s="116">
        <v>467</v>
      </c>
      <c r="Y26" s="112">
        <v>463</v>
      </c>
      <c r="Z26" s="112">
        <v>500</v>
      </c>
      <c r="AB26" s="117">
        <f t="shared" si="2"/>
        <v>1.7772722425621158E-2</v>
      </c>
    </row>
    <row r="27" spans="1:28" x14ac:dyDescent="0.25">
      <c r="S27" s="115" t="s">
        <v>71</v>
      </c>
      <c r="T27" s="115"/>
      <c r="U27" s="116"/>
      <c r="V27" s="116">
        <v>769</v>
      </c>
      <c r="W27" s="116">
        <v>852</v>
      </c>
      <c r="X27" s="116">
        <v>880</v>
      </c>
      <c r="Y27" s="112">
        <v>957</v>
      </c>
      <c r="Z27" s="112">
        <v>1033</v>
      </c>
      <c r="AB27" s="117">
        <f t="shared" si="2"/>
        <v>3.6718444531333307E-2</v>
      </c>
    </row>
    <row r="28" spans="1:28" x14ac:dyDescent="0.25">
      <c r="S28" s="115" t="s">
        <v>72</v>
      </c>
      <c r="T28" s="115"/>
      <c r="U28" s="116"/>
      <c r="V28" s="116">
        <v>3190</v>
      </c>
      <c r="W28" s="116">
        <v>3426</v>
      </c>
      <c r="X28" s="116">
        <v>3076</v>
      </c>
      <c r="Y28" s="112">
        <v>3286</v>
      </c>
      <c r="Z28" s="112">
        <v>3778</v>
      </c>
      <c r="AB28" s="117">
        <f t="shared" si="2"/>
        <v>0.13429069064799345</v>
      </c>
    </row>
    <row r="29" spans="1:28" x14ac:dyDescent="0.25">
      <c r="S29" s="115" t="s">
        <v>73</v>
      </c>
      <c r="T29" s="115"/>
      <c r="U29" s="116"/>
      <c r="V29" s="116">
        <v>1041</v>
      </c>
      <c r="W29" s="116">
        <v>996</v>
      </c>
      <c r="X29" s="116">
        <v>980</v>
      </c>
      <c r="Y29" s="112">
        <v>1073</v>
      </c>
      <c r="Z29" s="112">
        <v>975</v>
      </c>
      <c r="AB29" s="117">
        <f t="shared" si="2"/>
        <v>3.4656808729961255E-2</v>
      </c>
    </row>
    <row r="30" spans="1:28" x14ac:dyDescent="0.25">
      <c r="S30" s="115" t="s">
        <v>74</v>
      </c>
      <c r="T30" s="115"/>
      <c r="U30" s="116"/>
      <c r="V30" s="116">
        <v>1808</v>
      </c>
      <c r="W30" s="116">
        <v>1715</v>
      </c>
      <c r="X30" s="116">
        <v>1677</v>
      </c>
      <c r="Y30" s="112">
        <v>1754</v>
      </c>
      <c r="Z30" s="112">
        <v>1932</v>
      </c>
      <c r="AB30" s="117">
        <f t="shared" si="2"/>
        <v>6.8673799452600146E-2</v>
      </c>
    </row>
    <row r="31" spans="1:28" x14ac:dyDescent="0.25">
      <c r="S31" s="115" t="s">
        <v>75</v>
      </c>
      <c r="T31" s="115"/>
      <c r="U31" s="116"/>
      <c r="V31" s="116">
        <v>1956</v>
      </c>
      <c r="W31" s="116">
        <v>2096</v>
      </c>
      <c r="X31" s="116">
        <v>2577</v>
      </c>
      <c r="Y31" s="112">
        <v>2489</v>
      </c>
      <c r="Z31" s="112">
        <v>2632</v>
      </c>
      <c r="AB31" s="117">
        <f t="shared" si="2"/>
        <v>9.3555610848469764E-2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356</v>
      </c>
      <c r="W32" s="116">
        <v>342</v>
      </c>
      <c r="X32" s="116">
        <v>313</v>
      </c>
      <c r="Y32" s="112">
        <v>341</v>
      </c>
      <c r="Z32" s="112">
        <v>374</v>
      </c>
      <c r="AB32" s="117">
        <f t="shared" si="2"/>
        <v>1.3293996374364625E-2</v>
      </c>
    </row>
    <row r="33" spans="19:32" x14ac:dyDescent="0.25">
      <c r="S33" s="115" t="s">
        <v>77</v>
      </c>
      <c r="T33" s="115"/>
      <c r="U33" s="116"/>
      <c r="V33" s="116">
        <v>837</v>
      </c>
      <c r="W33" s="116">
        <v>842</v>
      </c>
      <c r="X33" s="116">
        <v>868</v>
      </c>
      <c r="Y33" s="112">
        <v>904</v>
      </c>
      <c r="Z33" s="112">
        <v>919</v>
      </c>
      <c r="AB33" s="117">
        <f t="shared" si="2"/>
        <v>3.2666263818291685E-2</v>
      </c>
    </row>
    <row r="34" spans="19:32" x14ac:dyDescent="0.25">
      <c r="S34" s="118" t="s">
        <v>53</v>
      </c>
      <c r="T34" s="118"/>
      <c r="U34" s="119"/>
      <c r="V34" s="119">
        <v>25758</v>
      </c>
      <c r="W34" s="119">
        <v>26120</v>
      </c>
      <c r="X34" s="119">
        <v>27345</v>
      </c>
      <c r="Y34" s="120">
        <v>27037</v>
      </c>
      <c r="Z34" s="120">
        <v>28133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14580</v>
      </c>
      <c r="W37" s="112">
        <v>14916</v>
      </c>
      <c r="X37" s="112">
        <v>14021</v>
      </c>
      <c r="Y37" s="112">
        <v>14714</v>
      </c>
      <c r="Z37" s="112">
        <v>15405</v>
      </c>
      <c r="AB37" s="132">
        <f>Z37/Z40*100</f>
        <v>81.95892743136838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3017</v>
      </c>
      <c r="W38" s="112">
        <v>3210</v>
      </c>
      <c r="X38" s="112">
        <v>3539</v>
      </c>
      <c r="Y38" s="112">
        <v>3344</v>
      </c>
      <c r="Z38" s="112">
        <v>3391</v>
      </c>
      <c r="AB38" s="132">
        <f>Z38/Z40*100</f>
        <v>18.041072568631623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17597</v>
      </c>
      <c r="W40" s="112">
        <v>18126</v>
      </c>
      <c r="X40" s="112">
        <v>17560</v>
      </c>
      <c r="Y40" s="112">
        <v>18058</v>
      </c>
      <c r="Z40" s="112">
        <v>18796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35</v>
      </c>
      <c r="X44" s="112">
        <v>43</v>
      </c>
      <c r="Y44" s="112">
        <v>36</v>
      </c>
      <c r="Z44" s="112">
        <v>50</v>
      </c>
    </row>
    <row r="45" spans="19:32" x14ac:dyDescent="0.25">
      <c r="S45" s="115" t="s">
        <v>37</v>
      </c>
      <c r="T45" s="115"/>
      <c r="U45" s="112"/>
      <c r="V45" s="112">
        <v>317</v>
      </c>
      <c r="W45" s="112">
        <v>322</v>
      </c>
      <c r="X45" s="112">
        <v>443</v>
      </c>
      <c r="Y45" s="112">
        <v>438</v>
      </c>
      <c r="Z45" s="112">
        <v>412</v>
      </c>
    </row>
    <row r="46" spans="19:32" x14ac:dyDescent="0.25">
      <c r="S46" s="115" t="s">
        <v>38</v>
      </c>
      <c r="T46" s="115"/>
      <c r="U46" s="112"/>
      <c r="V46" s="112">
        <v>935</v>
      </c>
      <c r="W46" s="112">
        <v>852</v>
      </c>
      <c r="X46" s="112">
        <v>916</v>
      </c>
      <c r="Y46" s="112">
        <v>894</v>
      </c>
      <c r="Z46" s="112">
        <v>898</v>
      </c>
    </row>
    <row r="47" spans="19:32" x14ac:dyDescent="0.25">
      <c r="S47" s="115" t="s">
        <v>39</v>
      </c>
      <c r="T47" s="115"/>
      <c r="U47" s="112"/>
      <c r="V47" s="112">
        <v>1667</v>
      </c>
      <c r="W47" s="112">
        <v>1583</v>
      </c>
      <c r="X47" s="112">
        <v>1407</v>
      </c>
      <c r="Y47" s="112">
        <v>1273</v>
      </c>
      <c r="Z47" s="112">
        <v>1495</v>
      </c>
    </row>
    <row r="48" spans="19:32" x14ac:dyDescent="0.25">
      <c r="S48" s="115" t="s">
        <v>40</v>
      </c>
      <c r="T48" s="115"/>
      <c r="U48" s="112"/>
      <c r="V48" s="112">
        <v>2114</v>
      </c>
      <c r="W48" s="112">
        <v>2152</v>
      </c>
      <c r="X48" s="112">
        <v>2060</v>
      </c>
      <c r="Y48" s="112">
        <v>1864</v>
      </c>
      <c r="Z48" s="112">
        <v>1971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1463</v>
      </c>
      <c r="W49" s="112">
        <v>1560</v>
      </c>
      <c r="X49" s="112">
        <v>1561</v>
      </c>
      <c r="Y49" s="112">
        <v>1637</v>
      </c>
      <c r="Z49" s="112">
        <v>1773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Cassowary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1152</v>
      </c>
      <c r="W50" s="112">
        <v>1239</v>
      </c>
      <c r="X50" s="112">
        <v>1313</v>
      </c>
      <c r="Y50" s="112">
        <v>1361</v>
      </c>
      <c r="Z50" s="112">
        <v>1422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1069</v>
      </c>
      <c r="W51" s="112">
        <v>1026</v>
      </c>
      <c r="X51" s="112">
        <v>1096</v>
      </c>
      <c r="Y51" s="112">
        <v>1215</v>
      </c>
      <c r="Z51" s="112">
        <v>1244</v>
      </c>
    </row>
    <row r="52" spans="1:26" ht="15" customHeight="1" x14ac:dyDescent="0.25">
      <c r="S52" s="115" t="s">
        <v>44</v>
      </c>
      <c r="T52" s="115"/>
      <c r="U52" s="112"/>
      <c r="V52" s="112">
        <v>1106</v>
      </c>
      <c r="W52" s="112">
        <v>1155</v>
      </c>
      <c r="X52" s="112">
        <v>1136</v>
      </c>
      <c r="Y52" s="112">
        <v>1063</v>
      </c>
      <c r="Z52" s="112">
        <v>1071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1188</v>
      </c>
      <c r="W53" s="112">
        <v>1213</v>
      </c>
      <c r="X53" s="112">
        <v>1265</v>
      </c>
      <c r="Y53" s="112">
        <v>1267</v>
      </c>
      <c r="Z53" s="112">
        <v>1286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1158</v>
      </c>
      <c r="W54" s="112">
        <v>1175</v>
      </c>
      <c r="X54" s="112">
        <v>1219</v>
      </c>
      <c r="Y54" s="112">
        <v>1284</v>
      </c>
      <c r="Z54" s="112">
        <v>1249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1016</v>
      </c>
      <c r="W55" s="112">
        <v>1121</v>
      </c>
      <c r="X55" s="112">
        <v>1093</v>
      </c>
      <c r="Y55" s="112">
        <v>1117</v>
      </c>
      <c r="Z55" s="112">
        <v>1194</v>
      </c>
    </row>
    <row r="56" spans="1:26" ht="15" customHeight="1" x14ac:dyDescent="0.25">
      <c r="S56" s="115" t="s">
        <v>48</v>
      </c>
      <c r="T56" s="115"/>
      <c r="U56" s="112"/>
      <c r="V56" s="112">
        <v>539</v>
      </c>
      <c r="W56" s="112">
        <v>628</v>
      </c>
      <c r="X56" s="112">
        <v>666</v>
      </c>
      <c r="Y56" s="112">
        <v>735</v>
      </c>
      <c r="Z56" s="112">
        <v>722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219</v>
      </c>
      <c r="W57" s="112">
        <v>232</v>
      </c>
      <c r="X57" s="112">
        <v>261</v>
      </c>
      <c r="Y57" s="112">
        <v>277</v>
      </c>
      <c r="Z57" s="112">
        <v>299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110</v>
      </c>
      <c r="W58" s="112">
        <v>124</v>
      </c>
      <c r="X58" s="112">
        <v>120</v>
      </c>
      <c r="Y58" s="112">
        <v>119</v>
      </c>
      <c r="Z58" s="112">
        <v>115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65</v>
      </c>
      <c r="W59" s="112">
        <v>66</v>
      </c>
      <c r="X59" s="112">
        <v>71</v>
      </c>
      <c r="Y59" s="112">
        <v>69</v>
      </c>
      <c r="Z59" s="112">
        <v>61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32</v>
      </c>
      <c r="X60" s="112">
        <v>33</v>
      </c>
      <c r="Y60" s="112">
        <v>37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14168</v>
      </c>
      <c r="W61" s="112">
        <v>14508</v>
      </c>
      <c r="X61" s="112">
        <v>14703</v>
      </c>
      <c r="Y61" s="112">
        <v>14684</v>
      </c>
      <c r="Z61" s="112">
        <v>15292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37</v>
      </c>
      <c r="X63" s="112">
        <v>50</v>
      </c>
      <c r="Y63" s="112">
        <v>80</v>
      </c>
      <c r="Z63" s="112">
        <v>68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322</v>
      </c>
      <c r="W64" s="112">
        <v>328</v>
      </c>
      <c r="X64" s="112">
        <v>390</v>
      </c>
      <c r="Y64" s="112">
        <v>453</v>
      </c>
      <c r="Z64" s="112">
        <v>429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Cassowary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780</v>
      </c>
      <c r="W65" s="112">
        <v>760</v>
      </c>
      <c r="X65" s="112">
        <v>790</v>
      </c>
      <c r="Y65" s="112">
        <v>768</v>
      </c>
      <c r="Z65" s="112">
        <v>841</v>
      </c>
    </row>
    <row r="66" spans="1:26" x14ac:dyDescent="0.25">
      <c r="S66" s="115" t="s">
        <v>39</v>
      </c>
      <c r="T66" s="115"/>
      <c r="U66" s="112"/>
      <c r="V66" s="112">
        <v>1389</v>
      </c>
      <c r="W66" s="112">
        <v>1183</v>
      </c>
      <c r="X66" s="112">
        <v>1246</v>
      </c>
      <c r="Y66" s="112">
        <v>977</v>
      </c>
      <c r="Z66" s="112">
        <v>1057</v>
      </c>
    </row>
    <row r="67" spans="1:26" x14ac:dyDescent="0.25">
      <c r="S67" s="115" t="s">
        <v>40</v>
      </c>
      <c r="T67" s="115"/>
      <c r="U67" s="112"/>
      <c r="V67" s="112">
        <v>1572</v>
      </c>
      <c r="W67" s="112">
        <v>1533</v>
      </c>
      <c r="X67" s="112">
        <v>1609</v>
      </c>
      <c r="Y67" s="112">
        <v>1276</v>
      </c>
      <c r="Z67" s="112">
        <v>1441</v>
      </c>
    </row>
    <row r="68" spans="1:26" x14ac:dyDescent="0.25">
      <c r="S68" s="115" t="s">
        <v>41</v>
      </c>
      <c r="T68" s="115"/>
      <c r="U68" s="112"/>
      <c r="V68" s="112">
        <v>1000</v>
      </c>
      <c r="W68" s="112">
        <v>1025</v>
      </c>
      <c r="X68" s="112">
        <v>1240</v>
      </c>
      <c r="Y68" s="112">
        <v>1298</v>
      </c>
      <c r="Z68" s="112">
        <v>1375</v>
      </c>
    </row>
    <row r="69" spans="1:26" x14ac:dyDescent="0.25">
      <c r="S69" s="115" t="s">
        <v>42</v>
      </c>
      <c r="T69" s="115"/>
      <c r="U69" s="112"/>
      <c r="V69" s="112">
        <v>896</v>
      </c>
      <c r="W69" s="112">
        <v>897</v>
      </c>
      <c r="X69" s="112">
        <v>1038</v>
      </c>
      <c r="Y69" s="112">
        <v>1077</v>
      </c>
      <c r="Z69" s="112">
        <v>1097</v>
      </c>
    </row>
    <row r="70" spans="1:26" x14ac:dyDescent="0.25">
      <c r="S70" s="115" t="s">
        <v>43</v>
      </c>
      <c r="T70" s="115"/>
      <c r="U70" s="112"/>
      <c r="V70" s="112">
        <v>882</v>
      </c>
      <c r="W70" s="112">
        <v>943</v>
      </c>
      <c r="X70" s="112">
        <v>990</v>
      </c>
      <c r="Y70" s="112">
        <v>1064</v>
      </c>
      <c r="Z70" s="112">
        <v>1119</v>
      </c>
    </row>
    <row r="71" spans="1:26" x14ac:dyDescent="0.25">
      <c r="S71" s="115" t="s">
        <v>44</v>
      </c>
      <c r="T71" s="115"/>
      <c r="U71" s="112"/>
      <c r="V71" s="112">
        <v>1077</v>
      </c>
      <c r="W71" s="112">
        <v>1056</v>
      </c>
      <c r="X71" s="112">
        <v>1120</v>
      </c>
      <c r="Y71" s="112">
        <v>1090</v>
      </c>
      <c r="Z71" s="112">
        <v>1101</v>
      </c>
    </row>
    <row r="72" spans="1:26" x14ac:dyDescent="0.25">
      <c r="S72" s="115" t="s">
        <v>45</v>
      </c>
      <c r="T72" s="115"/>
      <c r="U72" s="112"/>
      <c r="V72" s="112">
        <v>1123</v>
      </c>
      <c r="W72" s="112">
        <v>1134</v>
      </c>
      <c r="X72" s="112">
        <v>1212</v>
      </c>
      <c r="Y72" s="112">
        <v>1247</v>
      </c>
      <c r="Z72" s="112">
        <v>1214</v>
      </c>
    </row>
    <row r="73" spans="1:26" x14ac:dyDescent="0.25">
      <c r="S73" s="115" t="s">
        <v>46</v>
      </c>
      <c r="T73" s="115"/>
      <c r="U73" s="112"/>
      <c r="V73" s="112">
        <v>1049</v>
      </c>
      <c r="W73" s="112">
        <v>1090</v>
      </c>
      <c r="X73" s="112">
        <v>1157</v>
      </c>
      <c r="Y73" s="112">
        <v>1160</v>
      </c>
      <c r="Z73" s="112">
        <v>1195</v>
      </c>
    </row>
    <row r="74" spans="1:26" x14ac:dyDescent="0.25">
      <c r="S74" s="115" t="s">
        <v>47</v>
      </c>
      <c r="T74" s="115"/>
      <c r="U74" s="112"/>
      <c r="V74" s="112">
        <v>837</v>
      </c>
      <c r="W74" s="112">
        <v>875</v>
      </c>
      <c r="X74" s="112">
        <v>944</v>
      </c>
      <c r="Y74" s="112">
        <v>983</v>
      </c>
      <c r="Z74" s="112">
        <v>991</v>
      </c>
    </row>
    <row r="75" spans="1:26" x14ac:dyDescent="0.25">
      <c r="S75" s="115" t="s">
        <v>48</v>
      </c>
      <c r="T75" s="115"/>
      <c r="U75" s="112"/>
      <c r="V75" s="112">
        <v>373</v>
      </c>
      <c r="W75" s="112">
        <v>431</v>
      </c>
      <c r="X75" s="112">
        <v>489</v>
      </c>
      <c r="Y75" s="112">
        <v>516</v>
      </c>
      <c r="Z75" s="112">
        <v>538</v>
      </c>
    </row>
    <row r="76" spans="1:26" x14ac:dyDescent="0.25">
      <c r="S76" s="115" t="s">
        <v>49</v>
      </c>
      <c r="T76" s="115"/>
      <c r="U76" s="112"/>
      <c r="V76" s="112">
        <v>163</v>
      </c>
      <c r="W76" s="112">
        <v>185</v>
      </c>
      <c r="X76" s="112">
        <v>192</v>
      </c>
      <c r="Y76" s="112">
        <v>181</v>
      </c>
      <c r="Z76" s="112">
        <v>194</v>
      </c>
    </row>
    <row r="77" spans="1:26" x14ac:dyDescent="0.25">
      <c r="S77" s="115" t="s">
        <v>50</v>
      </c>
      <c r="T77" s="115"/>
      <c r="U77" s="112"/>
      <c r="V77" s="112">
        <v>55</v>
      </c>
      <c r="W77" s="112">
        <v>74</v>
      </c>
      <c r="X77" s="112">
        <v>62</v>
      </c>
      <c r="Y77" s="112">
        <v>78</v>
      </c>
      <c r="Z77" s="112">
        <v>87</v>
      </c>
    </row>
    <row r="78" spans="1:26" x14ac:dyDescent="0.25">
      <c r="S78" s="115" t="s">
        <v>51</v>
      </c>
      <c r="T78" s="115"/>
      <c r="U78" s="112"/>
      <c r="V78" s="112">
        <v>32</v>
      </c>
      <c r="W78" s="112">
        <v>40</v>
      </c>
      <c r="X78" s="112">
        <v>39</v>
      </c>
      <c r="Y78" s="112">
        <v>44</v>
      </c>
      <c r="Z78" s="112">
        <v>44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29</v>
      </c>
      <c r="X79" s="112">
        <v>31</v>
      </c>
      <c r="Y79" s="112">
        <v>29</v>
      </c>
      <c r="Z79" s="112">
        <v>30</v>
      </c>
    </row>
    <row r="80" spans="1:26" x14ac:dyDescent="0.25">
      <c r="S80" s="118" t="s">
        <v>53</v>
      </c>
      <c r="T80" s="118"/>
      <c r="U80" s="112"/>
      <c r="V80" s="112">
        <v>11594</v>
      </c>
      <c r="W80" s="112">
        <v>11616</v>
      </c>
      <c r="X80" s="112">
        <v>12599</v>
      </c>
      <c r="Y80" s="112">
        <v>12328</v>
      </c>
      <c r="Z80" s="112">
        <v>12822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Cassowary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664</v>
      </c>
      <c r="W83" s="112">
        <v>736</v>
      </c>
      <c r="X83" s="112">
        <v>742</v>
      </c>
      <c r="Y83" s="112">
        <v>741</v>
      </c>
      <c r="Z83" s="112">
        <v>713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490</v>
      </c>
      <c r="W84" s="112">
        <v>531</v>
      </c>
      <c r="X84" s="112">
        <v>512</v>
      </c>
      <c r="Y84" s="112">
        <v>523</v>
      </c>
      <c r="Z84" s="112">
        <v>537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1408</v>
      </c>
      <c r="W85" s="112">
        <v>1445</v>
      </c>
      <c r="X85" s="112">
        <v>1461</v>
      </c>
      <c r="Y85" s="112">
        <v>1452</v>
      </c>
      <c r="Z85" s="112">
        <v>1489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28,133</v>
      </c>
      <c r="D86" s="96">
        <f t="shared" ref="D86:D91" si="4">AD4</f>
        <v>4.0498557585620265E-2</v>
      </c>
      <c r="E86" s="97">
        <f t="shared" ref="E86:E91" si="5">AD4</f>
        <v>4.0498557585620265E-2</v>
      </c>
      <c r="F86" s="96">
        <f t="shared" ref="F86:F91" si="6">AF4</f>
        <v>9.2119565217391397E-2</v>
      </c>
      <c r="G86" s="97">
        <f t="shared" ref="G86:G91" si="7">AF4</f>
        <v>9.2119565217391397E-2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340</v>
      </c>
      <c r="W86" s="112">
        <v>369</v>
      </c>
      <c r="X86" s="112">
        <v>399</v>
      </c>
      <c r="Y86" s="112">
        <v>390</v>
      </c>
      <c r="Z86" s="112">
        <v>417</v>
      </c>
    </row>
    <row r="87" spans="1:30" ht="15" customHeight="1" x14ac:dyDescent="0.25">
      <c r="A87" s="98" t="s">
        <v>4</v>
      </c>
      <c r="B87" s="49"/>
      <c r="C87" s="57" t="str">
        <f t="shared" si="3"/>
        <v>15,293</v>
      </c>
      <c r="D87" s="96">
        <f t="shared" si="4"/>
        <v>4.111920484716447E-2</v>
      </c>
      <c r="E87" s="97">
        <f t="shared" si="5"/>
        <v>4.111920484716447E-2</v>
      </c>
      <c r="F87" s="96">
        <f t="shared" si="6"/>
        <v>7.925194071983066E-2</v>
      </c>
      <c r="G87" s="97">
        <f t="shared" si="7"/>
        <v>7.925194071983066E-2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137</v>
      </c>
      <c r="W87" s="112">
        <v>146</v>
      </c>
      <c r="X87" s="112">
        <v>143</v>
      </c>
      <c r="Y87" s="112">
        <v>146</v>
      </c>
      <c r="Z87" s="112">
        <v>152</v>
      </c>
    </row>
    <row r="88" spans="1:30" ht="15" customHeight="1" x14ac:dyDescent="0.25">
      <c r="A88" s="98" t="s">
        <v>5</v>
      </c>
      <c r="B88" s="49"/>
      <c r="C88" s="57" t="str">
        <f t="shared" si="3"/>
        <v>12,821</v>
      </c>
      <c r="D88" s="96">
        <f t="shared" si="4"/>
        <v>4.0159013467467197E-2</v>
      </c>
      <c r="E88" s="97">
        <f t="shared" si="5"/>
        <v>4.0159013467467197E-2</v>
      </c>
      <c r="F88" s="96">
        <f t="shared" si="6"/>
        <v>0.10583060203553551</v>
      </c>
      <c r="G88" s="97">
        <f t="shared" si="7"/>
        <v>0.10583060203553551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272</v>
      </c>
      <c r="W88" s="112">
        <v>272</v>
      </c>
      <c r="X88" s="112">
        <v>295</v>
      </c>
      <c r="Y88" s="112">
        <v>318</v>
      </c>
      <c r="Z88" s="112">
        <v>322</v>
      </c>
    </row>
    <row r="89" spans="1:30" ht="15" customHeight="1" x14ac:dyDescent="0.25">
      <c r="A89" s="49" t="s">
        <v>6</v>
      </c>
      <c r="B89" s="49"/>
      <c r="C89" s="57" t="str">
        <f t="shared" si="3"/>
        <v>18,795</v>
      </c>
      <c r="D89" s="96">
        <f t="shared" si="4"/>
        <v>4.0582438268187415E-2</v>
      </c>
      <c r="E89" s="97">
        <f t="shared" si="5"/>
        <v>4.0582438268187415E-2</v>
      </c>
      <c r="F89" s="96">
        <f t="shared" si="6"/>
        <v>6.8261907468455174E-2</v>
      </c>
      <c r="G89" s="97">
        <f t="shared" si="7"/>
        <v>6.8261907468455174E-2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1041</v>
      </c>
      <c r="W89" s="112">
        <v>1076</v>
      </c>
      <c r="X89" s="112">
        <v>1080</v>
      </c>
      <c r="Y89" s="112">
        <v>1104</v>
      </c>
      <c r="Z89" s="112">
        <v>1439</v>
      </c>
    </row>
    <row r="90" spans="1:30" ht="15" customHeight="1" x14ac:dyDescent="0.25">
      <c r="A90" s="49" t="s">
        <v>95</v>
      </c>
      <c r="B90" s="49"/>
      <c r="C90" s="57" t="str">
        <f t="shared" si="3"/>
        <v>$42,463</v>
      </c>
      <c r="D90" s="96">
        <f t="shared" si="4"/>
        <v>6.3227252240973364E-2</v>
      </c>
      <c r="E90" s="97">
        <f t="shared" si="5"/>
        <v>6.3227252240973364E-2</v>
      </c>
      <c r="F90" s="96">
        <f t="shared" si="6"/>
        <v>0.17953249999999987</v>
      </c>
      <c r="G90" s="97">
        <f t="shared" si="7"/>
        <v>0.17953249999999987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2017</v>
      </c>
      <c r="W90" s="112">
        <v>2116</v>
      </c>
      <c r="X90" s="112">
        <v>2076</v>
      </c>
      <c r="Y90" s="112">
        <v>2091</v>
      </c>
      <c r="Z90" s="112">
        <v>1693</v>
      </c>
    </row>
    <row r="91" spans="1:30" ht="15" customHeight="1" x14ac:dyDescent="0.25">
      <c r="A91" s="49" t="s">
        <v>7</v>
      </c>
      <c r="B91" s="49"/>
      <c r="C91" s="57" t="str">
        <f t="shared" si="3"/>
        <v>$942.5 mil</v>
      </c>
      <c r="D91" s="96">
        <f t="shared" si="4"/>
        <v>6.9391110025521341E-2</v>
      </c>
      <c r="E91" s="97">
        <f t="shared" si="5"/>
        <v>6.9391110025521341E-2</v>
      </c>
      <c r="F91" s="96">
        <f t="shared" si="6"/>
        <v>0.26059568772819941</v>
      </c>
      <c r="G91" s="97">
        <f t="shared" si="7"/>
        <v>0.26059568772819941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9797</v>
      </c>
      <c r="W91" s="112">
        <v>10150</v>
      </c>
      <c r="X91" s="112">
        <v>9643</v>
      </c>
      <c r="Y91" s="112">
        <v>9970</v>
      </c>
      <c r="Z91" s="112">
        <v>10424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462</v>
      </c>
      <c r="W93" s="112">
        <v>495</v>
      </c>
      <c r="X93" s="112">
        <v>484</v>
      </c>
      <c r="Y93" s="112">
        <v>492</v>
      </c>
      <c r="Z93" s="112">
        <v>515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941</v>
      </c>
      <c r="W94" s="112">
        <v>994</v>
      </c>
      <c r="X94" s="112">
        <v>1035</v>
      </c>
      <c r="Y94" s="112">
        <v>1051</v>
      </c>
      <c r="Z94" s="112">
        <v>1027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223</v>
      </c>
      <c r="W95" s="112">
        <v>223</v>
      </c>
      <c r="X95" s="112">
        <v>224</v>
      </c>
      <c r="Y95" s="112">
        <v>234</v>
      </c>
      <c r="Z95" s="112">
        <v>265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1151</v>
      </c>
      <c r="W96" s="112">
        <v>1162</v>
      </c>
      <c r="X96" s="112">
        <v>1226</v>
      </c>
      <c r="Y96" s="112">
        <v>1246</v>
      </c>
      <c r="Z96" s="112">
        <v>1313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1067</v>
      </c>
      <c r="W97" s="112">
        <v>1087</v>
      </c>
      <c r="X97" s="112">
        <v>1057</v>
      </c>
      <c r="Y97" s="112">
        <v>1082</v>
      </c>
      <c r="Z97" s="112">
        <v>1103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700</v>
      </c>
      <c r="W98" s="112">
        <v>696</v>
      </c>
      <c r="X98" s="112">
        <v>720</v>
      </c>
      <c r="Y98" s="112">
        <v>757</v>
      </c>
      <c r="Z98" s="112">
        <v>775</v>
      </c>
    </row>
    <row r="99" spans="1:32" ht="15" customHeight="1" x14ac:dyDescent="0.25">
      <c r="S99" s="115" t="s">
        <v>196</v>
      </c>
      <c r="T99" s="115"/>
      <c r="U99" s="112"/>
      <c r="V99" s="112">
        <v>106</v>
      </c>
      <c r="W99" s="112">
        <v>113</v>
      </c>
      <c r="X99" s="112">
        <v>123</v>
      </c>
      <c r="Y99" s="112">
        <v>144</v>
      </c>
      <c r="Z99" s="112">
        <v>250</v>
      </c>
    </row>
    <row r="100" spans="1:32" ht="15" customHeight="1" x14ac:dyDescent="0.25">
      <c r="S100" s="115" t="s">
        <v>58</v>
      </c>
      <c r="T100" s="115"/>
      <c r="U100" s="112"/>
      <c r="V100" s="112">
        <v>1219</v>
      </c>
      <c r="W100" s="112">
        <v>1266</v>
      </c>
      <c r="X100" s="112">
        <v>1307</v>
      </c>
      <c r="Y100" s="112">
        <v>1257</v>
      </c>
      <c r="Z100" s="112">
        <v>1042</v>
      </c>
    </row>
    <row r="101" spans="1:32" x14ac:dyDescent="0.25">
      <c r="A101" s="18"/>
      <c r="S101" s="118" t="s">
        <v>53</v>
      </c>
      <c r="T101" s="118"/>
      <c r="U101" s="112"/>
      <c r="V101" s="112">
        <v>7799</v>
      </c>
      <c r="W101" s="112">
        <v>7975</v>
      </c>
      <c r="X101" s="112">
        <v>7878</v>
      </c>
      <c r="Y101" s="112">
        <v>8074</v>
      </c>
      <c r="Z101" s="112">
        <v>8351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19259</v>
      </c>
      <c r="W104" s="112">
        <v>20399</v>
      </c>
      <c r="X104" s="112">
        <v>20732</v>
      </c>
      <c r="Y104" s="112">
        <v>20676</v>
      </c>
      <c r="Z104" s="112">
        <v>22255</v>
      </c>
      <c r="AB104" s="109" t="str">
        <f>TEXT(Z104,"###,###")</f>
        <v>22,255</v>
      </c>
      <c r="AD104" s="130">
        <f>Z104/($Z$4)*100</f>
        <v>79.106387516439767</v>
      </c>
      <c r="AF104" s="109"/>
    </row>
    <row r="105" spans="1:32" x14ac:dyDescent="0.25">
      <c r="S105" s="115" t="s">
        <v>17</v>
      </c>
      <c r="T105" s="115"/>
      <c r="U105" s="112"/>
      <c r="V105" s="112">
        <v>3623</v>
      </c>
      <c r="W105" s="112">
        <v>3611</v>
      </c>
      <c r="X105" s="112">
        <v>3676</v>
      </c>
      <c r="Y105" s="112">
        <v>3558</v>
      </c>
      <c r="Z105" s="112">
        <v>3488</v>
      </c>
      <c r="AB105" s="109" t="str">
        <f>TEXT(Z105,"###,###")</f>
        <v>3,488</v>
      </c>
      <c r="AD105" s="130">
        <f>Z105/($Z$4)*100</f>
        <v>12.398251164113319</v>
      </c>
      <c r="AF105" s="109"/>
    </row>
    <row r="106" spans="1:32" x14ac:dyDescent="0.25">
      <c r="S106" s="118" t="s">
        <v>53</v>
      </c>
      <c r="T106" s="118"/>
      <c r="U106" s="120"/>
      <c r="V106" s="120">
        <v>22882</v>
      </c>
      <c r="W106" s="120">
        <v>24010</v>
      </c>
      <c r="X106" s="120">
        <v>24408</v>
      </c>
      <c r="Y106" s="120">
        <v>24234</v>
      </c>
      <c r="Z106" s="120">
        <v>25743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3999</v>
      </c>
      <c r="W108" s="112">
        <v>4111</v>
      </c>
      <c r="X108" s="112">
        <v>4427</v>
      </c>
      <c r="Y108" s="112">
        <v>4188</v>
      </c>
      <c r="Z108" s="112">
        <v>4074</v>
      </c>
      <c r="AB108" s="109" t="str">
        <f>TEXT(Z108,"###,###")</f>
        <v>4,074</v>
      </c>
      <c r="AD108" s="130">
        <f>Z108/($Z$4)*100</f>
        <v>14.48121423239612</v>
      </c>
      <c r="AF108" s="109"/>
    </row>
    <row r="109" spans="1:32" x14ac:dyDescent="0.25">
      <c r="S109" s="115" t="s">
        <v>20</v>
      </c>
      <c r="T109" s="115"/>
      <c r="U109" s="112"/>
      <c r="V109" s="112">
        <v>4409</v>
      </c>
      <c r="W109" s="112">
        <v>4231</v>
      </c>
      <c r="X109" s="112">
        <v>4655</v>
      </c>
      <c r="Y109" s="112">
        <v>4531</v>
      </c>
      <c r="Z109" s="112">
        <v>4937</v>
      </c>
      <c r="AB109" s="109" t="str">
        <f>TEXT(Z109,"###,###")</f>
        <v>4,937</v>
      </c>
      <c r="AD109" s="130">
        <f>Z109/($Z$4)*100</f>
        <v>17.548786123058331</v>
      </c>
      <c r="AF109" s="109"/>
    </row>
    <row r="110" spans="1:32" x14ac:dyDescent="0.25">
      <c r="S110" s="115" t="s">
        <v>21</v>
      </c>
      <c r="T110" s="115"/>
      <c r="U110" s="112"/>
      <c r="V110" s="112">
        <v>5850</v>
      </c>
      <c r="W110" s="112">
        <v>6361</v>
      </c>
      <c r="X110" s="112">
        <v>6655</v>
      </c>
      <c r="Y110" s="112">
        <v>6411</v>
      </c>
      <c r="Z110" s="112">
        <v>6927</v>
      </c>
      <c r="AB110" s="109" t="str">
        <f>TEXT(Z110,"###,###")</f>
        <v>6,927</v>
      </c>
      <c r="AD110" s="130">
        <f>Z110/($Z$4)*100</f>
        <v>24.622329648455551</v>
      </c>
      <c r="AF110" s="109"/>
    </row>
    <row r="111" spans="1:32" x14ac:dyDescent="0.25">
      <c r="S111" s="115" t="s">
        <v>22</v>
      </c>
      <c r="T111" s="115"/>
      <c r="U111" s="112"/>
      <c r="V111" s="112">
        <v>8625</v>
      </c>
      <c r="W111" s="112">
        <v>8478</v>
      </c>
      <c r="X111" s="112">
        <v>8671</v>
      </c>
      <c r="Y111" s="112">
        <v>9109</v>
      </c>
      <c r="Z111" s="112">
        <v>9801</v>
      </c>
      <c r="AB111" s="109" t="str">
        <f>TEXT(Z111,"###,###")</f>
        <v>9,801</v>
      </c>
      <c r="AD111" s="130">
        <f>Z111/($Z$4)*100</f>
        <v>34.838090498702591</v>
      </c>
      <c r="AF111" s="109"/>
    </row>
    <row r="112" spans="1:32" x14ac:dyDescent="0.25">
      <c r="S112" s="118" t="s">
        <v>53</v>
      </c>
      <c r="T112" s="118"/>
      <c r="U112" s="112"/>
      <c r="V112" s="112">
        <v>25760</v>
      </c>
      <c r="W112" s="112">
        <v>26119</v>
      </c>
      <c r="X112" s="112">
        <v>27345</v>
      </c>
      <c r="Y112" s="112">
        <v>27033</v>
      </c>
      <c r="Z112" s="112">
        <v>28135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41.34</v>
      </c>
      <c r="W118" s="131">
        <v>41.88</v>
      </c>
      <c r="X118" s="131">
        <v>42.61</v>
      </c>
      <c r="Y118" s="131">
        <v>42.74</v>
      </c>
      <c r="Z118" s="131">
        <v>42.36</v>
      </c>
      <c r="AB118" s="109" t="str">
        <f>TEXT(Z118,"##.0")</f>
        <v>42.4</v>
      </c>
    </row>
    <row r="120" spans="19:32" x14ac:dyDescent="0.25">
      <c r="S120" s="101" t="s">
        <v>97</v>
      </c>
      <c r="T120" s="112"/>
      <c r="U120" s="112"/>
      <c r="V120" s="112">
        <v>14026</v>
      </c>
      <c r="W120" s="112">
        <v>14472</v>
      </c>
      <c r="X120" s="112">
        <v>13854</v>
      </c>
      <c r="Y120" s="112">
        <v>14325</v>
      </c>
      <c r="Z120" s="112">
        <v>15157</v>
      </c>
      <c r="AB120" s="109" t="str">
        <f>TEXT(Z120,"###,###")</f>
        <v>15,157</v>
      </c>
    </row>
    <row r="121" spans="19:32" x14ac:dyDescent="0.25">
      <c r="S121" s="101" t="s">
        <v>98</v>
      </c>
      <c r="T121" s="112"/>
      <c r="U121" s="112"/>
      <c r="V121" s="112">
        <v>1965</v>
      </c>
      <c r="W121" s="112">
        <v>2011</v>
      </c>
      <c r="X121" s="112">
        <v>1992</v>
      </c>
      <c r="Y121" s="112">
        <v>2022</v>
      </c>
      <c r="Z121" s="112">
        <v>2033</v>
      </c>
      <c r="AB121" s="109" t="str">
        <f>TEXT(Z121,"###,###")</f>
        <v>2,033</v>
      </c>
    </row>
    <row r="122" spans="19:32" x14ac:dyDescent="0.25">
      <c r="S122" s="101" t="s">
        <v>99</v>
      </c>
      <c r="T122" s="112"/>
      <c r="U122" s="112"/>
      <c r="V122" s="112">
        <v>1607</v>
      </c>
      <c r="W122" s="112">
        <v>1649</v>
      </c>
      <c r="X122" s="112">
        <v>1711</v>
      </c>
      <c r="Y122" s="112">
        <v>1713</v>
      </c>
      <c r="Z122" s="112">
        <v>1611</v>
      </c>
      <c r="AB122" s="109" t="str">
        <f>TEXT(Z122,"###,###")</f>
        <v>1,611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15633</v>
      </c>
      <c r="W124" s="112">
        <v>16121</v>
      </c>
      <c r="X124" s="112">
        <v>15565</v>
      </c>
      <c r="Y124" s="112">
        <v>16038</v>
      </c>
      <c r="Z124" s="112">
        <v>16768</v>
      </c>
      <c r="AB124" s="109" t="str">
        <f>TEXT(Z124,"###,###")</f>
        <v>16,768</v>
      </c>
      <c r="AD124" s="127">
        <f>Z124/$Z$7*100</f>
        <v>89.215216812982177</v>
      </c>
    </row>
    <row r="125" spans="19:32" x14ac:dyDescent="0.25">
      <c r="S125" s="101" t="s">
        <v>101</v>
      </c>
      <c r="T125" s="112"/>
      <c r="U125" s="112"/>
      <c r="V125" s="112">
        <v>3572</v>
      </c>
      <c r="W125" s="112">
        <v>3660</v>
      </c>
      <c r="X125" s="112">
        <v>3703</v>
      </c>
      <c r="Y125" s="112">
        <v>3735</v>
      </c>
      <c r="Z125" s="112">
        <v>3644</v>
      </c>
      <c r="AB125" s="109" t="str">
        <f>TEXT(Z125,"###,###")</f>
        <v>3,644</v>
      </c>
      <c r="AD125" s="127">
        <f>Z125/$Z$7*100</f>
        <v>19.388135142325087</v>
      </c>
    </row>
    <row r="127" spans="19:32" x14ac:dyDescent="0.25">
      <c r="S127" s="101" t="s">
        <v>102</v>
      </c>
      <c r="T127" s="112"/>
      <c r="U127" s="112"/>
      <c r="V127" s="112">
        <v>9796</v>
      </c>
      <c r="W127" s="112">
        <v>10152</v>
      </c>
      <c r="X127" s="112">
        <v>9642</v>
      </c>
      <c r="Y127" s="112">
        <v>9964</v>
      </c>
      <c r="Z127" s="112">
        <v>10428</v>
      </c>
      <c r="AB127" s="109" t="str">
        <f>TEXT(Z127,"###,###")</f>
        <v>10,428</v>
      </c>
      <c r="AD127" s="127">
        <f>Z127/$Z$7*100</f>
        <v>55.482841181165199</v>
      </c>
    </row>
    <row r="128" spans="19:32" x14ac:dyDescent="0.25">
      <c r="S128" s="101" t="s">
        <v>103</v>
      </c>
      <c r="T128" s="112"/>
      <c r="U128" s="112"/>
      <c r="V128" s="112">
        <v>7799</v>
      </c>
      <c r="W128" s="112">
        <v>7978</v>
      </c>
      <c r="X128" s="112">
        <v>7881</v>
      </c>
      <c r="Y128" s="112">
        <v>8070</v>
      </c>
      <c r="Z128" s="112">
        <v>8349</v>
      </c>
      <c r="AB128" s="109" t="str">
        <f>TEXT(Z128,"###,###")</f>
        <v>8,349</v>
      </c>
      <c r="AD128" s="127">
        <f>Z128/$Z$7*100</f>
        <v>44.421388667198727</v>
      </c>
    </row>
    <row r="130" spans="19:20" x14ac:dyDescent="0.25">
      <c r="S130" s="101" t="s">
        <v>277</v>
      </c>
      <c r="T130" s="127">
        <v>80.643788241553608</v>
      </c>
    </row>
    <row r="131" spans="19:20" x14ac:dyDescent="0.25">
      <c r="S131" s="101" t="s">
        <v>278</v>
      </c>
      <c r="T131" s="127">
        <v>10.816706570896516</v>
      </c>
    </row>
    <row r="132" spans="19:20" x14ac:dyDescent="0.25">
      <c r="S132" s="101" t="s">
        <v>279</v>
      </c>
      <c r="T132" s="127">
        <v>8.5714285714285712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66DAA7-5731-4AC6-8155-6573311D7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BE22EF-6CF7-4D28-BF23-F151EA5563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A90736-57DB-4703-A7C4-D717854C3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723FDD0-6C0E-49EA-8D8B-4C3C9D84C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819C-4CE1-4878-B685-E880F7722D60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9.16 Central Highlands,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24467</v>
      </c>
      <c r="W4" s="108">
        <v>27069</v>
      </c>
      <c r="X4" s="108">
        <v>26641</v>
      </c>
      <c r="Y4" s="108">
        <v>28053</v>
      </c>
      <c r="Z4" s="108">
        <v>28888</v>
      </c>
      <c r="AB4" s="109" t="str">
        <f>TEXT(Z4,"###,###")</f>
        <v>28,888</v>
      </c>
      <c r="AD4" s="110">
        <f>Z4/Y4-1</f>
        <v>2.9765087512922062E-2</v>
      </c>
      <c r="AF4" s="110">
        <f>Z4/V4-1</f>
        <v>0.18069236113949394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13326</v>
      </c>
      <c r="W5" s="108">
        <v>14859</v>
      </c>
      <c r="X5" s="108">
        <v>14283</v>
      </c>
      <c r="Y5" s="108">
        <v>14892</v>
      </c>
      <c r="Z5" s="108">
        <v>15457</v>
      </c>
      <c r="AB5" s="109" t="str">
        <f>TEXT(Z5,"###,###")</f>
        <v>15,457</v>
      </c>
      <c r="AD5" s="110">
        <f t="shared" ref="AD5:AD9" si="0">Z5/Y5-1</f>
        <v>3.7939833467633521E-2</v>
      </c>
      <c r="AF5" s="110">
        <f t="shared" ref="AF5:AF9" si="1">Z5/V5-1</f>
        <v>0.15991295212366796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11143</v>
      </c>
      <c r="W6" s="108">
        <v>12212</v>
      </c>
      <c r="X6" s="108">
        <v>12332</v>
      </c>
      <c r="Y6" s="108">
        <v>13142</v>
      </c>
      <c r="Z6" s="108">
        <v>13406</v>
      </c>
      <c r="AB6" s="109" t="str">
        <f>TEXT(Z6,"###,###")</f>
        <v>13,406</v>
      </c>
      <c r="AD6" s="110">
        <f t="shared" si="0"/>
        <v>2.0088266626084206E-2</v>
      </c>
      <c r="AF6" s="110">
        <f t="shared" si="1"/>
        <v>0.20308713990846261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16476</v>
      </c>
      <c r="W7" s="108">
        <v>18090</v>
      </c>
      <c r="X7" s="108">
        <v>17683</v>
      </c>
      <c r="Y7" s="108">
        <v>17905</v>
      </c>
      <c r="Z7" s="108">
        <v>18829</v>
      </c>
      <c r="AB7" s="109" t="str">
        <f>TEXT(Z7,"###,###")</f>
        <v>18,829</v>
      </c>
      <c r="AD7" s="110">
        <f t="shared" si="0"/>
        <v>5.1605696732756279E-2</v>
      </c>
      <c r="AF7" s="110">
        <f t="shared" si="1"/>
        <v>0.14281378975479475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28,888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18,829</v>
      </c>
      <c r="P8" s="67"/>
      <c r="S8" s="107" t="s">
        <v>82</v>
      </c>
      <c r="T8" s="108"/>
      <c r="U8" s="108"/>
      <c r="V8" s="108">
        <v>51615.040000000001</v>
      </c>
      <c r="W8" s="108">
        <v>49390.26</v>
      </c>
      <c r="X8" s="108">
        <v>52338</v>
      </c>
      <c r="Y8" s="108">
        <v>55023</v>
      </c>
      <c r="Z8" s="108">
        <v>58104.5</v>
      </c>
      <c r="AB8" s="109" t="str">
        <f>TEXT(Z8,"$###,###")</f>
        <v>$58,105</v>
      </c>
      <c r="AD8" s="110">
        <f t="shared" si="0"/>
        <v>5.6003852934227494E-2</v>
      </c>
      <c r="AF8" s="110">
        <f t="shared" si="1"/>
        <v>0.1257280823573903</v>
      </c>
    </row>
    <row r="9" spans="1:32" x14ac:dyDescent="0.25">
      <c r="A9" s="30" t="s">
        <v>14</v>
      </c>
      <c r="B9" s="71"/>
      <c r="C9" s="72"/>
      <c r="D9" s="73">
        <f>AD104</f>
        <v>81.45250623096095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55.334855807530936</v>
      </c>
      <c r="P9" s="74" t="s">
        <v>83</v>
      </c>
      <c r="S9" s="107" t="s">
        <v>7</v>
      </c>
      <c r="T9" s="108"/>
      <c r="U9" s="108"/>
      <c r="V9" s="108">
        <v>1168440580</v>
      </c>
      <c r="W9" s="108">
        <v>1297765053</v>
      </c>
      <c r="X9" s="108">
        <v>1284488441</v>
      </c>
      <c r="Y9" s="108">
        <v>1416834780</v>
      </c>
      <c r="Z9" s="108">
        <v>1506384187</v>
      </c>
      <c r="AB9" s="109" t="str">
        <f>TEXT(Z9/1000000,"$#,###.0")&amp;" mil"</f>
        <v>$1,506.4 mil</v>
      </c>
      <c r="AD9" s="110">
        <f t="shared" si="0"/>
        <v>6.3203845828798677E-2</v>
      </c>
      <c r="AF9" s="110">
        <f t="shared" si="1"/>
        <v>0.28922618127487487</v>
      </c>
    </row>
    <row r="10" spans="1:32" x14ac:dyDescent="0.25">
      <c r="A10" s="30" t="s">
        <v>17</v>
      </c>
      <c r="B10" s="71"/>
      <c r="C10" s="72"/>
      <c r="D10" s="73">
        <f>AD105</f>
        <v>10.644558294101357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44.516437410377605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82.962451537521915</v>
      </c>
      <c r="P11" s="74" t="s">
        <v>83</v>
      </c>
      <c r="S11" s="107" t="s">
        <v>29</v>
      </c>
      <c r="T11" s="112"/>
      <c r="U11" s="112"/>
      <c r="V11" s="112">
        <v>21914</v>
      </c>
      <c r="W11" s="112">
        <v>23922</v>
      </c>
      <c r="X11" s="112">
        <v>23472</v>
      </c>
      <c r="Y11" s="112">
        <v>24824</v>
      </c>
      <c r="Z11" s="112">
        <v>25683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8.3594455361410596</v>
      </c>
      <c r="P12" s="74" t="s">
        <v>83</v>
      </c>
      <c r="S12" s="107" t="s">
        <v>30</v>
      </c>
      <c r="T12" s="112"/>
      <c r="U12" s="112"/>
      <c r="V12" s="112">
        <v>2553</v>
      </c>
      <c r="W12" s="112">
        <v>3150</v>
      </c>
      <c r="X12" s="112">
        <v>3169</v>
      </c>
      <c r="Y12" s="112">
        <v>3233</v>
      </c>
      <c r="Z12" s="112">
        <v>3201</v>
      </c>
    </row>
    <row r="13" spans="1:32" ht="15" customHeight="1" x14ac:dyDescent="0.25">
      <c r="A13" s="30" t="s">
        <v>19</v>
      </c>
      <c r="B13" s="72"/>
      <c r="C13" s="72"/>
      <c r="D13" s="73">
        <f>AD108</f>
        <v>12.8669343672113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8.6409262308141699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15.186236499584602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21.337579617834397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17.568931626201987</v>
      </c>
      <c r="P15" s="74" t="s">
        <v>83</v>
      </c>
      <c r="S15" s="115" t="s">
        <v>59</v>
      </c>
      <c r="T15" s="115"/>
      <c r="U15" s="116"/>
      <c r="V15" s="116">
        <v>2071</v>
      </c>
      <c r="W15" s="116">
        <v>2874</v>
      </c>
      <c r="X15" s="116">
        <v>2569</v>
      </c>
      <c r="Y15" s="112">
        <v>2713</v>
      </c>
      <c r="Z15" s="112">
        <v>2959</v>
      </c>
      <c r="AB15" s="117">
        <f t="shared" ref="AB15:AB34" si="2">IF(Z15="np",0,Z15/$Z$34)</f>
        <v>0.10243007477153143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42.72016062032678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82.431068373798013</v>
      </c>
      <c r="P16" s="37" t="s">
        <v>83</v>
      </c>
      <c r="S16" s="115" t="s">
        <v>60</v>
      </c>
      <c r="T16" s="115"/>
      <c r="U16" s="116"/>
      <c r="V16" s="116">
        <v>2607</v>
      </c>
      <c r="W16" s="116">
        <v>2840</v>
      </c>
      <c r="X16" s="116">
        <v>2990</v>
      </c>
      <c r="Y16" s="112">
        <v>3190</v>
      </c>
      <c r="Z16" s="112">
        <v>3504</v>
      </c>
      <c r="AB16" s="117">
        <f t="shared" si="2"/>
        <v>0.1212960398781501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832</v>
      </c>
      <c r="W17" s="116">
        <v>827</v>
      </c>
      <c r="X17" s="116">
        <v>883</v>
      </c>
      <c r="Y17" s="112">
        <v>890</v>
      </c>
      <c r="Z17" s="112">
        <v>957</v>
      </c>
      <c r="AB17" s="117">
        <f t="shared" si="2"/>
        <v>3.3127942398227639E-2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204</v>
      </c>
      <c r="W18" s="116">
        <v>237</v>
      </c>
      <c r="X18" s="116">
        <v>258</v>
      </c>
      <c r="Y18" s="112">
        <v>272</v>
      </c>
      <c r="Z18" s="112">
        <v>289</v>
      </c>
      <c r="AB18" s="117">
        <f t="shared" si="2"/>
        <v>1.000415397396843E-2</v>
      </c>
    </row>
    <row r="19" spans="1:28" x14ac:dyDescent="0.25">
      <c r="A19" s="63" t="str">
        <f>$S$1&amp;" ("&amp;$V$2&amp;" to "&amp;$Z$2&amp;")"</f>
        <v>Central Highlands (2018-19 to 2022-23)</v>
      </c>
      <c r="B19" s="63"/>
      <c r="C19" s="63"/>
      <c r="D19" s="63"/>
      <c r="E19" s="63"/>
      <c r="F19" s="63"/>
      <c r="G19" s="63" t="str">
        <f>$S$1&amp;" ("&amp;$V$2&amp;" to "&amp;$Z$2&amp;")"</f>
        <v>Central Highlands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1638</v>
      </c>
      <c r="W19" s="116">
        <v>1867</v>
      </c>
      <c r="X19" s="116">
        <v>1877</v>
      </c>
      <c r="Y19" s="112">
        <v>1954</v>
      </c>
      <c r="Z19" s="112">
        <v>1798</v>
      </c>
      <c r="AB19" s="117">
        <f t="shared" si="2"/>
        <v>6.224037662697314E-2</v>
      </c>
    </row>
    <row r="20" spans="1:28" x14ac:dyDescent="0.25">
      <c r="S20" s="115" t="s">
        <v>64</v>
      </c>
      <c r="T20" s="115"/>
      <c r="U20" s="116"/>
      <c r="V20" s="116">
        <v>846</v>
      </c>
      <c r="W20" s="116">
        <v>887</v>
      </c>
      <c r="X20" s="116">
        <v>953</v>
      </c>
      <c r="Y20" s="112">
        <v>952</v>
      </c>
      <c r="Z20" s="112">
        <v>971</v>
      </c>
      <c r="AB20" s="117">
        <f t="shared" si="2"/>
        <v>3.361257269454445E-2</v>
      </c>
    </row>
    <row r="21" spans="1:28" x14ac:dyDescent="0.25">
      <c r="S21" s="115" t="s">
        <v>65</v>
      </c>
      <c r="T21" s="115"/>
      <c r="U21" s="116"/>
      <c r="V21" s="116">
        <v>2115</v>
      </c>
      <c r="W21" s="116">
        <v>2096</v>
      </c>
      <c r="X21" s="116">
        <v>2275</v>
      </c>
      <c r="Y21" s="112">
        <v>2467</v>
      </c>
      <c r="Z21" s="112">
        <v>2469</v>
      </c>
      <c r="AB21" s="117">
        <f t="shared" si="2"/>
        <v>8.546801440044309E-2</v>
      </c>
    </row>
    <row r="22" spans="1:28" x14ac:dyDescent="0.25">
      <c r="S22" s="115" t="s">
        <v>66</v>
      </c>
      <c r="T22" s="115"/>
      <c r="U22" s="116"/>
      <c r="V22" s="116">
        <v>2023</v>
      </c>
      <c r="W22" s="116">
        <v>2057</v>
      </c>
      <c r="X22" s="116">
        <v>2112</v>
      </c>
      <c r="Y22" s="112">
        <v>2329</v>
      </c>
      <c r="Z22" s="112">
        <v>2615</v>
      </c>
      <c r="AB22" s="117">
        <f t="shared" si="2"/>
        <v>9.0522016062032681E-2</v>
      </c>
    </row>
    <row r="23" spans="1:28" x14ac:dyDescent="0.25">
      <c r="S23" s="115" t="s">
        <v>67</v>
      </c>
      <c r="T23" s="115"/>
      <c r="U23" s="116"/>
      <c r="V23" s="116">
        <v>751</v>
      </c>
      <c r="W23" s="116">
        <v>766</v>
      </c>
      <c r="X23" s="116">
        <v>732</v>
      </c>
      <c r="Y23" s="112">
        <v>834</v>
      </c>
      <c r="Z23" s="112">
        <v>874</v>
      </c>
      <c r="AB23" s="117">
        <f t="shared" si="2"/>
        <v>3.0254777070063694E-2</v>
      </c>
    </row>
    <row r="24" spans="1:28" x14ac:dyDescent="0.25">
      <c r="S24" s="115" t="s">
        <v>68</v>
      </c>
      <c r="T24" s="115"/>
      <c r="U24" s="116"/>
      <c r="V24" s="116">
        <v>69</v>
      </c>
      <c r="W24" s="116">
        <v>73</v>
      </c>
      <c r="X24" s="116">
        <v>62</v>
      </c>
      <c r="Y24" s="112">
        <v>35</v>
      </c>
      <c r="Z24" s="112">
        <v>73</v>
      </c>
      <c r="AB24" s="117">
        <f t="shared" si="2"/>
        <v>2.5270008307947938E-3</v>
      </c>
    </row>
    <row r="25" spans="1:28" x14ac:dyDescent="0.25">
      <c r="S25" s="115" t="s">
        <v>69</v>
      </c>
      <c r="T25" s="115"/>
      <c r="U25" s="116"/>
      <c r="V25" s="116">
        <v>392</v>
      </c>
      <c r="W25" s="116">
        <v>417</v>
      </c>
      <c r="X25" s="116">
        <v>420</v>
      </c>
      <c r="Y25" s="112">
        <v>470</v>
      </c>
      <c r="Z25" s="112">
        <v>508</v>
      </c>
      <c r="AB25" s="117">
        <f t="shared" si="2"/>
        <v>1.7585156466352812E-2</v>
      </c>
    </row>
    <row r="26" spans="1:28" x14ac:dyDescent="0.25">
      <c r="S26" s="115" t="s">
        <v>70</v>
      </c>
      <c r="T26" s="115"/>
      <c r="U26" s="116"/>
      <c r="V26" s="116">
        <v>826</v>
      </c>
      <c r="W26" s="116">
        <v>699</v>
      </c>
      <c r="X26" s="116">
        <v>795</v>
      </c>
      <c r="Y26" s="112">
        <v>823</v>
      </c>
      <c r="Z26" s="112">
        <v>730</v>
      </c>
      <c r="AB26" s="117">
        <f t="shared" si="2"/>
        <v>2.5270008307947938E-2</v>
      </c>
    </row>
    <row r="27" spans="1:28" x14ac:dyDescent="0.25">
      <c r="S27" s="115" t="s">
        <v>71</v>
      </c>
      <c r="T27" s="115"/>
      <c r="U27" s="116"/>
      <c r="V27" s="116">
        <v>1208</v>
      </c>
      <c r="W27" s="116">
        <v>1204</v>
      </c>
      <c r="X27" s="116">
        <v>1283</v>
      </c>
      <c r="Y27" s="112">
        <v>1339</v>
      </c>
      <c r="Z27" s="112">
        <v>1345</v>
      </c>
      <c r="AB27" s="117">
        <f t="shared" si="2"/>
        <v>4.6559124896150654E-2</v>
      </c>
    </row>
    <row r="28" spans="1:28" x14ac:dyDescent="0.25">
      <c r="S28" s="115" t="s">
        <v>72</v>
      </c>
      <c r="T28" s="115"/>
      <c r="U28" s="116"/>
      <c r="V28" s="116">
        <v>2575</v>
      </c>
      <c r="W28" s="116">
        <v>3198</v>
      </c>
      <c r="X28" s="116">
        <v>2550</v>
      </c>
      <c r="Y28" s="112">
        <v>2559</v>
      </c>
      <c r="Z28" s="112">
        <v>2800</v>
      </c>
      <c r="AB28" s="117">
        <f t="shared" si="2"/>
        <v>9.6926059263361952E-2</v>
      </c>
    </row>
    <row r="29" spans="1:28" x14ac:dyDescent="0.25">
      <c r="S29" s="115" t="s">
        <v>73</v>
      </c>
      <c r="T29" s="115"/>
      <c r="U29" s="116"/>
      <c r="V29" s="116">
        <v>975</v>
      </c>
      <c r="W29" s="116">
        <v>968</v>
      </c>
      <c r="X29" s="116">
        <v>1012</v>
      </c>
      <c r="Y29" s="112">
        <v>1055</v>
      </c>
      <c r="Z29" s="112">
        <v>958</v>
      </c>
      <c r="AB29" s="117">
        <f t="shared" si="2"/>
        <v>3.3162558847964554E-2</v>
      </c>
    </row>
    <row r="30" spans="1:28" x14ac:dyDescent="0.25">
      <c r="S30" s="115" t="s">
        <v>74</v>
      </c>
      <c r="T30" s="115"/>
      <c r="U30" s="116"/>
      <c r="V30" s="116">
        <v>1546</v>
      </c>
      <c r="W30" s="116">
        <v>1638</v>
      </c>
      <c r="X30" s="116">
        <v>1636</v>
      </c>
      <c r="Y30" s="112">
        <v>1678</v>
      </c>
      <c r="Z30" s="112">
        <v>1597</v>
      </c>
      <c r="AB30" s="117">
        <f t="shared" si="2"/>
        <v>5.5282470229853227E-2</v>
      </c>
    </row>
    <row r="31" spans="1:28" x14ac:dyDescent="0.25">
      <c r="S31" s="115" t="s">
        <v>75</v>
      </c>
      <c r="T31" s="115"/>
      <c r="U31" s="116"/>
      <c r="V31" s="116">
        <v>1275</v>
      </c>
      <c r="W31" s="116">
        <v>1304</v>
      </c>
      <c r="X31" s="116">
        <v>1394</v>
      </c>
      <c r="Y31" s="112">
        <v>1606</v>
      </c>
      <c r="Z31" s="112">
        <v>1613</v>
      </c>
      <c r="AB31" s="117">
        <f t="shared" si="2"/>
        <v>5.5836333425643869E-2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105</v>
      </c>
      <c r="W32" s="116">
        <v>135</v>
      </c>
      <c r="X32" s="116">
        <v>135</v>
      </c>
      <c r="Y32" s="112">
        <v>155</v>
      </c>
      <c r="Z32" s="112">
        <v>187</v>
      </c>
      <c r="AB32" s="117">
        <f t="shared" si="2"/>
        <v>6.473276100803102E-3</v>
      </c>
    </row>
    <row r="33" spans="19:32" x14ac:dyDescent="0.25">
      <c r="S33" s="115" t="s">
        <v>77</v>
      </c>
      <c r="T33" s="115"/>
      <c r="U33" s="116"/>
      <c r="V33" s="116">
        <v>1100</v>
      </c>
      <c r="W33" s="116">
        <v>1390</v>
      </c>
      <c r="X33" s="116">
        <v>1409</v>
      </c>
      <c r="Y33" s="112">
        <v>1485</v>
      </c>
      <c r="Z33" s="112">
        <v>1583</v>
      </c>
      <c r="AB33" s="117">
        <f t="shared" si="2"/>
        <v>5.4797839933536416E-2</v>
      </c>
    </row>
    <row r="34" spans="19:32" x14ac:dyDescent="0.25">
      <c r="S34" s="118" t="s">
        <v>53</v>
      </c>
      <c r="T34" s="118"/>
      <c r="U34" s="119"/>
      <c r="V34" s="119">
        <v>24472</v>
      </c>
      <c r="W34" s="119">
        <v>27071</v>
      </c>
      <c r="X34" s="119">
        <v>26641</v>
      </c>
      <c r="Y34" s="120">
        <v>28054</v>
      </c>
      <c r="Z34" s="120">
        <v>28888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13632</v>
      </c>
      <c r="W37" s="112">
        <v>14760</v>
      </c>
      <c r="X37" s="112">
        <v>14525</v>
      </c>
      <c r="Y37" s="112">
        <v>14423</v>
      </c>
      <c r="Z37" s="112">
        <v>15516</v>
      </c>
      <c r="AB37" s="132">
        <f>Z37/Z40*100</f>
        <v>82.431068373798013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2846</v>
      </c>
      <c r="W38" s="112">
        <v>3330</v>
      </c>
      <c r="X38" s="112">
        <v>3160</v>
      </c>
      <c r="Y38" s="112">
        <v>3481</v>
      </c>
      <c r="Z38" s="112">
        <v>3307</v>
      </c>
      <c r="AB38" s="132">
        <f>Z38/Z40*100</f>
        <v>17.568931626201987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16478</v>
      </c>
      <c r="W40" s="112">
        <v>18090</v>
      </c>
      <c r="X40" s="112">
        <v>17685</v>
      </c>
      <c r="Y40" s="112">
        <v>17904</v>
      </c>
      <c r="Z40" s="112">
        <v>18823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42</v>
      </c>
      <c r="W44" s="112">
        <v>51</v>
      </c>
      <c r="X44" s="112">
        <v>48</v>
      </c>
      <c r="Y44" s="112">
        <v>88</v>
      </c>
      <c r="Z44" s="112">
        <v>98</v>
      </c>
    </row>
    <row r="45" spans="19:32" x14ac:dyDescent="0.25">
      <c r="S45" s="115" t="s">
        <v>37</v>
      </c>
      <c r="T45" s="115"/>
      <c r="U45" s="112"/>
      <c r="V45" s="112">
        <v>416</v>
      </c>
      <c r="W45" s="112">
        <v>407</v>
      </c>
      <c r="X45" s="112">
        <v>552</v>
      </c>
      <c r="Y45" s="112">
        <v>600</v>
      </c>
      <c r="Z45" s="112">
        <v>607</v>
      </c>
    </row>
    <row r="46" spans="19:32" x14ac:dyDescent="0.25">
      <c r="S46" s="115" t="s">
        <v>38</v>
      </c>
      <c r="T46" s="115"/>
      <c r="U46" s="112"/>
      <c r="V46" s="112">
        <v>858</v>
      </c>
      <c r="W46" s="112">
        <v>1011</v>
      </c>
      <c r="X46" s="112">
        <v>896</v>
      </c>
      <c r="Y46" s="112">
        <v>944</v>
      </c>
      <c r="Z46" s="112">
        <v>999</v>
      </c>
    </row>
    <row r="47" spans="19:32" x14ac:dyDescent="0.25">
      <c r="S47" s="115" t="s">
        <v>39</v>
      </c>
      <c r="T47" s="115"/>
      <c r="U47" s="112"/>
      <c r="V47" s="112">
        <v>1194</v>
      </c>
      <c r="W47" s="112">
        <v>1375</v>
      </c>
      <c r="X47" s="112">
        <v>1200</v>
      </c>
      <c r="Y47" s="112">
        <v>1298</v>
      </c>
      <c r="Z47" s="112">
        <v>1425</v>
      </c>
    </row>
    <row r="48" spans="19:32" x14ac:dyDescent="0.25">
      <c r="S48" s="115" t="s">
        <v>40</v>
      </c>
      <c r="T48" s="115"/>
      <c r="U48" s="112"/>
      <c r="V48" s="112">
        <v>1858</v>
      </c>
      <c r="W48" s="112">
        <v>2109</v>
      </c>
      <c r="X48" s="112">
        <v>1855</v>
      </c>
      <c r="Y48" s="112">
        <v>1855</v>
      </c>
      <c r="Z48" s="112">
        <v>2098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1544</v>
      </c>
      <c r="W49" s="112">
        <v>1750</v>
      </c>
      <c r="X49" s="112">
        <v>1688</v>
      </c>
      <c r="Y49" s="112">
        <v>1786</v>
      </c>
      <c r="Z49" s="112">
        <v>1868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Highlands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1566</v>
      </c>
      <c r="W50" s="112">
        <v>1593</v>
      </c>
      <c r="X50" s="112">
        <v>1603</v>
      </c>
      <c r="Y50" s="112">
        <v>1617</v>
      </c>
      <c r="Z50" s="112">
        <v>1553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1257</v>
      </c>
      <c r="W51" s="112">
        <v>1348</v>
      </c>
      <c r="X51" s="112">
        <v>1298</v>
      </c>
      <c r="Y51" s="112">
        <v>1367</v>
      </c>
      <c r="Z51" s="112">
        <v>1548</v>
      </c>
    </row>
    <row r="52" spans="1:26" ht="15" customHeight="1" x14ac:dyDescent="0.25">
      <c r="S52" s="115" t="s">
        <v>44</v>
      </c>
      <c r="T52" s="115"/>
      <c r="U52" s="112"/>
      <c r="V52" s="112">
        <v>1320</v>
      </c>
      <c r="W52" s="112">
        <v>1392</v>
      </c>
      <c r="X52" s="112">
        <v>1330</v>
      </c>
      <c r="Y52" s="112">
        <v>1353</v>
      </c>
      <c r="Z52" s="112">
        <v>1257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1054</v>
      </c>
      <c r="W53" s="112">
        <v>1187</v>
      </c>
      <c r="X53" s="112">
        <v>1190</v>
      </c>
      <c r="Y53" s="112">
        <v>1234</v>
      </c>
      <c r="Z53" s="112">
        <v>1220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1005</v>
      </c>
      <c r="W54" s="112">
        <v>1092</v>
      </c>
      <c r="X54" s="112">
        <v>1071</v>
      </c>
      <c r="Y54" s="112">
        <v>1065</v>
      </c>
      <c r="Z54" s="112">
        <v>1082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691</v>
      </c>
      <c r="W55" s="112">
        <v>862</v>
      </c>
      <c r="X55" s="112">
        <v>832</v>
      </c>
      <c r="Y55" s="112">
        <v>921</v>
      </c>
      <c r="Z55" s="112">
        <v>856</v>
      </c>
    </row>
    <row r="56" spans="1:26" ht="15" customHeight="1" x14ac:dyDescent="0.25">
      <c r="S56" s="115" t="s">
        <v>48</v>
      </c>
      <c r="T56" s="115"/>
      <c r="U56" s="112"/>
      <c r="V56" s="112">
        <v>301</v>
      </c>
      <c r="W56" s="112">
        <v>387</v>
      </c>
      <c r="X56" s="112">
        <v>415</v>
      </c>
      <c r="Y56" s="112">
        <v>441</v>
      </c>
      <c r="Z56" s="112">
        <v>517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129</v>
      </c>
      <c r="W57" s="112">
        <v>145</v>
      </c>
      <c r="X57" s="112">
        <v>162</v>
      </c>
      <c r="Y57" s="112">
        <v>167</v>
      </c>
      <c r="Z57" s="112">
        <v>168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64</v>
      </c>
      <c r="W58" s="112">
        <v>86</v>
      </c>
      <c r="X58" s="112">
        <v>92</v>
      </c>
      <c r="Y58" s="112">
        <v>99</v>
      </c>
      <c r="Z58" s="112">
        <v>93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30</v>
      </c>
      <c r="X59" s="112">
        <v>36</v>
      </c>
      <c r="Y59" s="112">
        <v>35</v>
      </c>
      <c r="Z59" s="112">
        <v>39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</v>
      </c>
      <c r="W60" s="112">
        <v>14</v>
      </c>
      <c r="X60" s="112">
        <v>15</v>
      </c>
      <c r="Y60" s="112">
        <v>17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13326</v>
      </c>
      <c r="W61" s="112">
        <v>14855</v>
      </c>
      <c r="X61" s="112">
        <v>14283</v>
      </c>
      <c r="Y61" s="112">
        <v>14897</v>
      </c>
      <c r="Z61" s="112">
        <v>15452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52</v>
      </c>
      <c r="X63" s="112">
        <v>59</v>
      </c>
      <c r="Y63" s="112">
        <v>77</v>
      </c>
      <c r="Z63" s="112">
        <v>64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457</v>
      </c>
      <c r="W64" s="112">
        <v>435</v>
      </c>
      <c r="X64" s="112">
        <v>484</v>
      </c>
      <c r="Y64" s="112">
        <v>526</v>
      </c>
      <c r="Z64" s="112">
        <v>586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Highlands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776</v>
      </c>
      <c r="W65" s="112">
        <v>885</v>
      </c>
      <c r="X65" s="112">
        <v>908</v>
      </c>
      <c r="Y65" s="112">
        <v>1010</v>
      </c>
      <c r="Z65" s="112">
        <v>980</v>
      </c>
    </row>
    <row r="66" spans="1:26" x14ac:dyDescent="0.25">
      <c r="S66" s="115" t="s">
        <v>39</v>
      </c>
      <c r="T66" s="115"/>
      <c r="U66" s="112"/>
      <c r="V66" s="112">
        <v>1056</v>
      </c>
      <c r="W66" s="112">
        <v>1208</v>
      </c>
      <c r="X66" s="112">
        <v>1135</v>
      </c>
      <c r="Y66" s="112">
        <v>1133</v>
      </c>
      <c r="Z66" s="112">
        <v>1261</v>
      </c>
    </row>
    <row r="67" spans="1:26" x14ac:dyDescent="0.25">
      <c r="S67" s="115" t="s">
        <v>40</v>
      </c>
      <c r="T67" s="115"/>
      <c r="U67" s="112"/>
      <c r="V67" s="112">
        <v>1461</v>
      </c>
      <c r="W67" s="112">
        <v>1689</v>
      </c>
      <c r="X67" s="112">
        <v>1648</v>
      </c>
      <c r="Y67" s="112">
        <v>1669</v>
      </c>
      <c r="Z67" s="112">
        <v>1785</v>
      </c>
    </row>
    <row r="68" spans="1:26" x14ac:dyDescent="0.25">
      <c r="S68" s="115" t="s">
        <v>41</v>
      </c>
      <c r="T68" s="115"/>
      <c r="U68" s="112"/>
      <c r="V68" s="112">
        <v>1358</v>
      </c>
      <c r="W68" s="112">
        <v>1446</v>
      </c>
      <c r="X68" s="112">
        <v>1447</v>
      </c>
      <c r="Y68" s="112">
        <v>1555</v>
      </c>
      <c r="Z68" s="112">
        <v>1623</v>
      </c>
    </row>
    <row r="69" spans="1:26" x14ac:dyDescent="0.25">
      <c r="S69" s="115" t="s">
        <v>42</v>
      </c>
      <c r="T69" s="115"/>
      <c r="U69" s="112"/>
      <c r="V69" s="112">
        <v>1294</v>
      </c>
      <c r="W69" s="112">
        <v>1343</v>
      </c>
      <c r="X69" s="112">
        <v>1429</v>
      </c>
      <c r="Y69" s="112">
        <v>1484</v>
      </c>
      <c r="Z69" s="112">
        <v>1435</v>
      </c>
    </row>
    <row r="70" spans="1:26" x14ac:dyDescent="0.25">
      <c r="S70" s="115" t="s">
        <v>43</v>
      </c>
      <c r="T70" s="115"/>
      <c r="U70" s="112"/>
      <c r="V70" s="112">
        <v>1101</v>
      </c>
      <c r="W70" s="112">
        <v>1201</v>
      </c>
      <c r="X70" s="112">
        <v>1238</v>
      </c>
      <c r="Y70" s="112">
        <v>1342</v>
      </c>
      <c r="Z70" s="112">
        <v>1340</v>
      </c>
    </row>
    <row r="71" spans="1:26" x14ac:dyDescent="0.25">
      <c r="S71" s="115" t="s">
        <v>44</v>
      </c>
      <c r="T71" s="115"/>
      <c r="U71" s="112"/>
      <c r="V71" s="112">
        <v>1098</v>
      </c>
      <c r="W71" s="112">
        <v>1153</v>
      </c>
      <c r="X71" s="112">
        <v>1098</v>
      </c>
      <c r="Y71" s="112">
        <v>1235</v>
      </c>
      <c r="Z71" s="112">
        <v>1236</v>
      </c>
    </row>
    <row r="72" spans="1:26" x14ac:dyDescent="0.25">
      <c r="S72" s="115" t="s">
        <v>45</v>
      </c>
      <c r="T72" s="115"/>
      <c r="U72" s="112"/>
      <c r="V72" s="112">
        <v>896</v>
      </c>
      <c r="W72" s="112">
        <v>923</v>
      </c>
      <c r="X72" s="112">
        <v>1005</v>
      </c>
      <c r="Y72" s="112">
        <v>1077</v>
      </c>
      <c r="Z72" s="112">
        <v>1042</v>
      </c>
    </row>
    <row r="73" spans="1:26" x14ac:dyDescent="0.25">
      <c r="S73" s="115" t="s">
        <v>46</v>
      </c>
      <c r="T73" s="115"/>
      <c r="U73" s="112"/>
      <c r="V73" s="112">
        <v>837</v>
      </c>
      <c r="W73" s="112">
        <v>925</v>
      </c>
      <c r="X73" s="112">
        <v>852</v>
      </c>
      <c r="Y73" s="112">
        <v>877</v>
      </c>
      <c r="Z73" s="112">
        <v>861</v>
      </c>
    </row>
    <row r="74" spans="1:26" x14ac:dyDescent="0.25">
      <c r="S74" s="115" t="s">
        <v>47</v>
      </c>
      <c r="T74" s="115"/>
      <c r="U74" s="112"/>
      <c r="V74" s="112">
        <v>441</v>
      </c>
      <c r="W74" s="112">
        <v>529</v>
      </c>
      <c r="X74" s="112">
        <v>595</v>
      </c>
      <c r="Y74" s="112">
        <v>654</v>
      </c>
      <c r="Z74" s="112">
        <v>650</v>
      </c>
    </row>
    <row r="75" spans="1:26" x14ac:dyDescent="0.25">
      <c r="S75" s="115" t="s">
        <v>48</v>
      </c>
      <c r="T75" s="115"/>
      <c r="U75" s="112"/>
      <c r="V75" s="112">
        <v>207</v>
      </c>
      <c r="W75" s="112">
        <v>226</v>
      </c>
      <c r="X75" s="112">
        <v>225</v>
      </c>
      <c r="Y75" s="112">
        <v>277</v>
      </c>
      <c r="Z75" s="112">
        <v>297</v>
      </c>
    </row>
    <row r="76" spans="1:26" x14ac:dyDescent="0.25">
      <c r="S76" s="115" t="s">
        <v>49</v>
      </c>
      <c r="T76" s="115"/>
      <c r="U76" s="112"/>
      <c r="V76" s="112">
        <v>71</v>
      </c>
      <c r="W76" s="112">
        <v>110</v>
      </c>
      <c r="X76" s="112">
        <v>120</v>
      </c>
      <c r="Y76" s="112">
        <v>122</v>
      </c>
      <c r="Z76" s="112">
        <v>139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50</v>
      </c>
      <c r="X77" s="112">
        <v>51</v>
      </c>
      <c r="Y77" s="112">
        <v>53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22</v>
      </c>
      <c r="X78" s="112">
        <v>20</v>
      </c>
      <c r="Y78" s="112">
        <v>23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17</v>
      </c>
      <c r="X79" s="112">
        <v>18</v>
      </c>
      <c r="Y79" s="112">
        <v>20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11144</v>
      </c>
      <c r="W80" s="112">
        <v>12218</v>
      </c>
      <c r="X80" s="112">
        <v>12332</v>
      </c>
      <c r="Y80" s="112">
        <v>13142</v>
      </c>
      <c r="Z80" s="112">
        <v>13405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Central Highlands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601</v>
      </c>
      <c r="W83" s="112">
        <v>677</v>
      </c>
      <c r="X83" s="112">
        <v>647</v>
      </c>
      <c r="Y83" s="112">
        <v>640</v>
      </c>
      <c r="Z83" s="112">
        <v>664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556</v>
      </c>
      <c r="W84" s="112">
        <v>555</v>
      </c>
      <c r="X84" s="112">
        <v>532</v>
      </c>
      <c r="Y84" s="112">
        <v>534</v>
      </c>
      <c r="Z84" s="112">
        <v>537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2083</v>
      </c>
      <c r="W85" s="112">
        <v>2161</v>
      </c>
      <c r="X85" s="112">
        <v>2186</v>
      </c>
      <c r="Y85" s="112">
        <v>2111</v>
      </c>
      <c r="Z85" s="112">
        <v>2183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28,888</v>
      </c>
      <c r="D86" s="96">
        <f t="shared" ref="D86:D91" si="4">AD4</f>
        <v>2.9765087512922062E-2</v>
      </c>
      <c r="E86" s="97">
        <f t="shared" ref="E86:E91" si="5">AD4</f>
        <v>2.9765087512922062E-2</v>
      </c>
      <c r="F86" s="96">
        <f t="shared" ref="F86:F91" si="6">AF4</f>
        <v>0.18069236113949394</v>
      </c>
      <c r="G86" s="97">
        <f t="shared" ref="G86:G91" si="7">AF4</f>
        <v>0.18069236113949394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196</v>
      </c>
      <c r="W86" s="112">
        <v>209</v>
      </c>
      <c r="X86" s="112">
        <v>224</v>
      </c>
      <c r="Y86" s="112">
        <v>232</v>
      </c>
      <c r="Z86" s="112">
        <v>248</v>
      </c>
    </row>
    <row r="87" spans="1:30" ht="15" customHeight="1" x14ac:dyDescent="0.25">
      <c r="A87" s="98" t="s">
        <v>4</v>
      </c>
      <c r="B87" s="49"/>
      <c r="C87" s="57" t="str">
        <f t="shared" si="3"/>
        <v>15,457</v>
      </c>
      <c r="D87" s="96">
        <f t="shared" si="4"/>
        <v>3.7939833467633521E-2</v>
      </c>
      <c r="E87" s="97">
        <f t="shared" si="5"/>
        <v>3.7939833467633521E-2</v>
      </c>
      <c r="F87" s="96">
        <f t="shared" si="6"/>
        <v>0.15991295212366796</v>
      </c>
      <c r="G87" s="97">
        <f t="shared" si="7"/>
        <v>0.15991295212366796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165</v>
      </c>
      <c r="W87" s="112">
        <v>164</v>
      </c>
      <c r="X87" s="112">
        <v>147</v>
      </c>
      <c r="Y87" s="112">
        <v>151</v>
      </c>
      <c r="Z87" s="112">
        <v>166</v>
      </c>
    </row>
    <row r="88" spans="1:30" ht="15" customHeight="1" x14ac:dyDescent="0.25">
      <c r="A88" s="98" t="s">
        <v>5</v>
      </c>
      <c r="B88" s="49"/>
      <c r="C88" s="57" t="str">
        <f t="shared" si="3"/>
        <v>13,406</v>
      </c>
      <c r="D88" s="96">
        <f t="shared" si="4"/>
        <v>2.0088266626084206E-2</v>
      </c>
      <c r="E88" s="97">
        <f t="shared" si="5"/>
        <v>2.0088266626084206E-2</v>
      </c>
      <c r="F88" s="96">
        <f t="shared" si="6"/>
        <v>0.20308713990846261</v>
      </c>
      <c r="G88" s="97">
        <f t="shared" si="7"/>
        <v>0.20308713990846261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234</v>
      </c>
      <c r="W88" s="112">
        <v>251</v>
      </c>
      <c r="X88" s="112">
        <v>284</v>
      </c>
      <c r="Y88" s="112">
        <v>288</v>
      </c>
      <c r="Z88" s="112">
        <v>305</v>
      </c>
    </row>
    <row r="89" spans="1:30" ht="15" customHeight="1" x14ac:dyDescent="0.25">
      <c r="A89" s="49" t="s">
        <v>6</v>
      </c>
      <c r="B89" s="49"/>
      <c r="C89" s="57" t="str">
        <f t="shared" si="3"/>
        <v>18,829</v>
      </c>
      <c r="D89" s="96">
        <f t="shared" si="4"/>
        <v>5.1605696732756279E-2</v>
      </c>
      <c r="E89" s="97">
        <f t="shared" si="5"/>
        <v>5.1605696732756279E-2</v>
      </c>
      <c r="F89" s="96">
        <f t="shared" si="6"/>
        <v>0.14281378975479475</v>
      </c>
      <c r="G89" s="97">
        <f t="shared" si="7"/>
        <v>0.14281378975479475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2250</v>
      </c>
      <c r="W89" s="112">
        <v>2244</v>
      </c>
      <c r="X89" s="112">
        <v>2198</v>
      </c>
      <c r="Y89" s="112">
        <v>2188</v>
      </c>
      <c r="Z89" s="112">
        <v>2327</v>
      </c>
    </row>
    <row r="90" spans="1:30" ht="15" customHeight="1" x14ac:dyDescent="0.25">
      <c r="A90" s="49" t="s">
        <v>95</v>
      </c>
      <c r="B90" s="49"/>
      <c r="C90" s="57" t="str">
        <f t="shared" si="3"/>
        <v>$58,105</v>
      </c>
      <c r="D90" s="96">
        <f t="shared" si="4"/>
        <v>5.6003852934227494E-2</v>
      </c>
      <c r="E90" s="97">
        <f t="shared" si="5"/>
        <v>5.6003852934227494E-2</v>
      </c>
      <c r="F90" s="96">
        <f t="shared" si="6"/>
        <v>0.1257280823573903</v>
      </c>
      <c r="G90" s="97">
        <f t="shared" si="7"/>
        <v>0.1257280823573903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1189</v>
      </c>
      <c r="W90" s="112">
        <v>1292</v>
      </c>
      <c r="X90" s="112">
        <v>1272</v>
      </c>
      <c r="Y90" s="112">
        <v>1355</v>
      </c>
      <c r="Z90" s="112">
        <v>1298</v>
      </c>
    </row>
    <row r="91" spans="1:30" ht="15" customHeight="1" x14ac:dyDescent="0.25">
      <c r="A91" s="49" t="s">
        <v>7</v>
      </c>
      <c r="B91" s="49"/>
      <c r="C91" s="57" t="str">
        <f t="shared" si="3"/>
        <v>$1,506.4 mil</v>
      </c>
      <c r="D91" s="96">
        <f t="shared" si="4"/>
        <v>6.3203845828798677E-2</v>
      </c>
      <c r="E91" s="97">
        <f t="shared" si="5"/>
        <v>6.3203845828798677E-2</v>
      </c>
      <c r="F91" s="96">
        <f t="shared" si="6"/>
        <v>0.28922618127487487</v>
      </c>
      <c r="G91" s="97">
        <f t="shared" si="7"/>
        <v>0.28922618127487487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9130</v>
      </c>
      <c r="W91" s="112">
        <v>10060</v>
      </c>
      <c r="X91" s="112">
        <v>9740</v>
      </c>
      <c r="Y91" s="112">
        <v>9872</v>
      </c>
      <c r="Z91" s="112">
        <v>10418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455</v>
      </c>
      <c r="W93" s="112">
        <v>503</v>
      </c>
      <c r="X93" s="112">
        <v>479</v>
      </c>
      <c r="Y93" s="112">
        <v>502</v>
      </c>
      <c r="Z93" s="112">
        <v>539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983</v>
      </c>
      <c r="W94" s="112">
        <v>1050</v>
      </c>
      <c r="X94" s="112">
        <v>1062</v>
      </c>
      <c r="Y94" s="112">
        <v>1058</v>
      </c>
      <c r="Z94" s="112">
        <v>1063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287</v>
      </c>
      <c r="W95" s="112">
        <v>284</v>
      </c>
      <c r="X95" s="112">
        <v>297</v>
      </c>
      <c r="Y95" s="112">
        <v>321</v>
      </c>
      <c r="Z95" s="112">
        <v>328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919</v>
      </c>
      <c r="W96" s="112">
        <v>889</v>
      </c>
      <c r="X96" s="112">
        <v>933</v>
      </c>
      <c r="Y96" s="112">
        <v>964</v>
      </c>
      <c r="Z96" s="112">
        <v>1018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1299</v>
      </c>
      <c r="W97" s="112">
        <v>1346</v>
      </c>
      <c r="X97" s="112">
        <v>1369</v>
      </c>
      <c r="Y97" s="112">
        <v>1325</v>
      </c>
      <c r="Z97" s="112">
        <v>1337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797</v>
      </c>
      <c r="W98" s="112">
        <v>839</v>
      </c>
      <c r="X98" s="112">
        <v>812</v>
      </c>
      <c r="Y98" s="112">
        <v>837</v>
      </c>
      <c r="Z98" s="112">
        <v>836</v>
      </c>
    </row>
    <row r="99" spans="1:32" ht="15" customHeight="1" x14ac:dyDescent="0.25">
      <c r="S99" s="115" t="s">
        <v>196</v>
      </c>
      <c r="T99" s="115"/>
      <c r="U99" s="112"/>
      <c r="V99" s="112">
        <v>360</v>
      </c>
      <c r="W99" s="112">
        <v>399</v>
      </c>
      <c r="X99" s="112">
        <v>400</v>
      </c>
      <c r="Y99" s="112">
        <v>425</v>
      </c>
      <c r="Z99" s="112">
        <v>534</v>
      </c>
    </row>
    <row r="100" spans="1:32" ht="15" customHeight="1" x14ac:dyDescent="0.25">
      <c r="S100" s="115" t="s">
        <v>58</v>
      </c>
      <c r="T100" s="115"/>
      <c r="U100" s="112"/>
      <c r="V100" s="112">
        <v>920</v>
      </c>
      <c r="W100" s="112">
        <v>1020</v>
      </c>
      <c r="X100" s="112">
        <v>1021</v>
      </c>
      <c r="Y100" s="112">
        <v>1043</v>
      </c>
      <c r="Z100" s="112">
        <v>1077</v>
      </c>
    </row>
    <row r="101" spans="1:32" x14ac:dyDescent="0.25">
      <c r="A101" s="18"/>
      <c r="S101" s="118" t="s">
        <v>53</v>
      </c>
      <c r="T101" s="118"/>
      <c r="U101" s="112"/>
      <c r="V101" s="112">
        <v>7347</v>
      </c>
      <c r="W101" s="112">
        <v>8026</v>
      </c>
      <c r="X101" s="112">
        <v>7921</v>
      </c>
      <c r="Y101" s="112">
        <v>8015</v>
      </c>
      <c r="Z101" s="112">
        <v>8380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20112</v>
      </c>
      <c r="W104" s="112">
        <v>21465</v>
      </c>
      <c r="X104" s="112">
        <v>21118</v>
      </c>
      <c r="Y104" s="112">
        <v>22433</v>
      </c>
      <c r="Z104" s="112">
        <v>23530</v>
      </c>
      <c r="AB104" s="109" t="str">
        <f>TEXT(Z104,"###,###")</f>
        <v>23,530</v>
      </c>
      <c r="AD104" s="130">
        <f>Z104/($Z$4)*100</f>
        <v>81.45250623096095</v>
      </c>
      <c r="AF104" s="109"/>
    </row>
    <row r="105" spans="1:32" x14ac:dyDescent="0.25">
      <c r="S105" s="115" t="s">
        <v>17</v>
      </c>
      <c r="T105" s="115"/>
      <c r="U105" s="112"/>
      <c r="V105" s="112">
        <v>3031</v>
      </c>
      <c r="W105" s="112">
        <v>3097</v>
      </c>
      <c r="X105" s="112">
        <v>3079</v>
      </c>
      <c r="Y105" s="112">
        <v>3167</v>
      </c>
      <c r="Z105" s="112">
        <v>3075</v>
      </c>
      <c r="AB105" s="109" t="str">
        <f>TEXT(Z105,"###,###")</f>
        <v>3,075</v>
      </c>
      <c r="AD105" s="130">
        <f>Z105/($Z$4)*100</f>
        <v>10.644558294101357</v>
      </c>
      <c r="AF105" s="109"/>
    </row>
    <row r="106" spans="1:32" x14ac:dyDescent="0.25">
      <c r="S106" s="118" t="s">
        <v>53</v>
      </c>
      <c r="T106" s="118"/>
      <c r="U106" s="120"/>
      <c r="V106" s="120">
        <v>23143</v>
      </c>
      <c r="W106" s="120">
        <v>24562</v>
      </c>
      <c r="X106" s="120">
        <v>24197</v>
      </c>
      <c r="Y106" s="120">
        <v>25600</v>
      </c>
      <c r="Z106" s="120">
        <v>26605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3252</v>
      </c>
      <c r="W108" s="112">
        <v>3795</v>
      </c>
      <c r="X108" s="112">
        <v>3393</v>
      </c>
      <c r="Y108" s="112">
        <v>3512</v>
      </c>
      <c r="Z108" s="112">
        <v>3717</v>
      </c>
      <c r="AB108" s="109" t="str">
        <f>TEXT(Z108,"###,###")</f>
        <v>3,717</v>
      </c>
      <c r="AD108" s="130">
        <f>Z108/($Z$4)*100</f>
        <v>12.8669343672113</v>
      </c>
      <c r="AF108" s="109"/>
    </row>
    <row r="109" spans="1:32" x14ac:dyDescent="0.25">
      <c r="S109" s="115" t="s">
        <v>20</v>
      </c>
      <c r="T109" s="115"/>
      <c r="U109" s="112"/>
      <c r="V109" s="112">
        <v>3848</v>
      </c>
      <c r="W109" s="112">
        <v>4176</v>
      </c>
      <c r="X109" s="112">
        <v>4164</v>
      </c>
      <c r="Y109" s="112">
        <v>4396</v>
      </c>
      <c r="Z109" s="112">
        <v>4387</v>
      </c>
      <c r="AB109" s="109" t="str">
        <f>TEXT(Z109,"###,###")</f>
        <v>4,387</v>
      </c>
      <c r="AD109" s="130">
        <f>Z109/($Z$4)*100</f>
        <v>15.186236499584602</v>
      </c>
      <c r="AF109" s="109"/>
    </row>
    <row r="110" spans="1:32" x14ac:dyDescent="0.25">
      <c r="S110" s="115" t="s">
        <v>21</v>
      </c>
      <c r="T110" s="115"/>
      <c r="U110" s="112"/>
      <c r="V110" s="112">
        <v>5098</v>
      </c>
      <c r="W110" s="112">
        <v>5885</v>
      </c>
      <c r="X110" s="112">
        <v>5963</v>
      </c>
      <c r="Y110" s="112">
        <v>6135</v>
      </c>
      <c r="Z110" s="112">
        <v>6164</v>
      </c>
      <c r="AB110" s="109" t="str">
        <f>TEXT(Z110,"###,###")</f>
        <v>6,164</v>
      </c>
      <c r="AD110" s="130">
        <f>Z110/($Z$4)*100</f>
        <v>21.337579617834397</v>
      </c>
      <c r="AF110" s="109"/>
    </row>
    <row r="111" spans="1:32" x14ac:dyDescent="0.25">
      <c r="S111" s="115" t="s">
        <v>22</v>
      </c>
      <c r="T111" s="115"/>
      <c r="U111" s="112"/>
      <c r="V111" s="112">
        <v>10144</v>
      </c>
      <c r="W111" s="112">
        <v>10546</v>
      </c>
      <c r="X111" s="112">
        <v>10677</v>
      </c>
      <c r="Y111" s="112">
        <v>11554</v>
      </c>
      <c r="Z111" s="112">
        <v>12341</v>
      </c>
      <c r="AB111" s="109" t="str">
        <f>TEXT(Z111,"###,###")</f>
        <v>12,341</v>
      </c>
      <c r="AD111" s="130">
        <f>Z111/($Z$4)*100</f>
        <v>42.72016062032678</v>
      </c>
      <c r="AF111" s="109"/>
    </row>
    <row r="112" spans="1:32" x14ac:dyDescent="0.25">
      <c r="S112" s="118" t="s">
        <v>53</v>
      </c>
      <c r="T112" s="118"/>
      <c r="U112" s="112"/>
      <c r="V112" s="112">
        <v>24471</v>
      </c>
      <c r="W112" s="112">
        <v>27075</v>
      </c>
      <c r="X112" s="112">
        <v>26641</v>
      </c>
      <c r="Y112" s="112">
        <v>28058</v>
      </c>
      <c r="Z112" s="112">
        <v>28890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39.159999999999997</v>
      </c>
      <c r="W118" s="131">
        <v>39.479999999999997</v>
      </c>
      <c r="X118" s="131">
        <v>39.86</v>
      </c>
      <c r="Y118" s="131">
        <v>39.909999999999997</v>
      </c>
      <c r="Z118" s="131">
        <v>39.58</v>
      </c>
      <c r="AB118" s="109" t="str">
        <f>TEXT(Z118,"##.0")</f>
        <v>39.6</v>
      </c>
    </row>
    <row r="120" spans="19:32" x14ac:dyDescent="0.25">
      <c r="S120" s="101" t="s">
        <v>97</v>
      </c>
      <c r="T120" s="112"/>
      <c r="U120" s="112"/>
      <c r="V120" s="112">
        <v>13923</v>
      </c>
      <c r="W120" s="112">
        <v>14935</v>
      </c>
      <c r="X120" s="112">
        <v>14515</v>
      </c>
      <c r="Y120" s="112">
        <v>14670</v>
      </c>
      <c r="Z120" s="112">
        <v>15621</v>
      </c>
      <c r="AB120" s="109" t="str">
        <f>TEXT(Z120,"###,###")</f>
        <v>15,621</v>
      </c>
    </row>
    <row r="121" spans="19:32" x14ac:dyDescent="0.25">
      <c r="S121" s="101" t="s">
        <v>98</v>
      </c>
      <c r="T121" s="112"/>
      <c r="U121" s="112"/>
      <c r="V121" s="112">
        <v>1125</v>
      </c>
      <c r="W121" s="112">
        <v>1530</v>
      </c>
      <c r="X121" s="112">
        <v>1556</v>
      </c>
      <c r="Y121" s="112">
        <v>1526</v>
      </c>
      <c r="Z121" s="112">
        <v>1574</v>
      </c>
      <c r="AB121" s="109" t="str">
        <f>TEXT(Z121,"###,###")</f>
        <v>1,574</v>
      </c>
    </row>
    <row r="122" spans="19:32" x14ac:dyDescent="0.25">
      <c r="S122" s="101" t="s">
        <v>99</v>
      </c>
      <c r="T122" s="112"/>
      <c r="U122" s="112"/>
      <c r="V122" s="112">
        <v>1427</v>
      </c>
      <c r="W122" s="112">
        <v>1621</v>
      </c>
      <c r="X122" s="112">
        <v>1613</v>
      </c>
      <c r="Y122" s="112">
        <v>1708</v>
      </c>
      <c r="Z122" s="112">
        <v>1627</v>
      </c>
      <c r="AB122" s="109" t="str">
        <f>TEXT(Z122,"###,###")</f>
        <v>1,627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15350</v>
      </c>
      <c r="W124" s="112">
        <v>16556</v>
      </c>
      <c r="X124" s="112">
        <v>16128</v>
      </c>
      <c r="Y124" s="112">
        <v>16378</v>
      </c>
      <c r="Z124" s="112">
        <v>17248</v>
      </c>
      <c r="AB124" s="109" t="str">
        <f>TEXT(Z124,"###,###")</f>
        <v>17,248</v>
      </c>
      <c r="AD124" s="127">
        <f>Z124/$Z$7*100</f>
        <v>91.603377768336074</v>
      </c>
    </row>
    <row r="125" spans="19:32" x14ac:dyDescent="0.25">
      <c r="S125" s="101" t="s">
        <v>101</v>
      </c>
      <c r="T125" s="112"/>
      <c r="U125" s="112"/>
      <c r="V125" s="112">
        <v>2552</v>
      </c>
      <c r="W125" s="112">
        <v>3151</v>
      </c>
      <c r="X125" s="112">
        <v>3169</v>
      </c>
      <c r="Y125" s="112">
        <v>3234</v>
      </c>
      <c r="Z125" s="112">
        <v>3201</v>
      </c>
      <c r="AB125" s="109" t="str">
        <f>TEXT(Z125,"###,###")</f>
        <v>3,201</v>
      </c>
      <c r="AD125" s="127">
        <f>Z125/$Z$7*100</f>
        <v>17.000371766955226</v>
      </c>
    </row>
    <row r="127" spans="19:32" x14ac:dyDescent="0.25">
      <c r="S127" s="101" t="s">
        <v>102</v>
      </c>
      <c r="T127" s="112"/>
      <c r="U127" s="112"/>
      <c r="V127" s="112">
        <v>9133</v>
      </c>
      <c r="W127" s="112">
        <v>10059</v>
      </c>
      <c r="X127" s="112">
        <v>9742</v>
      </c>
      <c r="Y127" s="112">
        <v>9877</v>
      </c>
      <c r="Z127" s="112">
        <v>10419</v>
      </c>
      <c r="AB127" s="109" t="str">
        <f>TEXT(Z127,"###,###")</f>
        <v>10,419</v>
      </c>
      <c r="AD127" s="127">
        <f>Z127/$Z$7*100</f>
        <v>55.334855807530936</v>
      </c>
    </row>
    <row r="128" spans="19:32" x14ac:dyDescent="0.25">
      <c r="S128" s="101" t="s">
        <v>103</v>
      </c>
      <c r="T128" s="112"/>
      <c r="U128" s="112"/>
      <c r="V128" s="112">
        <v>7344</v>
      </c>
      <c r="W128" s="112">
        <v>8024</v>
      </c>
      <c r="X128" s="112">
        <v>7919</v>
      </c>
      <c r="Y128" s="112">
        <v>8012</v>
      </c>
      <c r="Z128" s="112">
        <v>8382</v>
      </c>
      <c r="AB128" s="109" t="str">
        <f>TEXT(Z128,"###,###")</f>
        <v>8,382</v>
      </c>
      <c r="AD128" s="127">
        <f>Z128/$Z$7*100</f>
        <v>44.516437410377605</v>
      </c>
    </row>
    <row r="130" spans="19:20" x14ac:dyDescent="0.25">
      <c r="S130" s="101" t="s">
        <v>277</v>
      </c>
      <c r="T130" s="127">
        <v>82.962451537521915</v>
      </c>
    </row>
    <row r="131" spans="19:20" x14ac:dyDescent="0.25">
      <c r="S131" s="101" t="s">
        <v>278</v>
      </c>
      <c r="T131" s="127">
        <v>8.3594455361410596</v>
      </c>
    </row>
    <row r="132" spans="19:20" x14ac:dyDescent="0.25">
      <c r="S132" s="101" t="s">
        <v>279</v>
      </c>
      <c r="T132" s="127">
        <v>8.6409262308141699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238BF93-A798-4A05-A79C-209727CC42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9C4325-7395-4D4A-948F-94B9A8C500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A60A6E-257B-46F7-A3A0-C625EF7715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20A942-945E-4F6C-8311-613DFCDEA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9818-AC6B-4B90-B73D-58CA1BB8E301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9.17 Charters Towers,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7847</v>
      </c>
      <c r="W4" s="108">
        <v>8562</v>
      </c>
      <c r="X4" s="108">
        <v>9091</v>
      </c>
      <c r="Y4" s="108">
        <v>9777</v>
      </c>
      <c r="Z4" s="108">
        <v>9608</v>
      </c>
      <c r="AB4" s="109" t="str">
        <f>TEXT(Z4,"###,###")</f>
        <v>9,608</v>
      </c>
      <c r="AD4" s="110">
        <f>Z4/Y4-1</f>
        <v>-1.7285465889332108E-2</v>
      </c>
      <c r="AF4" s="110">
        <f>Z4/V4-1</f>
        <v>0.22441697463998977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4037</v>
      </c>
      <c r="W5" s="108">
        <v>4438</v>
      </c>
      <c r="X5" s="108">
        <v>4651</v>
      </c>
      <c r="Y5" s="108">
        <v>4945</v>
      </c>
      <c r="Z5" s="108">
        <v>4869</v>
      </c>
      <c r="AB5" s="109" t="str">
        <f>TEXT(Z5,"###,###")</f>
        <v>4,869</v>
      </c>
      <c r="AD5" s="110">
        <f t="shared" ref="AD5:AD9" si="0">Z5/Y5-1</f>
        <v>-1.5369059656218376E-2</v>
      </c>
      <c r="AF5" s="110">
        <f t="shared" ref="AF5:AF9" si="1">Z5/V5-1</f>
        <v>0.20609363388654933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3813</v>
      </c>
      <c r="W6" s="108">
        <v>4128</v>
      </c>
      <c r="X6" s="108">
        <v>4426</v>
      </c>
      <c r="Y6" s="108">
        <v>4818</v>
      </c>
      <c r="Z6" s="108">
        <v>4727</v>
      </c>
      <c r="AB6" s="109" t="str">
        <f>TEXT(Z6,"###,###")</f>
        <v>4,727</v>
      </c>
      <c r="AD6" s="110">
        <f t="shared" si="0"/>
        <v>-1.8887505188875053E-2</v>
      </c>
      <c r="AF6" s="110">
        <f t="shared" si="1"/>
        <v>0.23970626803042228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5483</v>
      </c>
      <c r="W7" s="108">
        <v>6014</v>
      </c>
      <c r="X7" s="108">
        <v>6194</v>
      </c>
      <c r="Y7" s="108">
        <v>6458</v>
      </c>
      <c r="Z7" s="108">
        <v>6496</v>
      </c>
      <c r="AB7" s="109" t="str">
        <f>TEXT(Z7,"###,###")</f>
        <v>6,496</v>
      </c>
      <c r="AD7" s="110">
        <f t="shared" si="0"/>
        <v>5.8841746670796891E-3</v>
      </c>
      <c r="AF7" s="110">
        <f t="shared" si="1"/>
        <v>0.18475287251504646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9,608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6,496</v>
      </c>
      <c r="P8" s="67"/>
      <c r="S8" s="107" t="s">
        <v>82</v>
      </c>
      <c r="T8" s="108"/>
      <c r="U8" s="108"/>
      <c r="V8" s="108">
        <v>47062.09</v>
      </c>
      <c r="W8" s="108">
        <v>45434.25</v>
      </c>
      <c r="X8" s="108">
        <v>46000</v>
      </c>
      <c r="Y8" s="108">
        <v>47954</v>
      </c>
      <c r="Z8" s="108">
        <v>51240</v>
      </c>
      <c r="AB8" s="109" t="str">
        <f>TEXT(Z8,"$###,###")</f>
        <v>$51,240</v>
      </c>
      <c r="AD8" s="110">
        <f t="shared" si="0"/>
        <v>6.8524002168744991E-2</v>
      </c>
      <c r="AF8" s="110">
        <f t="shared" si="1"/>
        <v>8.8774425445193872E-2</v>
      </c>
    </row>
    <row r="9" spans="1:32" x14ac:dyDescent="0.25">
      <c r="A9" s="30" t="s">
        <v>14</v>
      </c>
      <c r="B9" s="71"/>
      <c r="C9" s="72"/>
      <c r="D9" s="73">
        <f>AD104</f>
        <v>71.128226477935058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51.185344827586206</v>
      </c>
      <c r="P9" s="74" t="s">
        <v>83</v>
      </c>
      <c r="S9" s="107" t="s">
        <v>7</v>
      </c>
      <c r="T9" s="108"/>
      <c r="U9" s="108"/>
      <c r="V9" s="108">
        <v>301151852</v>
      </c>
      <c r="W9" s="108">
        <v>353755253</v>
      </c>
      <c r="X9" s="108">
        <v>366805144</v>
      </c>
      <c r="Y9" s="108">
        <v>419836674</v>
      </c>
      <c r="Z9" s="108">
        <v>409234824</v>
      </c>
      <c r="AB9" s="109" t="str">
        <f>TEXT(Z9/1000000,"$#,###.0")&amp;" mil"</f>
        <v>$409.2 mil</v>
      </c>
      <c r="AD9" s="110">
        <f t="shared" si="0"/>
        <v>-2.5252319905716525E-2</v>
      </c>
      <c r="AF9" s="110">
        <f t="shared" si="1"/>
        <v>0.35889857984336748</v>
      </c>
    </row>
    <row r="10" spans="1:32" x14ac:dyDescent="0.25">
      <c r="A10" s="30" t="s">
        <v>17</v>
      </c>
      <c r="B10" s="71"/>
      <c r="C10" s="72"/>
      <c r="D10" s="73">
        <f>AD105</f>
        <v>19.233971690258116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48.691502463054185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78.740763546798036</v>
      </c>
      <c r="P11" s="74" t="s">
        <v>83</v>
      </c>
      <c r="S11" s="107" t="s">
        <v>29</v>
      </c>
      <c r="T11" s="112"/>
      <c r="U11" s="112"/>
      <c r="V11" s="112">
        <v>6768</v>
      </c>
      <c r="W11" s="112">
        <v>7257</v>
      </c>
      <c r="X11" s="112">
        <v>7704</v>
      </c>
      <c r="Y11" s="112">
        <v>8412</v>
      </c>
      <c r="Z11" s="112">
        <v>8228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10.945197044334975</v>
      </c>
      <c r="P12" s="74" t="s">
        <v>83</v>
      </c>
      <c r="S12" s="107" t="s">
        <v>30</v>
      </c>
      <c r="T12" s="112"/>
      <c r="U12" s="112"/>
      <c r="V12" s="112">
        <v>1080</v>
      </c>
      <c r="W12" s="112">
        <v>1304</v>
      </c>
      <c r="X12" s="112">
        <v>1387</v>
      </c>
      <c r="Y12" s="112">
        <v>1372</v>
      </c>
      <c r="Z12" s="112">
        <v>1383</v>
      </c>
    </row>
    <row r="13" spans="1:32" ht="15" customHeight="1" x14ac:dyDescent="0.25">
      <c r="A13" s="30" t="s">
        <v>19</v>
      </c>
      <c r="B13" s="72"/>
      <c r="C13" s="72"/>
      <c r="D13" s="73">
        <f>AD108</f>
        <v>14.904246461282264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10.360221674876847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17.100333055786844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25.197751873438801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16.43835616438356</v>
      </c>
      <c r="P15" s="74" t="s">
        <v>83</v>
      </c>
      <c r="S15" s="115" t="s">
        <v>59</v>
      </c>
      <c r="T15" s="115"/>
      <c r="U15" s="116"/>
      <c r="V15" s="116">
        <v>647</v>
      </c>
      <c r="W15" s="116">
        <v>880</v>
      </c>
      <c r="X15" s="116">
        <v>929</v>
      </c>
      <c r="Y15" s="112">
        <v>977</v>
      </c>
      <c r="Z15" s="112">
        <v>1039</v>
      </c>
      <c r="AB15" s="117">
        <f t="shared" ref="AB15:AB34" si="2">IF(Z15="np",0,Z15/$Z$34)</f>
        <v>0.10809404910528506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33.180682764363027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83.561643835616437</v>
      </c>
      <c r="P16" s="37" t="s">
        <v>83</v>
      </c>
      <c r="S16" s="115" t="s">
        <v>60</v>
      </c>
      <c r="T16" s="115"/>
      <c r="U16" s="116"/>
      <c r="V16" s="116">
        <v>655</v>
      </c>
      <c r="W16" s="116">
        <v>763</v>
      </c>
      <c r="X16" s="116">
        <v>721</v>
      </c>
      <c r="Y16" s="112">
        <v>792</v>
      </c>
      <c r="Z16" s="112">
        <v>846</v>
      </c>
      <c r="AB16" s="117">
        <f t="shared" si="2"/>
        <v>8.8014981273408247E-2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306</v>
      </c>
      <c r="W17" s="116">
        <v>332</v>
      </c>
      <c r="X17" s="116">
        <v>351</v>
      </c>
      <c r="Y17" s="112">
        <v>349</v>
      </c>
      <c r="Z17" s="112">
        <v>347</v>
      </c>
      <c r="AB17" s="117">
        <f t="shared" si="2"/>
        <v>3.6100707449022058E-2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27</v>
      </c>
      <c r="W18" s="116">
        <v>30</v>
      </c>
      <c r="X18" s="116">
        <v>35</v>
      </c>
      <c r="Y18" s="112">
        <v>36</v>
      </c>
      <c r="Z18" s="112">
        <v>49</v>
      </c>
      <c r="AB18" s="117">
        <f t="shared" si="2"/>
        <v>5.0977944236371203E-3</v>
      </c>
    </row>
    <row r="19" spans="1:28" x14ac:dyDescent="0.25">
      <c r="A19" s="63" t="str">
        <f>$S$1&amp;" ("&amp;$V$2&amp;" to "&amp;$Z$2&amp;")"</f>
        <v>Charters Towers (2018-19 to 2022-23)</v>
      </c>
      <c r="B19" s="63"/>
      <c r="C19" s="63"/>
      <c r="D19" s="63"/>
      <c r="E19" s="63"/>
      <c r="F19" s="63"/>
      <c r="G19" s="63" t="str">
        <f>$S$1&amp;" ("&amp;$V$2&amp;" to "&amp;$Z$2&amp;")"</f>
        <v>Charters Towers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501</v>
      </c>
      <c r="W19" s="116">
        <v>524</v>
      </c>
      <c r="X19" s="116">
        <v>549</v>
      </c>
      <c r="Y19" s="112">
        <v>607</v>
      </c>
      <c r="Z19" s="112">
        <v>569</v>
      </c>
      <c r="AB19" s="117">
        <f t="shared" si="2"/>
        <v>5.9196837286724924E-2</v>
      </c>
    </row>
    <row r="20" spans="1:28" x14ac:dyDescent="0.25">
      <c r="S20" s="115" t="s">
        <v>64</v>
      </c>
      <c r="T20" s="115"/>
      <c r="U20" s="116"/>
      <c r="V20" s="116">
        <v>173</v>
      </c>
      <c r="W20" s="116">
        <v>198</v>
      </c>
      <c r="X20" s="116">
        <v>241</v>
      </c>
      <c r="Y20" s="112">
        <v>314</v>
      </c>
      <c r="Z20" s="112">
        <v>286</v>
      </c>
      <c r="AB20" s="117">
        <f t="shared" si="2"/>
        <v>2.9754473574698292E-2</v>
      </c>
    </row>
    <row r="21" spans="1:28" x14ac:dyDescent="0.25">
      <c r="S21" s="115" t="s">
        <v>65</v>
      </c>
      <c r="T21" s="115"/>
      <c r="U21" s="116"/>
      <c r="V21" s="116">
        <v>716</v>
      </c>
      <c r="W21" s="116">
        <v>701</v>
      </c>
      <c r="X21" s="116">
        <v>747</v>
      </c>
      <c r="Y21" s="112">
        <v>868</v>
      </c>
      <c r="Z21" s="112">
        <v>873</v>
      </c>
      <c r="AB21" s="117">
        <f t="shared" si="2"/>
        <v>9.0823970037453183E-2</v>
      </c>
    </row>
    <row r="22" spans="1:28" x14ac:dyDescent="0.25">
      <c r="S22" s="115" t="s">
        <v>66</v>
      </c>
      <c r="T22" s="115"/>
      <c r="U22" s="116"/>
      <c r="V22" s="116">
        <v>567</v>
      </c>
      <c r="W22" s="116">
        <v>547</v>
      </c>
      <c r="X22" s="116">
        <v>678</v>
      </c>
      <c r="Y22" s="112">
        <v>762</v>
      </c>
      <c r="Z22" s="112">
        <v>665</v>
      </c>
      <c r="AB22" s="117">
        <f t="shared" si="2"/>
        <v>6.9184352892218054E-2</v>
      </c>
    </row>
    <row r="23" spans="1:28" x14ac:dyDescent="0.25">
      <c r="S23" s="115" t="s">
        <v>67</v>
      </c>
      <c r="T23" s="115"/>
      <c r="U23" s="116"/>
      <c r="V23" s="116">
        <v>248</v>
      </c>
      <c r="W23" s="116">
        <v>296</v>
      </c>
      <c r="X23" s="116">
        <v>283</v>
      </c>
      <c r="Y23" s="112">
        <v>282</v>
      </c>
      <c r="Z23" s="112">
        <v>264</v>
      </c>
      <c r="AB23" s="117">
        <f t="shared" si="2"/>
        <v>2.7465667915106119E-2</v>
      </c>
    </row>
    <row r="24" spans="1:28" x14ac:dyDescent="0.25">
      <c r="S24" s="115" t="s">
        <v>68</v>
      </c>
      <c r="T24" s="115"/>
      <c r="U24" s="116"/>
      <c r="V24" s="116">
        <v>27</v>
      </c>
      <c r="W24" s="116">
        <v>31</v>
      </c>
      <c r="X24" s="116">
        <v>28</v>
      </c>
      <c r="Y24" s="112">
        <v>105</v>
      </c>
      <c r="Z24" s="112">
        <v>35</v>
      </c>
      <c r="AB24" s="117">
        <f t="shared" si="2"/>
        <v>3.6412817311693717E-3</v>
      </c>
    </row>
    <row r="25" spans="1:28" x14ac:dyDescent="0.25">
      <c r="S25" s="115" t="s">
        <v>69</v>
      </c>
      <c r="T25" s="115"/>
      <c r="U25" s="116"/>
      <c r="V25" s="116">
        <v>125</v>
      </c>
      <c r="W25" s="116">
        <v>140</v>
      </c>
      <c r="X25" s="116">
        <v>142</v>
      </c>
      <c r="Y25" s="112">
        <v>158</v>
      </c>
      <c r="Z25" s="112">
        <v>170</v>
      </c>
      <c r="AB25" s="117">
        <f t="shared" si="2"/>
        <v>1.768622555139409E-2</v>
      </c>
    </row>
    <row r="26" spans="1:28" x14ac:dyDescent="0.25">
      <c r="S26" s="115" t="s">
        <v>70</v>
      </c>
      <c r="T26" s="115"/>
      <c r="U26" s="116"/>
      <c r="V26" s="116">
        <v>92</v>
      </c>
      <c r="W26" s="116">
        <v>126</v>
      </c>
      <c r="X26" s="116">
        <v>193</v>
      </c>
      <c r="Y26" s="112">
        <v>259</v>
      </c>
      <c r="Z26" s="112">
        <v>239</v>
      </c>
      <c r="AB26" s="117">
        <f t="shared" si="2"/>
        <v>2.486475239284228E-2</v>
      </c>
    </row>
    <row r="27" spans="1:28" x14ac:dyDescent="0.25">
      <c r="S27" s="115" t="s">
        <v>71</v>
      </c>
      <c r="T27" s="115"/>
      <c r="U27" s="116"/>
      <c r="V27" s="116">
        <v>207</v>
      </c>
      <c r="W27" s="116">
        <v>230</v>
      </c>
      <c r="X27" s="116">
        <v>262</v>
      </c>
      <c r="Y27" s="112">
        <v>329</v>
      </c>
      <c r="Z27" s="112">
        <v>298</v>
      </c>
      <c r="AB27" s="117">
        <f t="shared" si="2"/>
        <v>3.1002913025384937E-2</v>
      </c>
    </row>
    <row r="28" spans="1:28" x14ac:dyDescent="0.25">
      <c r="S28" s="115" t="s">
        <v>72</v>
      </c>
      <c r="T28" s="115"/>
      <c r="U28" s="116"/>
      <c r="V28" s="116">
        <v>485</v>
      </c>
      <c r="W28" s="116">
        <v>530</v>
      </c>
      <c r="X28" s="116">
        <v>491</v>
      </c>
      <c r="Y28" s="112">
        <v>458</v>
      </c>
      <c r="Z28" s="112">
        <v>473</v>
      </c>
      <c r="AB28" s="117">
        <f t="shared" si="2"/>
        <v>4.9209321681231794E-2</v>
      </c>
    </row>
    <row r="29" spans="1:28" x14ac:dyDescent="0.25">
      <c r="S29" s="115" t="s">
        <v>73</v>
      </c>
      <c r="T29" s="115"/>
      <c r="U29" s="116"/>
      <c r="V29" s="116">
        <v>453</v>
      </c>
      <c r="W29" s="116">
        <v>421</v>
      </c>
      <c r="X29" s="116">
        <v>417</v>
      </c>
      <c r="Y29" s="112">
        <v>460</v>
      </c>
      <c r="Z29" s="112">
        <v>491</v>
      </c>
      <c r="AB29" s="117">
        <f t="shared" si="2"/>
        <v>5.1081980857261754E-2</v>
      </c>
    </row>
    <row r="30" spans="1:28" x14ac:dyDescent="0.25">
      <c r="S30" s="115" t="s">
        <v>74</v>
      </c>
      <c r="T30" s="115"/>
      <c r="U30" s="116"/>
      <c r="V30" s="116">
        <v>828</v>
      </c>
      <c r="W30" s="116">
        <v>810</v>
      </c>
      <c r="X30" s="116">
        <v>1003</v>
      </c>
      <c r="Y30" s="112">
        <v>994</v>
      </c>
      <c r="Z30" s="112">
        <v>991</v>
      </c>
      <c r="AB30" s="117">
        <f t="shared" si="2"/>
        <v>0.10310029130253849</v>
      </c>
    </row>
    <row r="31" spans="1:28" x14ac:dyDescent="0.25">
      <c r="S31" s="115" t="s">
        <v>75</v>
      </c>
      <c r="T31" s="115"/>
      <c r="U31" s="116"/>
      <c r="V31" s="116">
        <v>922</v>
      </c>
      <c r="W31" s="116">
        <v>1008</v>
      </c>
      <c r="X31" s="116">
        <v>1027</v>
      </c>
      <c r="Y31" s="112">
        <v>1064</v>
      </c>
      <c r="Z31" s="112">
        <v>1089</v>
      </c>
      <c r="AB31" s="117">
        <f t="shared" si="2"/>
        <v>0.11329588014981273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38</v>
      </c>
      <c r="W32" s="116">
        <v>47</v>
      </c>
      <c r="X32" s="116">
        <v>56</v>
      </c>
      <c r="Y32" s="112">
        <v>56</v>
      </c>
      <c r="Z32" s="112">
        <v>51</v>
      </c>
      <c r="AB32" s="117">
        <f t="shared" si="2"/>
        <v>5.3058676654182272E-3</v>
      </c>
    </row>
    <row r="33" spans="19:32" x14ac:dyDescent="0.25">
      <c r="S33" s="115" t="s">
        <v>77</v>
      </c>
      <c r="T33" s="115"/>
      <c r="U33" s="116"/>
      <c r="V33" s="116">
        <v>282</v>
      </c>
      <c r="W33" s="116">
        <v>269</v>
      </c>
      <c r="X33" s="116">
        <v>345</v>
      </c>
      <c r="Y33" s="112">
        <v>364</v>
      </c>
      <c r="Z33" s="112">
        <v>384</v>
      </c>
      <c r="AB33" s="117">
        <f t="shared" si="2"/>
        <v>3.9950062421972535E-2</v>
      </c>
    </row>
    <row r="34" spans="19:32" x14ac:dyDescent="0.25">
      <c r="S34" s="118" t="s">
        <v>53</v>
      </c>
      <c r="T34" s="118"/>
      <c r="U34" s="119"/>
      <c r="V34" s="119">
        <v>7846</v>
      </c>
      <c r="W34" s="119">
        <v>8563</v>
      </c>
      <c r="X34" s="119">
        <v>9091</v>
      </c>
      <c r="Y34" s="120">
        <v>9783</v>
      </c>
      <c r="Z34" s="120">
        <v>9612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4610</v>
      </c>
      <c r="W37" s="112">
        <v>5033</v>
      </c>
      <c r="X37" s="112">
        <v>5173</v>
      </c>
      <c r="Y37" s="112">
        <v>5331</v>
      </c>
      <c r="Z37" s="112">
        <v>5429</v>
      </c>
      <c r="AB37" s="132">
        <f>Z37/Z40*100</f>
        <v>83.561643835616437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871</v>
      </c>
      <c r="W38" s="112">
        <v>982</v>
      </c>
      <c r="X38" s="112">
        <v>1018</v>
      </c>
      <c r="Y38" s="112">
        <v>1125</v>
      </c>
      <c r="Z38" s="112">
        <v>1068</v>
      </c>
      <c r="AB38" s="132">
        <f>Z38/Z40*100</f>
        <v>16.43835616438356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5481</v>
      </c>
      <c r="W40" s="112">
        <v>6015</v>
      </c>
      <c r="X40" s="112">
        <v>6191</v>
      </c>
      <c r="Y40" s="112">
        <v>6456</v>
      </c>
      <c r="Z40" s="112">
        <v>6497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11</v>
      </c>
      <c r="X44" s="112">
        <v>25</v>
      </c>
      <c r="Y44" s="112">
        <v>26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155</v>
      </c>
      <c r="W45" s="112">
        <v>164</v>
      </c>
      <c r="X45" s="112">
        <v>147</v>
      </c>
      <c r="Y45" s="112">
        <v>185</v>
      </c>
      <c r="Z45" s="112">
        <v>242</v>
      </c>
    </row>
    <row r="46" spans="19:32" x14ac:dyDescent="0.25">
      <c r="S46" s="115" t="s">
        <v>38</v>
      </c>
      <c r="T46" s="115"/>
      <c r="U46" s="112"/>
      <c r="V46" s="112">
        <v>254</v>
      </c>
      <c r="W46" s="112">
        <v>338</v>
      </c>
      <c r="X46" s="112">
        <v>376</v>
      </c>
      <c r="Y46" s="112">
        <v>413</v>
      </c>
      <c r="Z46" s="112">
        <v>354</v>
      </c>
    </row>
    <row r="47" spans="19:32" x14ac:dyDescent="0.25">
      <c r="S47" s="115" t="s">
        <v>39</v>
      </c>
      <c r="T47" s="115"/>
      <c r="U47" s="112"/>
      <c r="V47" s="112">
        <v>291</v>
      </c>
      <c r="W47" s="112">
        <v>348</v>
      </c>
      <c r="X47" s="112">
        <v>420</v>
      </c>
      <c r="Y47" s="112">
        <v>451</v>
      </c>
      <c r="Z47" s="112">
        <v>470</v>
      </c>
    </row>
    <row r="48" spans="19:32" x14ac:dyDescent="0.25">
      <c r="S48" s="115" t="s">
        <v>40</v>
      </c>
      <c r="T48" s="115"/>
      <c r="U48" s="112"/>
      <c r="V48" s="112">
        <v>426</v>
      </c>
      <c r="W48" s="112">
        <v>448</v>
      </c>
      <c r="X48" s="112">
        <v>432</v>
      </c>
      <c r="Y48" s="112">
        <v>461</v>
      </c>
      <c r="Z48" s="112">
        <v>471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357</v>
      </c>
      <c r="W49" s="112">
        <v>434</v>
      </c>
      <c r="X49" s="112">
        <v>416</v>
      </c>
      <c r="Y49" s="112">
        <v>430</v>
      </c>
      <c r="Z49" s="112">
        <v>423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Charters Towers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392</v>
      </c>
      <c r="W50" s="112">
        <v>378</v>
      </c>
      <c r="X50" s="112">
        <v>444</v>
      </c>
      <c r="Y50" s="112">
        <v>444</v>
      </c>
      <c r="Z50" s="112">
        <v>411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354</v>
      </c>
      <c r="W51" s="112">
        <v>386</v>
      </c>
      <c r="X51" s="112">
        <v>402</v>
      </c>
      <c r="Y51" s="112">
        <v>437</v>
      </c>
      <c r="Z51" s="112">
        <v>433</v>
      </c>
    </row>
    <row r="52" spans="1:26" ht="15" customHeight="1" x14ac:dyDescent="0.25">
      <c r="S52" s="115" t="s">
        <v>44</v>
      </c>
      <c r="T52" s="115"/>
      <c r="U52" s="112"/>
      <c r="V52" s="112">
        <v>449</v>
      </c>
      <c r="W52" s="112">
        <v>434</v>
      </c>
      <c r="X52" s="112">
        <v>418</v>
      </c>
      <c r="Y52" s="112">
        <v>443</v>
      </c>
      <c r="Z52" s="112">
        <v>383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392</v>
      </c>
      <c r="W53" s="112">
        <v>423</v>
      </c>
      <c r="X53" s="112">
        <v>457</v>
      </c>
      <c r="Y53" s="112">
        <v>446</v>
      </c>
      <c r="Z53" s="112">
        <v>452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347</v>
      </c>
      <c r="W54" s="112">
        <v>373</v>
      </c>
      <c r="X54" s="112">
        <v>363</v>
      </c>
      <c r="Y54" s="112">
        <v>401</v>
      </c>
      <c r="Z54" s="112">
        <v>409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301</v>
      </c>
      <c r="W55" s="112">
        <v>355</v>
      </c>
      <c r="X55" s="112">
        <v>383</v>
      </c>
      <c r="Y55" s="112">
        <v>408</v>
      </c>
      <c r="Z55" s="112">
        <v>372</v>
      </c>
    </row>
    <row r="56" spans="1:26" ht="15" customHeight="1" x14ac:dyDescent="0.25">
      <c r="S56" s="115" t="s">
        <v>48</v>
      </c>
      <c r="T56" s="115"/>
      <c r="U56" s="112"/>
      <c r="V56" s="112">
        <v>166</v>
      </c>
      <c r="W56" s="112">
        <v>194</v>
      </c>
      <c r="X56" s="112">
        <v>216</v>
      </c>
      <c r="Y56" s="112">
        <v>221</v>
      </c>
      <c r="Z56" s="112">
        <v>237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88</v>
      </c>
      <c r="W57" s="112">
        <v>90</v>
      </c>
      <c r="X57" s="112">
        <v>94</v>
      </c>
      <c r="Y57" s="112">
        <v>108</v>
      </c>
      <c r="Z57" s="112">
        <v>106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</v>
      </c>
      <c r="W58" s="112">
        <v>36</v>
      </c>
      <c r="X58" s="112">
        <v>37</v>
      </c>
      <c r="Y58" s="112">
        <v>47</v>
      </c>
      <c r="Z58" s="112">
        <v>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</v>
      </c>
      <c r="W59" s="112">
        <v>13</v>
      </c>
      <c r="X59" s="112">
        <v>15</v>
      </c>
      <c r="Y59" s="112">
        <v>12</v>
      </c>
      <c r="Z59" s="112">
        <v>14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4</v>
      </c>
      <c r="X60" s="112">
        <v>6</v>
      </c>
      <c r="Y60" s="112">
        <v>7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4036</v>
      </c>
      <c r="W61" s="112">
        <v>4435</v>
      </c>
      <c r="X61" s="112">
        <v>4651</v>
      </c>
      <c r="Y61" s="112">
        <v>4945</v>
      </c>
      <c r="Z61" s="112">
        <v>4864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19</v>
      </c>
      <c r="X63" s="112">
        <v>17</v>
      </c>
      <c r="Y63" s="112">
        <v>20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132</v>
      </c>
      <c r="W64" s="112">
        <v>148</v>
      </c>
      <c r="X64" s="112">
        <v>176</v>
      </c>
      <c r="Y64" s="112">
        <v>193</v>
      </c>
      <c r="Z64" s="112">
        <v>174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Charters Towers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273</v>
      </c>
      <c r="W65" s="112">
        <v>285</v>
      </c>
      <c r="X65" s="112">
        <v>307</v>
      </c>
      <c r="Y65" s="112">
        <v>348</v>
      </c>
      <c r="Z65" s="112">
        <v>363</v>
      </c>
    </row>
    <row r="66" spans="1:26" x14ac:dyDescent="0.25">
      <c r="S66" s="115" t="s">
        <v>39</v>
      </c>
      <c r="T66" s="115"/>
      <c r="U66" s="112"/>
      <c r="V66" s="112">
        <v>285</v>
      </c>
      <c r="W66" s="112">
        <v>330</v>
      </c>
      <c r="X66" s="112">
        <v>379</v>
      </c>
      <c r="Y66" s="112">
        <v>381</v>
      </c>
      <c r="Z66" s="112">
        <v>392</v>
      </c>
    </row>
    <row r="67" spans="1:26" x14ac:dyDescent="0.25">
      <c r="S67" s="115" t="s">
        <v>40</v>
      </c>
      <c r="T67" s="115"/>
      <c r="U67" s="112"/>
      <c r="V67" s="112">
        <v>370</v>
      </c>
      <c r="W67" s="112">
        <v>414</v>
      </c>
      <c r="X67" s="112">
        <v>438</v>
      </c>
      <c r="Y67" s="112">
        <v>450</v>
      </c>
      <c r="Z67" s="112">
        <v>491</v>
      </c>
    </row>
    <row r="68" spans="1:26" x14ac:dyDescent="0.25">
      <c r="S68" s="115" t="s">
        <v>41</v>
      </c>
      <c r="T68" s="115"/>
      <c r="U68" s="112"/>
      <c r="V68" s="112">
        <v>317</v>
      </c>
      <c r="W68" s="112">
        <v>346</v>
      </c>
      <c r="X68" s="112">
        <v>342</v>
      </c>
      <c r="Y68" s="112">
        <v>404</v>
      </c>
      <c r="Z68" s="112">
        <v>376</v>
      </c>
    </row>
    <row r="69" spans="1:26" x14ac:dyDescent="0.25">
      <c r="S69" s="115" t="s">
        <v>42</v>
      </c>
      <c r="T69" s="115"/>
      <c r="U69" s="112"/>
      <c r="V69" s="112">
        <v>356</v>
      </c>
      <c r="W69" s="112">
        <v>378</v>
      </c>
      <c r="X69" s="112">
        <v>464</v>
      </c>
      <c r="Y69" s="112">
        <v>426</v>
      </c>
      <c r="Z69" s="112">
        <v>400</v>
      </c>
    </row>
    <row r="70" spans="1:26" x14ac:dyDescent="0.25">
      <c r="S70" s="115" t="s">
        <v>43</v>
      </c>
      <c r="T70" s="115"/>
      <c r="U70" s="112"/>
      <c r="V70" s="112">
        <v>403</v>
      </c>
      <c r="W70" s="112">
        <v>403</v>
      </c>
      <c r="X70" s="112">
        <v>400</v>
      </c>
      <c r="Y70" s="112">
        <v>505</v>
      </c>
      <c r="Z70" s="112">
        <v>468</v>
      </c>
    </row>
    <row r="71" spans="1:26" x14ac:dyDescent="0.25">
      <c r="S71" s="115" t="s">
        <v>44</v>
      </c>
      <c r="T71" s="115"/>
      <c r="U71" s="112"/>
      <c r="V71" s="112">
        <v>461</v>
      </c>
      <c r="W71" s="112">
        <v>482</v>
      </c>
      <c r="X71" s="112">
        <v>472</v>
      </c>
      <c r="Y71" s="112">
        <v>470</v>
      </c>
      <c r="Z71" s="112">
        <v>454</v>
      </c>
    </row>
    <row r="72" spans="1:26" x14ac:dyDescent="0.25">
      <c r="S72" s="115" t="s">
        <v>45</v>
      </c>
      <c r="T72" s="115"/>
      <c r="U72" s="112"/>
      <c r="V72" s="112">
        <v>358</v>
      </c>
      <c r="W72" s="112">
        <v>366</v>
      </c>
      <c r="X72" s="112">
        <v>460</v>
      </c>
      <c r="Y72" s="112">
        <v>534</v>
      </c>
      <c r="Z72" s="112">
        <v>501</v>
      </c>
    </row>
    <row r="73" spans="1:26" x14ac:dyDescent="0.25">
      <c r="S73" s="115" t="s">
        <v>46</v>
      </c>
      <c r="T73" s="115"/>
      <c r="U73" s="112"/>
      <c r="V73" s="112">
        <v>372</v>
      </c>
      <c r="W73" s="112">
        <v>418</v>
      </c>
      <c r="X73" s="112">
        <v>396</v>
      </c>
      <c r="Y73" s="112">
        <v>421</v>
      </c>
      <c r="Z73" s="112">
        <v>415</v>
      </c>
    </row>
    <row r="74" spans="1:26" x14ac:dyDescent="0.25">
      <c r="S74" s="115" t="s">
        <v>47</v>
      </c>
      <c r="T74" s="115"/>
      <c r="U74" s="112"/>
      <c r="V74" s="112">
        <v>246</v>
      </c>
      <c r="W74" s="112">
        <v>279</v>
      </c>
      <c r="X74" s="112">
        <v>302</v>
      </c>
      <c r="Y74" s="112">
        <v>369</v>
      </c>
      <c r="Z74" s="112">
        <v>378</v>
      </c>
    </row>
    <row r="75" spans="1:26" x14ac:dyDescent="0.25">
      <c r="S75" s="115" t="s">
        <v>48</v>
      </c>
      <c r="T75" s="115"/>
      <c r="U75" s="112"/>
      <c r="V75" s="112">
        <v>143</v>
      </c>
      <c r="W75" s="112">
        <v>158</v>
      </c>
      <c r="X75" s="112">
        <v>164</v>
      </c>
      <c r="Y75" s="112">
        <v>185</v>
      </c>
      <c r="Z75" s="112">
        <v>189</v>
      </c>
    </row>
    <row r="76" spans="1:26" x14ac:dyDescent="0.25">
      <c r="S76" s="115" t="s">
        <v>49</v>
      </c>
      <c r="T76" s="115"/>
      <c r="U76" s="112"/>
      <c r="V76" s="112">
        <v>48</v>
      </c>
      <c r="W76" s="112">
        <v>62</v>
      </c>
      <c r="X76" s="112">
        <v>69</v>
      </c>
      <c r="Y76" s="112">
        <v>67</v>
      </c>
      <c r="Z76" s="112">
        <v>67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22</v>
      </c>
      <c r="X77" s="112">
        <v>19</v>
      </c>
      <c r="Y77" s="112">
        <v>18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9</v>
      </c>
      <c r="X78" s="112">
        <v>11</v>
      </c>
      <c r="Y78" s="112">
        <v>16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16</v>
      </c>
      <c r="X79" s="112">
        <v>10</v>
      </c>
      <c r="Y79" s="112">
        <v>13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3813</v>
      </c>
      <c r="W80" s="112">
        <v>4126</v>
      </c>
      <c r="X80" s="112">
        <v>4426</v>
      </c>
      <c r="Y80" s="112">
        <v>4819</v>
      </c>
      <c r="Z80" s="112">
        <v>4730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Charters Towers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191</v>
      </c>
      <c r="W83" s="112">
        <v>219</v>
      </c>
      <c r="X83" s="112">
        <v>229</v>
      </c>
      <c r="Y83" s="112">
        <v>237</v>
      </c>
      <c r="Z83" s="112">
        <v>249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218</v>
      </c>
      <c r="W84" s="112">
        <v>220</v>
      </c>
      <c r="X84" s="112">
        <v>231</v>
      </c>
      <c r="Y84" s="112">
        <v>235</v>
      </c>
      <c r="Z84" s="112">
        <v>235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541</v>
      </c>
      <c r="W85" s="112">
        <v>577</v>
      </c>
      <c r="X85" s="112">
        <v>577</v>
      </c>
      <c r="Y85" s="112">
        <v>600</v>
      </c>
      <c r="Z85" s="112">
        <v>591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9,608</v>
      </c>
      <c r="D86" s="96">
        <f t="shared" ref="D86:D91" si="4">AD4</f>
        <v>-1.7285465889332108E-2</v>
      </c>
      <c r="E86" s="97">
        <f t="shared" ref="E86:E91" si="5">AD4</f>
        <v>-1.7285465889332108E-2</v>
      </c>
      <c r="F86" s="96">
        <f t="shared" ref="F86:F91" si="6">AF4</f>
        <v>0.22441697463998977</v>
      </c>
      <c r="G86" s="97">
        <f t="shared" ref="G86:G91" si="7">AF4</f>
        <v>0.22441697463998977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124</v>
      </c>
      <c r="W86" s="112">
        <v>129</v>
      </c>
      <c r="X86" s="112">
        <v>140</v>
      </c>
      <c r="Y86" s="112">
        <v>148</v>
      </c>
      <c r="Z86" s="112">
        <v>161</v>
      </c>
    </row>
    <row r="87" spans="1:30" ht="15" customHeight="1" x14ac:dyDescent="0.25">
      <c r="A87" s="98" t="s">
        <v>4</v>
      </c>
      <c r="B87" s="49"/>
      <c r="C87" s="57" t="str">
        <f t="shared" si="3"/>
        <v>4,869</v>
      </c>
      <c r="D87" s="96">
        <f t="shared" si="4"/>
        <v>-1.5369059656218376E-2</v>
      </c>
      <c r="E87" s="97">
        <f t="shared" si="5"/>
        <v>-1.5369059656218376E-2</v>
      </c>
      <c r="F87" s="96">
        <f t="shared" si="6"/>
        <v>0.20609363388654933</v>
      </c>
      <c r="G87" s="97">
        <f t="shared" si="7"/>
        <v>0.20609363388654933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32</v>
      </c>
      <c r="W87" s="112">
        <v>41</v>
      </c>
      <c r="X87" s="112">
        <v>40</v>
      </c>
      <c r="Y87" s="112">
        <v>49</v>
      </c>
      <c r="Z87" s="112">
        <v>49</v>
      </c>
    </row>
    <row r="88" spans="1:30" ht="15" customHeight="1" x14ac:dyDescent="0.25">
      <c r="A88" s="98" t="s">
        <v>5</v>
      </c>
      <c r="B88" s="49"/>
      <c r="C88" s="57" t="str">
        <f t="shared" si="3"/>
        <v>4,727</v>
      </c>
      <c r="D88" s="96">
        <f t="shared" si="4"/>
        <v>-1.8887505188875053E-2</v>
      </c>
      <c r="E88" s="97">
        <f t="shared" si="5"/>
        <v>-1.8887505188875053E-2</v>
      </c>
      <c r="F88" s="96">
        <f t="shared" si="6"/>
        <v>0.23970626803042228</v>
      </c>
      <c r="G88" s="97">
        <f t="shared" si="7"/>
        <v>0.23970626803042228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88</v>
      </c>
      <c r="W88" s="112">
        <v>98</v>
      </c>
      <c r="X88" s="112">
        <v>102</v>
      </c>
      <c r="Y88" s="112">
        <v>116</v>
      </c>
      <c r="Z88" s="112">
        <v>122</v>
      </c>
    </row>
    <row r="89" spans="1:30" ht="15" customHeight="1" x14ac:dyDescent="0.25">
      <c r="A89" s="49" t="s">
        <v>6</v>
      </c>
      <c r="B89" s="49"/>
      <c r="C89" s="57" t="str">
        <f t="shared" si="3"/>
        <v>6,496</v>
      </c>
      <c r="D89" s="96">
        <f t="shared" si="4"/>
        <v>5.8841746670796891E-3</v>
      </c>
      <c r="E89" s="97">
        <f t="shared" si="5"/>
        <v>5.8841746670796891E-3</v>
      </c>
      <c r="F89" s="96">
        <f t="shared" si="6"/>
        <v>0.18475287251504646</v>
      </c>
      <c r="G89" s="97">
        <f t="shared" si="7"/>
        <v>0.18475287251504646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553</v>
      </c>
      <c r="W89" s="112">
        <v>566</v>
      </c>
      <c r="X89" s="112">
        <v>565</v>
      </c>
      <c r="Y89" s="112">
        <v>565</v>
      </c>
      <c r="Z89" s="112">
        <v>583</v>
      </c>
    </row>
    <row r="90" spans="1:30" ht="15" customHeight="1" x14ac:dyDescent="0.25">
      <c r="A90" s="49" t="s">
        <v>95</v>
      </c>
      <c r="B90" s="49"/>
      <c r="C90" s="57" t="str">
        <f t="shared" si="3"/>
        <v>$51,240</v>
      </c>
      <c r="D90" s="96">
        <f t="shared" si="4"/>
        <v>6.8524002168744991E-2</v>
      </c>
      <c r="E90" s="97">
        <f t="shared" si="5"/>
        <v>6.8524002168744991E-2</v>
      </c>
      <c r="F90" s="96">
        <f t="shared" si="6"/>
        <v>8.8774425445193872E-2</v>
      </c>
      <c r="G90" s="97">
        <f t="shared" si="7"/>
        <v>8.8774425445193872E-2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443</v>
      </c>
      <c r="W90" s="112">
        <v>503</v>
      </c>
      <c r="X90" s="112">
        <v>504</v>
      </c>
      <c r="Y90" s="112">
        <v>526</v>
      </c>
      <c r="Z90" s="112">
        <v>477</v>
      </c>
    </row>
    <row r="91" spans="1:30" ht="15" customHeight="1" x14ac:dyDescent="0.25">
      <c r="A91" s="49" t="s">
        <v>7</v>
      </c>
      <c r="B91" s="49"/>
      <c r="C91" s="57" t="str">
        <f t="shared" si="3"/>
        <v>$409.2 mil</v>
      </c>
      <c r="D91" s="96">
        <f t="shared" si="4"/>
        <v>-2.5252319905716525E-2</v>
      </c>
      <c r="E91" s="97">
        <f t="shared" si="5"/>
        <v>-2.5252319905716525E-2</v>
      </c>
      <c r="F91" s="96">
        <f t="shared" si="6"/>
        <v>0.35889857984336748</v>
      </c>
      <c r="G91" s="97">
        <f t="shared" si="7"/>
        <v>0.35889857984336748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2798</v>
      </c>
      <c r="W91" s="112">
        <v>3108</v>
      </c>
      <c r="X91" s="112">
        <v>3185</v>
      </c>
      <c r="Y91" s="112">
        <v>3307</v>
      </c>
      <c r="Z91" s="112">
        <v>3324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162</v>
      </c>
      <c r="W93" s="112">
        <v>159</v>
      </c>
      <c r="X93" s="112">
        <v>169</v>
      </c>
      <c r="Y93" s="112">
        <v>191</v>
      </c>
      <c r="Z93" s="112">
        <v>205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461</v>
      </c>
      <c r="W94" s="112">
        <v>459</v>
      </c>
      <c r="X94" s="112">
        <v>479</v>
      </c>
      <c r="Y94" s="112">
        <v>491</v>
      </c>
      <c r="Z94" s="112">
        <v>490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83</v>
      </c>
      <c r="W95" s="112">
        <v>85</v>
      </c>
      <c r="X95" s="112">
        <v>104</v>
      </c>
      <c r="Y95" s="112">
        <v>104</v>
      </c>
      <c r="Z95" s="112">
        <v>111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436</v>
      </c>
      <c r="W96" s="112">
        <v>448</v>
      </c>
      <c r="X96" s="112">
        <v>476</v>
      </c>
      <c r="Y96" s="112">
        <v>488</v>
      </c>
      <c r="Z96" s="112">
        <v>491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398</v>
      </c>
      <c r="W97" s="112">
        <v>436</v>
      </c>
      <c r="X97" s="112">
        <v>442</v>
      </c>
      <c r="Y97" s="112">
        <v>447</v>
      </c>
      <c r="Z97" s="112">
        <v>448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260</v>
      </c>
      <c r="W98" s="112">
        <v>254</v>
      </c>
      <c r="X98" s="112">
        <v>259</v>
      </c>
      <c r="Y98" s="112">
        <v>283</v>
      </c>
      <c r="Z98" s="112">
        <v>276</v>
      </c>
    </row>
    <row r="99" spans="1:32" ht="15" customHeight="1" x14ac:dyDescent="0.25">
      <c r="S99" s="115" t="s">
        <v>196</v>
      </c>
      <c r="T99" s="115"/>
      <c r="U99" s="112"/>
      <c r="V99" s="112">
        <v>69</v>
      </c>
      <c r="W99" s="112">
        <v>66</v>
      </c>
      <c r="X99" s="112">
        <v>67</v>
      </c>
      <c r="Y99" s="112">
        <v>83</v>
      </c>
      <c r="Z99" s="112">
        <v>90</v>
      </c>
    </row>
    <row r="100" spans="1:32" ht="15" customHeight="1" x14ac:dyDescent="0.25">
      <c r="S100" s="115" t="s">
        <v>58</v>
      </c>
      <c r="T100" s="115"/>
      <c r="U100" s="112"/>
      <c r="V100" s="112">
        <v>313</v>
      </c>
      <c r="W100" s="112">
        <v>366</v>
      </c>
      <c r="X100" s="112">
        <v>388</v>
      </c>
      <c r="Y100" s="112">
        <v>397</v>
      </c>
      <c r="Z100" s="112">
        <v>366</v>
      </c>
    </row>
    <row r="101" spans="1:32" x14ac:dyDescent="0.25">
      <c r="A101" s="18"/>
      <c r="S101" s="118" t="s">
        <v>53</v>
      </c>
      <c r="T101" s="118"/>
      <c r="U101" s="112"/>
      <c r="V101" s="112">
        <v>2685</v>
      </c>
      <c r="W101" s="112">
        <v>2904</v>
      </c>
      <c r="X101" s="112">
        <v>2999</v>
      </c>
      <c r="Y101" s="112">
        <v>3132</v>
      </c>
      <c r="Z101" s="112">
        <v>3157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5401</v>
      </c>
      <c r="W104" s="112">
        <v>5943</v>
      </c>
      <c r="X104" s="112">
        <v>6140</v>
      </c>
      <c r="Y104" s="112">
        <v>6893</v>
      </c>
      <c r="Z104" s="112">
        <v>6834</v>
      </c>
      <c r="AB104" s="109" t="str">
        <f>TEXT(Z104,"###,###")</f>
        <v>6,834</v>
      </c>
      <c r="AD104" s="130">
        <f>Z104/($Z$4)*100</f>
        <v>71.128226477935058</v>
      </c>
      <c r="AF104" s="109"/>
    </row>
    <row r="105" spans="1:32" x14ac:dyDescent="0.25">
      <c r="S105" s="115" t="s">
        <v>17</v>
      </c>
      <c r="T105" s="115"/>
      <c r="U105" s="112"/>
      <c r="V105" s="112">
        <v>1799</v>
      </c>
      <c r="W105" s="112">
        <v>1762</v>
      </c>
      <c r="X105" s="112">
        <v>1914</v>
      </c>
      <c r="Y105" s="112">
        <v>1862</v>
      </c>
      <c r="Z105" s="112">
        <v>1848</v>
      </c>
      <c r="AB105" s="109" t="str">
        <f>TEXT(Z105,"###,###")</f>
        <v>1,848</v>
      </c>
      <c r="AD105" s="130">
        <f>Z105/($Z$4)*100</f>
        <v>19.233971690258116</v>
      </c>
      <c r="AF105" s="109"/>
    </row>
    <row r="106" spans="1:32" x14ac:dyDescent="0.25">
      <c r="S106" s="118" t="s">
        <v>53</v>
      </c>
      <c r="T106" s="118"/>
      <c r="U106" s="120"/>
      <c r="V106" s="120">
        <v>7200</v>
      </c>
      <c r="W106" s="120">
        <v>7705</v>
      </c>
      <c r="X106" s="120">
        <v>8054</v>
      </c>
      <c r="Y106" s="120">
        <v>8755</v>
      </c>
      <c r="Z106" s="120">
        <v>8682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1166</v>
      </c>
      <c r="W108" s="112">
        <v>1327</v>
      </c>
      <c r="X108" s="112">
        <v>1398</v>
      </c>
      <c r="Y108" s="112">
        <v>1570</v>
      </c>
      <c r="Z108" s="112">
        <v>1432</v>
      </c>
      <c r="AB108" s="109" t="str">
        <f>TEXT(Z108,"###,###")</f>
        <v>1,432</v>
      </c>
      <c r="AD108" s="130">
        <f>Z108/($Z$4)*100</f>
        <v>14.904246461282264</v>
      </c>
      <c r="AF108" s="109"/>
    </row>
    <row r="109" spans="1:32" x14ac:dyDescent="0.25">
      <c r="S109" s="115" t="s">
        <v>20</v>
      </c>
      <c r="T109" s="115"/>
      <c r="U109" s="112"/>
      <c r="V109" s="112">
        <v>1197</v>
      </c>
      <c r="W109" s="112">
        <v>1408</v>
      </c>
      <c r="X109" s="112">
        <v>1450</v>
      </c>
      <c r="Y109" s="112">
        <v>1655</v>
      </c>
      <c r="Z109" s="112">
        <v>1643</v>
      </c>
      <c r="AB109" s="109" t="str">
        <f>TEXT(Z109,"###,###")</f>
        <v>1,643</v>
      </c>
      <c r="AD109" s="130">
        <f>Z109/($Z$4)*100</f>
        <v>17.100333055786844</v>
      </c>
      <c r="AF109" s="109"/>
    </row>
    <row r="110" spans="1:32" x14ac:dyDescent="0.25">
      <c r="S110" s="115" t="s">
        <v>21</v>
      </c>
      <c r="T110" s="115"/>
      <c r="U110" s="112"/>
      <c r="V110" s="112">
        <v>1852</v>
      </c>
      <c r="W110" s="112">
        <v>1867</v>
      </c>
      <c r="X110" s="112">
        <v>2120</v>
      </c>
      <c r="Y110" s="112">
        <v>2227</v>
      </c>
      <c r="Z110" s="112">
        <v>2421</v>
      </c>
      <c r="AB110" s="109" t="str">
        <f>TEXT(Z110,"###,###")</f>
        <v>2,421</v>
      </c>
      <c r="AD110" s="130">
        <f>Z110/($Z$4)*100</f>
        <v>25.197751873438801</v>
      </c>
      <c r="AF110" s="109"/>
    </row>
    <row r="111" spans="1:32" x14ac:dyDescent="0.25">
      <c r="S111" s="115" t="s">
        <v>22</v>
      </c>
      <c r="T111" s="115"/>
      <c r="U111" s="112"/>
      <c r="V111" s="112">
        <v>2772</v>
      </c>
      <c r="W111" s="112">
        <v>2874</v>
      </c>
      <c r="X111" s="112">
        <v>3086</v>
      </c>
      <c r="Y111" s="112">
        <v>3306</v>
      </c>
      <c r="Z111" s="112">
        <v>3188</v>
      </c>
      <c r="AB111" s="109" t="str">
        <f>TEXT(Z111,"###,###")</f>
        <v>3,188</v>
      </c>
      <c r="AD111" s="130">
        <f>Z111/($Z$4)*100</f>
        <v>33.180682764363027</v>
      </c>
      <c r="AF111" s="109"/>
    </row>
    <row r="112" spans="1:32" x14ac:dyDescent="0.25">
      <c r="S112" s="118" t="s">
        <v>53</v>
      </c>
      <c r="T112" s="118"/>
      <c r="U112" s="112"/>
      <c r="V112" s="112">
        <v>7846</v>
      </c>
      <c r="W112" s="112">
        <v>8562</v>
      </c>
      <c r="X112" s="112">
        <v>9091</v>
      </c>
      <c r="Y112" s="112">
        <v>9781</v>
      </c>
      <c r="Z112" s="112">
        <v>9611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42.28</v>
      </c>
      <c r="W118" s="131">
        <v>42.26</v>
      </c>
      <c r="X118" s="131">
        <v>42.24</v>
      </c>
      <c r="Y118" s="131">
        <v>42.16</v>
      </c>
      <c r="Z118" s="131">
        <v>42.19</v>
      </c>
      <c r="AB118" s="109" t="str">
        <f>TEXT(Z118,"##.0")</f>
        <v>42.2</v>
      </c>
    </row>
    <row r="120" spans="19:32" x14ac:dyDescent="0.25">
      <c r="S120" s="101" t="s">
        <v>97</v>
      </c>
      <c r="T120" s="112"/>
      <c r="U120" s="112"/>
      <c r="V120" s="112">
        <v>4399</v>
      </c>
      <c r="W120" s="112">
        <v>4707</v>
      </c>
      <c r="X120" s="112">
        <v>4805</v>
      </c>
      <c r="Y120" s="112">
        <v>5087</v>
      </c>
      <c r="Z120" s="112">
        <v>5115</v>
      </c>
      <c r="AB120" s="109" t="str">
        <f>TEXT(Z120,"###,###")</f>
        <v>5,115</v>
      </c>
    </row>
    <row r="121" spans="19:32" x14ac:dyDescent="0.25">
      <c r="S121" s="101" t="s">
        <v>98</v>
      </c>
      <c r="T121" s="112"/>
      <c r="U121" s="112"/>
      <c r="V121" s="112">
        <v>538</v>
      </c>
      <c r="W121" s="112">
        <v>639</v>
      </c>
      <c r="X121" s="112">
        <v>679</v>
      </c>
      <c r="Y121" s="112">
        <v>686</v>
      </c>
      <c r="Z121" s="112">
        <v>711</v>
      </c>
      <c r="AB121" s="109" t="str">
        <f>TEXT(Z121,"###,###")</f>
        <v>711</v>
      </c>
    </row>
    <row r="122" spans="19:32" x14ac:dyDescent="0.25">
      <c r="S122" s="101" t="s">
        <v>99</v>
      </c>
      <c r="T122" s="112"/>
      <c r="U122" s="112"/>
      <c r="V122" s="112">
        <v>542</v>
      </c>
      <c r="W122" s="112">
        <v>663</v>
      </c>
      <c r="X122" s="112">
        <v>707</v>
      </c>
      <c r="Y122" s="112">
        <v>681</v>
      </c>
      <c r="Z122" s="112">
        <v>673</v>
      </c>
      <c r="AB122" s="109" t="str">
        <f>TEXT(Z122,"###,###")</f>
        <v>673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4941</v>
      </c>
      <c r="W124" s="112">
        <v>5370</v>
      </c>
      <c r="X124" s="112">
        <v>5512</v>
      </c>
      <c r="Y124" s="112">
        <v>5768</v>
      </c>
      <c r="Z124" s="112">
        <v>5788</v>
      </c>
      <c r="AB124" s="109" t="str">
        <f>TEXT(Z124,"###,###")</f>
        <v>5,788</v>
      </c>
      <c r="AD124" s="127">
        <f>Z124/$Z$7*100</f>
        <v>89.100985221674875</v>
      </c>
    </row>
    <row r="125" spans="19:32" x14ac:dyDescent="0.25">
      <c r="S125" s="101" t="s">
        <v>101</v>
      </c>
      <c r="T125" s="112"/>
      <c r="U125" s="112"/>
      <c r="V125" s="112">
        <v>1080</v>
      </c>
      <c r="W125" s="112">
        <v>1302</v>
      </c>
      <c r="X125" s="112">
        <v>1386</v>
      </c>
      <c r="Y125" s="112">
        <v>1367</v>
      </c>
      <c r="Z125" s="112">
        <v>1384</v>
      </c>
      <c r="AB125" s="109" t="str">
        <f>TEXT(Z125,"###,###")</f>
        <v>1,384</v>
      </c>
      <c r="AD125" s="127">
        <f>Z125/$Z$7*100</f>
        <v>21.305418719211822</v>
      </c>
    </row>
    <row r="127" spans="19:32" x14ac:dyDescent="0.25">
      <c r="S127" s="101" t="s">
        <v>102</v>
      </c>
      <c r="T127" s="112"/>
      <c r="U127" s="112"/>
      <c r="V127" s="112">
        <v>2797</v>
      </c>
      <c r="W127" s="112">
        <v>3107</v>
      </c>
      <c r="X127" s="112">
        <v>3182</v>
      </c>
      <c r="Y127" s="112">
        <v>3309</v>
      </c>
      <c r="Z127" s="112">
        <v>3325</v>
      </c>
      <c r="AB127" s="109" t="str">
        <f>TEXT(Z127,"###,###")</f>
        <v>3,325</v>
      </c>
      <c r="AD127" s="127">
        <f>Z127/$Z$7*100</f>
        <v>51.185344827586206</v>
      </c>
    </row>
    <row r="128" spans="19:32" x14ac:dyDescent="0.25">
      <c r="S128" s="101" t="s">
        <v>103</v>
      </c>
      <c r="T128" s="112"/>
      <c r="U128" s="112"/>
      <c r="V128" s="112">
        <v>2686</v>
      </c>
      <c r="W128" s="112">
        <v>2907</v>
      </c>
      <c r="X128" s="112">
        <v>2997</v>
      </c>
      <c r="Y128" s="112">
        <v>3128</v>
      </c>
      <c r="Z128" s="112">
        <v>3163</v>
      </c>
      <c r="AB128" s="109" t="str">
        <f>TEXT(Z128,"###,###")</f>
        <v>3,163</v>
      </c>
      <c r="AD128" s="127">
        <f>Z128/$Z$7*100</f>
        <v>48.691502463054185</v>
      </c>
    </row>
    <row r="130" spans="19:20" x14ac:dyDescent="0.25">
      <c r="S130" s="101" t="s">
        <v>277</v>
      </c>
      <c r="T130" s="127">
        <v>78.740763546798036</v>
      </c>
    </row>
    <row r="131" spans="19:20" x14ac:dyDescent="0.25">
      <c r="S131" s="101" t="s">
        <v>278</v>
      </c>
      <c r="T131" s="127">
        <v>10.945197044334975</v>
      </c>
    </row>
    <row r="132" spans="19:20" x14ac:dyDescent="0.25">
      <c r="S132" s="101" t="s">
        <v>279</v>
      </c>
      <c r="T132" s="127">
        <v>10.360221674876847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60BD053-2C43-40E2-87A2-BD11C5CFB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4B609E-5BFD-4BFB-9933-F7D5B6059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2F1D5A9-22A6-4CFD-B7FC-6CF43532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88F6C2-6C66-4496-8E1C-755F28EF4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76E7-9D12-4595-AF42-86B1CFE148A9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9.18 Cherbourg,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411</v>
      </c>
      <c r="W4" s="108">
        <v>425</v>
      </c>
      <c r="X4" s="108">
        <v>452</v>
      </c>
      <c r="Y4" s="108">
        <v>520</v>
      </c>
      <c r="Z4" s="108">
        <v>550</v>
      </c>
      <c r="AB4" s="109" t="str">
        <f>TEXT(Z4,"###,###")</f>
        <v>550</v>
      </c>
      <c r="AD4" s="110">
        <f>Z4/Y4-1</f>
        <v>5.7692307692307709E-2</v>
      </c>
      <c r="AF4" s="110">
        <f>Z4/V4-1</f>
        <v>0.33819951338199505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210</v>
      </c>
      <c r="W5" s="108">
        <v>219</v>
      </c>
      <c r="X5" s="108">
        <v>233</v>
      </c>
      <c r="Y5" s="108">
        <v>273</v>
      </c>
      <c r="Z5" s="108">
        <v>281</v>
      </c>
      <c r="AB5" s="109" t="str">
        <f>TEXT(Z5,"###,###")</f>
        <v>281</v>
      </c>
      <c r="AD5" s="110">
        <f t="shared" ref="AD5:AD9" si="0">Z5/Y5-1</f>
        <v>2.93040293040292E-2</v>
      </c>
      <c r="AF5" s="110">
        <f t="shared" ref="AF5:AF9" si="1">Z5/V5-1</f>
        <v>0.338095238095238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197</v>
      </c>
      <c r="W6" s="108">
        <v>204</v>
      </c>
      <c r="X6" s="108">
        <v>218</v>
      </c>
      <c r="Y6" s="108">
        <v>247</v>
      </c>
      <c r="Z6" s="108">
        <v>272</v>
      </c>
      <c r="AB6" s="109" t="str">
        <f>TEXT(Z6,"###,###")</f>
        <v>272</v>
      </c>
      <c r="AD6" s="110">
        <f t="shared" si="0"/>
        <v>0.10121457489878538</v>
      </c>
      <c r="AF6" s="110">
        <f t="shared" si="1"/>
        <v>0.38071065989847708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311</v>
      </c>
      <c r="W7" s="108">
        <v>315</v>
      </c>
      <c r="X7" s="108">
        <v>334</v>
      </c>
      <c r="Y7" s="108">
        <v>365</v>
      </c>
      <c r="Z7" s="108">
        <v>383</v>
      </c>
      <c r="AB7" s="109" t="str">
        <f>TEXT(Z7,"###,###")</f>
        <v>383</v>
      </c>
      <c r="AD7" s="110">
        <f t="shared" si="0"/>
        <v>4.9315068493150704E-2</v>
      </c>
      <c r="AF7" s="110">
        <f t="shared" si="1"/>
        <v>0.23151125401929251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383</v>
      </c>
      <c r="P8" s="67"/>
      <c r="S8" s="107" t="s">
        <v>82</v>
      </c>
      <c r="T8" s="108"/>
      <c r="U8" s="108"/>
      <c r="V8" s="108">
        <v>27775.21</v>
      </c>
      <c r="W8" s="108">
        <v>25171.5</v>
      </c>
      <c r="X8" s="108">
        <v>28737</v>
      </c>
      <c r="Y8" s="108">
        <v>29602.63</v>
      </c>
      <c r="Z8" s="108">
        <v>29608.14</v>
      </c>
      <c r="AB8" s="109" t="str">
        <f>TEXT(Z8,"$###,###")</f>
        <v>$29,608</v>
      </c>
      <c r="AD8" s="110">
        <f t="shared" si="0"/>
        <v>1.861321105589564E-4</v>
      </c>
      <c r="AF8" s="110">
        <f t="shared" si="1"/>
        <v>6.5991580261679506E-2</v>
      </c>
    </row>
    <row r="9" spans="1:32" x14ac:dyDescent="0.25">
      <c r="A9" s="30" t="s">
        <v>14</v>
      </c>
      <c r="B9" s="71"/>
      <c r="C9" s="72"/>
      <c r="D9" s="73">
        <f>AD104</f>
        <v>55.81818181818182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50.391644908616186</v>
      </c>
      <c r="P9" s="74" t="s">
        <v>83</v>
      </c>
      <c r="S9" s="107" t="s">
        <v>7</v>
      </c>
      <c r="T9" s="108"/>
      <c r="U9" s="108"/>
      <c r="V9" s="108">
        <v>9079956</v>
      </c>
      <c r="W9" s="108">
        <v>10377935</v>
      </c>
      <c r="X9" s="108">
        <v>10901269</v>
      </c>
      <c r="Y9" s="108">
        <v>12680378</v>
      </c>
      <c r="Z9" s="108">
        <v>13257246</v>
      </c>
      <c r="AB9" s="109" t="str">
        <f>TEXT(Z9/1000000,"$#,###.0")&amp;" mil"</f>
        <v>$13.3 mil</v>
      </c>
      <c r="AD9" s="110">
        <f t="shared" si="0"/>
        <v>4.549296558824989E-2</v>
      </c>
      <c r="AF9" s="110">
        <f t="shared" si="1"/>
        <v>0.46005619410490528</v>
      </c>
    </row>
    <row r="10" spans="1:32" x14ac:dyDescent="0.25">
      <c r="A10" s="30" t="s">
        <v>17</v>
      </c>
      <c r="B10" s="71"/>
      <c r="C10" s="72"/>
      <c r="D10" s="73">
        <f>AD105</f>
        <v>44.363636363636367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51.436031331592687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100.26109660574411</v>
      </c>
      <c r="P11" s="74" t="s">
        <v>83</v>
      </c>
      <c r="S11" s="107" t="s">
        <v>29</v>
      </c>
      <c r="T11" s="112"/>
      <c r="U11" s="112"/>
      <c r="V11" s="112">
        <v>407</v>
      </c>
      <c r="W11" s="112">
        <v>423</v>
      </c>
      <c r="X11" s="112">
        <v>447</v>
      </c>
      <c r="Y11" s="112">
        <v>516</v>
      </c>
      <c r="Z11" s="112">
        <v>544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1.0443864229765014</v>
      </c>
      <c r="P12" s="74" t="s">
        <v>83</v>
      </c>
      <c r="S12" s="107" t="s">
        <v>30</v>
      </c>
      <c r="T12" s="112"/>
      <c r="U12" s="112"/>
      <c r="V12" s="112">
        <v>0</v>
      </c>
      <c r="W12" s="112">
        <v>7</v>
      </c>
      <c r="X12" s="112">
        <v>5</v>
      </c>
      <c r="Y12" s="112">
        <v>3</v>
      </c>
      <c r="Z12" s="112">
        <v>5</v>
      </c>
    </row>
    <row r="13" spans="1:32" ht="15" customHeight="1" x14ac:dyDescent="0.25">
      <c r="A13" s="30" t="s">
        <v>19</v>
      </c>
      <c r="B13" s="72"/>
      <c r="C13" s="72"/>
      <c r="D13" s="73">
        <f>AD108</f>
        <v>1.6363636363636365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6.7272727272727275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63.636363636363633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23.255813953488371</v>
      </c>
      <c r="P15" s="74" t="s">
        <v>83</v>
      </c>
      <c r="S15" s="115" t="s">
        <v>59</v>
      </c>
      <c r="T15" s="115"/>
      <c r="U15" s="116"/>
      <c r="V15" s="116">
        <v>6</v>
      </c>
      <c r="W15" s="116">
        <v>3</v>
      </c>
      <c r="X15" s="116">
        <v>5</v>
      </c>
      <c r="Y15" s="112">
        <v>3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27.454545454545453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76.744186046511629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7</v>
      </c>
      <c r="Z16" s="112">
        <v>4</v>
      </c>
      <c r="AB16" s="117">
        <f t="shared" si="2"/>
        <v>7.246376811594203E-3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22</v>
      </c>
      <c r="W17" s="116">
        <v>6</v>
      </c>
      <c r="X17" s="116">
        <v>9</v>
      </c>
      <c r="Y17" s="112">
        <v>18</v>
      </c>
      <c r="Z17" s="112">
        <v>23</v>
      </c>
      <c r="AB17" s="117">
        <f t="shared" si="2"/>
        <v>4.1666666666666664E-2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Cherbourg (2018-19 to 2022-23)</v>
      </c>
      <c r="B19" s="63"/>
      <c r="C19" s="63"/>
      <c r="D19" s="63"/>
      <c r="E19" s="63"/>
      <c r="F19" s="63"/>
      <c r="G19" s="63" t="str">
        <f>$S$1&amp;" ("&amp;$V$2&amp;" to "&amp;$Z$2&amp;")"</f>
        <v>Cherbourg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20</v>
      </c>
      <c r="W19" s="116">
        <v>13</v>
      </c>
      <c r="X19" s="116">
        <v>20</v>
      </c>
      <c r="Y19" s="112">
        <v>31</v>
      </c>
      <c r="Z19" s="112">
        <v>13</v>
      </c>
      <c r="AB19" s="117">
        <f t="shared" si="2"/>
        <v>2.355072463768116E-2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15</v>
      </c>
      <c r="Y20" s="112">
        <v>4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0</v>
      </c>
      <c r="X21" s="116">
        <v>1</v>
      </c>
      <c r="Y21" s="112">
        <v>7</v>
      </c>
      <c r="Z21" s="112">
        <v>6</v>
      </c>
      <c r="AB21" s="117">
        <f t="shared" si="2"/>
        <v>1.0869565217391304E-2</v>
      </c>
    </row>
    <row r="22" spans="1:28" x14ac:dyDescent="0.25">
      <c r="S22" s="115" t="s">
        <v>66</v>
      </c>
      <c r="T22" s="115"/>
      <c r="U22" s="116"/>
      <c r="V22" s="116">
        <v>6</v>
      </c>
      <c r="W22" s="116">
        <v>5</v>
      </c>
      <c r="X22" s="116">
        <v>11</v>
      </c>
      <c r="Y22" s="112">
        <v>7</v>
      </c>
      <c r="Z22" s="112">
        <v>10</v>
      </c>
      <c r="AB22" s="117">
        <f t="shared" si="2"/>
        <v>1.8115942028985508E-2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2</v>
      </c>
      <c r="Y23" s="112">
        <v>0</v>
      </c>
      <c r="Z23" s="112">
        <v>6</v>
      </c>
      <c r="AB23" s="117">
        <f t="shared" si="2"/>
        <v>1.0869565217391304E-2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5</v>
      </c>
      <c r="W25" s="116">
        <v>4</v>
      </c>
      <c r="X25" s="116">
        <v>2</v>
      </c>
      <c r="Y25" s="112">
        <v>0</v>
      </c>
      <c r="Z25" s="112">
        <v>6</v>
      </c>
      <c r="AB25" s="117">
        <f t="shared" si="2"/>
        <v>1.0869565217391304E-2</v>
      </c>
    </row>
    <row r="26" spans="1:28" x14ac:dyDescent="0.25">
      <c r="S26" s="115" t="s">
        <v>70</v>
      </c>
      <c r="T26" s="115"/>
      <c r="U26" s="116"/>
      <c r="V26" s="116">
        <v>6</v>
      </c>
      <c r="W26" s="116">
        <v>6</v>
      </c>
      <c r="X26" s="116">
        <v>6</v>
      </c>
      <c r="Y26" s="112">
        <v>5</v>
      </c>
      <c r="Z26" s="112">
        <v>6</v>
      </c>
      <c r="AB26" s="117">
        <f t="shared" si="2"/>
        <v>1.0869565217391304E-2</v>
      </c>
    </row>
    <row r="27" spans="1:28" x14ac:dyDescent="0.25">
      <c r="S27" s="115" t="s">
        <v>71</v>
      </c>
      <c r="T27" s="115"/>
      <c r="U27" s="116"/>
      <c r="V27" s="116">
        <v>41</v>
      </c>
      <c r="W27" s="116">
        <v>50</v>
      </c>
      <c r="X27" s="116">
        <v>52</v>
      </c>
      <c r="Y27" s="112">
        <v>77</v>
      </c>
      <c r="Z27" s="112">
        <v>93</v>
      </c>
      <c r="AB27" s="117">
        <f t="shared" si="2"/>
        <v>0.16847826086956522</v>
      </c>
    </row>
    <row r="28" spans="1:28" x14ac:dyDescent="0.25">
      <c r="S28" s="115" t="s">
        <v>72</v>
      </c>
      <c r="T28" s="115"/>
      <c r="U28" s="116"/>
      <c r="V28" s="116">
        <v>77</v>
      </c>
      <c r="W28" s="116">
        <v>73</v>
      </c>
      <c r="X28" s="116">
        <v>75</v>
      </c>
      <c r="Y28" s="112">
        <v>70</v>
      </c>
      <c r="Z28" s="112">
        <v>91</v>
      </c>
      <c r="AB28" s="117">
        <f t="shared" si="2"/>
        <v>0.16485507246376813</v>
      </c>
    </row>
    <row r="29" spans="1:28" x14ac:dyDescent="0.25">
      <c r="S29" s="115" t="s">
        <v>73</v>
      </c>
      <c r="T29" s="115"/>
      <c r="U29" s="116"/>
      <c r="V29" s="116">
        <v>100</v>
      </c>
      <c r="W29" s="116">
        <v>131</v>
      </c>
      <c r="X29" s="116">
        <v>110</v>
      </c>
      <c r="Y29" s="112">
        <v>128</v>
      </c>
      <c r="Z29" s="112">
        <v>143</v>
      </c>
      <c r="AB29" s="117">
        <f t="shared" si="2"/>
        <v>0.25905797101449274</v>
      </c>
    </row>
    <row r="30" spans="1:28" x14ac:dyDescent="0.25">
      <c r="S30" s="115" t="s">
        <v>74</v>
      </c>
      <c r="T30" s="115"/>
      <c r="U30" s="116"/>
      <c r="V30" s="116">
        <v>47</v>
      </c>
      <c r="W30" s="116">
        <v>40</v>
      </c>
      <c r="X30" s="116">
        <v>37</v>
      </c>
      <c r="Y30" s="112">
        <v>44</v>
      </c>
      <c r="Z30" s="112">
        <v>42</v>
      </c>
      <c r="AB30" s="117">
        <f t="shared" si="2"/>
        <v>7.6086956521739135E-2</v>
      </c>
    </row>
    <row r="31" spans="1:28" x14ac:dyDescent="0.25">
      <c r="S31" s="115" t="s">
        <v>75</v>
      </c>
      <c r="T31" s="115"/>
      <c r="U31" s="116"/>
      <c r="V31" s="116">
        <v>75</v>
      </c>
      <c r="W31" s="116">
        <v>75</v>
      </c>
      <c r="X31" s="116">
        <v>91</v>
      </c>
      <c r="Y31" s="112">
        <v>116</v>
      </c>
      <c r="Z31" s="112">
        <v>112</v>
      </c>
      <c r="AB31" s="117">
        <f t="shared" si="2"/>
        <v>0.20289855072463769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1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5</v>
      </c>
      <c r="W33" s="116">
        <v>17</v>
      </c>
      <c r="X33" s="116">
        <v>12</v>
      </c>
      <c r="Y33" s="112">
        <v>16</v>
      </c>
      <c r="Z33" s="112">
        <v>14</v>
      </c>
      <c r="AB33" s="117">
        <f t="shared" si="2"/>
        <v>2.5362318840579712E-2</v>
      </c>
    </row>
    <row r="34" spans="19:32" x14ac:dyDescent="0.25">
      <c r="S34" s="118" t="s">
        <v>53</v>
      </c>
      <c r="T34" s="118"/>
      <c r="U34" s="119"/>
      <c r="V34" s="119">
        <v>408</v>
      </c>
      <c r="W34" s="119">
        <v>426</v>
      </c>
      <c r="X34" s="119">
        <v>452</v>
      </c>
      <c r="Y34" s="120">
        <v>518</v>
      </c>
      <c r="Z34" s="120">
        <v>552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263</v>
      </c>
      <c r="W37" s="112">
        <v>262</v>
      </c>
      <c r="X37" s="112">
        <v>267</v>
      </c>
      <c r="Y37" s="112">
        <v>289</v>
      </c>
      <c r="Z37" s="112">
        <v>297</v>
      </c>
      <c r="AB37" s="132">
        <f>Z37/Z40*100</f>
        <v>76.744186046511629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</v>
      </c>
      <c r="W38" s="112">
        <v>56</v>
      </c>
      <c r="X38" s="112">
        <v>64</v>
      </c>
      <c r="Y38" s="112">
        <v>75</v>
      </c>
      <c r="Z38" s="112">
        <v>90</v>
      </c>
      <c r="AB38" s="132">
        <f>Z38/Z40*100</f>
        <v>23.255813953488371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307</v>
      </c>
      <c r="W40" s="112">
        <v>318</v>
      </c>
      <c r="X40" s="112">
        <v>331</v>
      </c>
      <c r="Y40" s="112">
        <v>364</v>
      </c>
      <c r="Z40" s="112">
        <v>387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2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14</v>
      </c>
      <c r="W46" s="112">
        <v>9</v>
      </c>
      <c r="X46" s="112">
        <v>12</v>
      </c>
      <c r="Y46" s="112">
        <v>18</v>
      </c>
      <c r="Z46" s="112">
        <v>18</v>
      </c>
    </row>
    <row r="47" spans="19:32" x14ac:dyDescent="0.25">
      <c r="S47" s="115" t="s">
        <v>39</v>
      </c>
      <c r="T47" s="115"/>
      <c r="U47" s="112"/>
      <c r="V47" s="112">
        <v>19</v>
      </c>
      <c r="W47" s="112">
        <v>23</v>
      </c>
      <c r="X47" s="112">
        <v>28</v>
      </c>
      <c r="Y47" s="112">
        <v>31</v>
      </c>
      <c r="Z47" s="112">
        <v>37</v>
      </c>
    </row>
    <row r="48" spans="19:32" x14ac:dyDescent="0.25">
      <c r="S48" s="115" t="s">
        <v>40</v>
      </c>
      <c r="T48" s="115"/>
      <c r="U48" s="112"/>
      <c r="V48" s="112">
        <v>24</v>
      </c>
      <c r="W48" s="112">
        <v>24</v>
      </c>
      <c r="X48" s="112">
        <v>23</v>
      </c>
      <c r="Y48" s="112">
        <v>29</v>
      </c>
      <c r="Z48" s="112">
        <v>33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</v>
      </c>
      <c r="W49" s="112">
        <v>31</v>
      </c>
      <c r="X49" s="112">
        <v>34</v>
      </c>
      <c r="Y49" s="112">
        <v>42</v>
      </c>
      <c r="Z49" s="112">
        <v>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Cherbourg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</v>
      </c>
      <c r="W50" s="112">
        <v>27</v>
      </c>
      <c r="X50" s="112">
        <v>26</v>
      </c>
      <c r="Y50" s="112">
        <v>29</v>
      </c>
      <c r="Z50" s="112">
        <v>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</v>
      </c>
      <c r="W51" s="112">
        <v>20</v>
      </c>
      <c r="X51" s="112">
        <v>29</v>
      </c>
      <c r="Y51" s="112">
        <v>34</v>
      </c>
      <c r="Z51" s="112">
        <v>42</v>
      </c>
    </row>
    <row r="52" spans="1:26" ht="15" customHeight="1" x14ac:dyDescent="0.25">
      <c r="S52" s="115" t="s">
        <v>44</v>
      </c>
      <c r="T52" s="115"/>
      <c r="U52" s="112"/>
      <c r="V52" s="112">
        <v>29</v>
      </c>
      <c r="W52" s="112">
        <v>28</v>
      </c>
      <c r="X52" s="112">
        <v>26</v>
      </c>
      <c r="Y52" s="112">
        <v>29</v>
      </c>
      <c r="Z52" s="112">
        <v>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</v>
      </c>
      <c r="W53" s="112">
        <v>18</v>
      </c>
      <c r="X53" s="112">
        <v>20</v>
      </c>
      <c r="Y53" s="112">
        <v>30</v>
      </c>
      <c r="Z53" s="112">
        <v>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</v>
      </c>
      <c r="W54" s="112">
        <v>10</v>
      </c>
      <c r="X54" s="112">
        <v>12</v>
      </c>
      <c r="Y54" s="112">
        <v>18</v>
      </c>
      <c r="Z54" s="112">
        <v>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</v>
      </c>
      <c r="W55" s="112">
        <v>19</v>
      </c>
      <c r="X55" s="112">
        <v>19</v>
      </c>
      <c r="Y55" s="112">
        <v>20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0</v>
      </c>
      <c r="X56" s="112">
        <v>2</v>
      </c>
      <c r="Y56" s="112">
        <v>7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215</v>
      </c>
      <c r="W61" s="112">
        <v>223</v>
      </c>
      <c r="X61" s="112">
        <v>233</v>
      </c>
      <c r="Y61" s="112">
        <v>271</v>
      </c>
      <c r="Z61" s="112">
        <v>280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0</v>
      </c>
      <c r="X64" s="112">
        <v>1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Cherbourg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</v>
      </c>
      <c r="W65" s="112">
        <v>12</v>
      </c>
      <c r="X65" s="112">
        <v>20</v>
      </c>
      <c r="Y65" s="112">
        <v>21</v>
      </c>
      <c r="Z65" s="112">
        <v>19</v>
      </c>
    </row>
    <row r="66" spans="1:26" x14ac:dyDescent="0.25">
      <c r="S66" s="115" t="s">
        <v>39</v>
      </c>
      <c r="T66" s="115"/>
      <c r="U66" s="112"/>
      <c r="V66" s="112">
        <v>36</v>
      </c>
      <c r="W66" s="112">
        <v>29</v>
      </c>
      <c r="X66" s="112">
        <v>18</v>
      </c>
      <c r="Y66" s="112">
        <v>20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32</v>
      </c>
      <c r="W67" s="112">
        <v>37</v>
      </c>
      <c r="X67" s="112">
        <v>37</v>
      </c>
      <c r="Y67" s="112">
        <v>48</v>
      </c>
      <c r="Z67" s="112">
        <v>46</v>
      </c>
    </row>
    <row r="68" spans="1:26" x14ac:dyDescent="0.25">
      <c r="S68" s="115" t="s">
        <v>41</v>
      </c>
      <c r="T68" s="115"/>
      <c r="U68" s="112"/>
      <c r="V68" s="112">
        <v>17</v>
      </c>
      <c r="W68" s="112">
        <v>19</v>
      </c>
      <c r="X68" s="112">
        <v>25</v>
      </c>
      <c r="Y68" s="112">
        <v>43</v>
      </c>
      <c r="Z68" s="112">
        <v>48</v>
      </c>
    </row>
    <row r="69" spans="1:26" x14ac:dyDescent="0.25">
      <c r="S69" s="115" t="s">
        <v>42</v>
      </c>
      <c r="T69" s="115"/>
      <c r="U69" s="112"/>
      <c r="V69" s="112">
        <v>15</v>
      </c>
      <c r="W69" s="112">
        <v>19</v>
      </c>
      <c r="X69" s="112">
        <v>20</v>
      </c>
      <c r="Y69" s="112">
        <v>27</v>
      </c>
      <c r="Z69" s="112">
        <v>21</v>
      </c>
    </row>
    <row r="70" spans="1:26" x14ac:dyDescent="0.25">
      <c r="S70" s="115" t="s">
        <v>43</v>
      </c>
      <c r="T70" s="115"/>
      <c r="U70" s="112"/>
      <c r="V70" s="112">
        <v>22</v>
      </c>
      <c r="W70" s="112">
        <v>24</v>
      </c>
      <c r="X70" s="112">
        <v>27</v>
      </c>
      <c r="Y70" s="112">
        <v>22</v>
      </c>
      <c r="Z70" s="112">
        <v>21</v>
      </c>
    </row>
    <row r="71" spans="1:26" x14ac:dyDescent="0.25">
      <c r="S71" s="115" t="s">
        <v>44</v>
      </c>
      <c r="T71" s="115"/>
      <c r="U71" s="112"/>
      <c r="V71" s="112">
        <v>18</v>
      </c>
      <c r="W71" s="112">
        <v>27</v>
      </c>
      <c r="X71" s="112">
        <v>27</v>
      </c>
      <c r="Y71" s="112">
        <v>26</v>
      </c>
      <c r="Z71" s="112">
        <v>38</v>
      </c>
    </row>
    <row r="72" spans="1:26" x14ac:dyDescent="0.25">
      <c r="S72" s="115" t="s">
        <v>45</v>
      </c>
      <c r="T72" s="115"/>
      <c r="U72" s="112"/>
      <c r="V72" s="112">
        <v>11</v>
      </c>
      <c r="W72" s="112">
        <v>18</v>
      </c>
      <c r="X72" s="112">
        <v>17</v>
      </c>
      <c r="Y72" s="112">
        <v>17</v>
      </c>
      <c r="Z72" s="112">
        <v>20</v>
      </c>
    </row>
    <row r="73" spans="1:26" x14ac:dyDescent="0.25">
      <c r="S73" s="115" t="s">
        <v>46</v>
      </c>
      <c r="T73" s="115"/>
      <c r="U73" s="112"/>
      <c r="V73" s="112">
        <v>5</v>
      </c>
      <c r="W73" s="112">
        <v>6</v>
      </c>
      <c r="X73" s="112">
        <v>15</v>
      </c>
      <c r="Y73" s="112">
        <v>11</v>
      </c>
      <c r="Z73" s="112">
        <v>13</v>
      </c>
    </row>
    <row r="74" spans="1:26" x14ac:dyDescent="0.25">
      <c r="S74" s="115" t="s">
        <v>47</v>
      </c>
      <c r="T74" s="115"/>
      <c r="U74" s="112"/>
      <c r="V74" s="112">
        <v>5</v>
      </c>
      <c r="W74" s="112">
        <v>11</v>
      </c>
      <c r="X74" s="112">
        <v>7</v>
      </c>
      <c r="Y74" s="112">
        <v>8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0</v>
      </c>
      <c r="X75" s="112">
        <v>0</v>
      </c>
      <c r="Y75" s="112">
        <v>0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6</v>
      </c>
      <c r="X76" s="112">
        <v>4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195</v>
      </c>
      <c r="W80" s="112">
        <v>203</v>
      </c>
      <c r="X80" s="112">
        <v>218</v>
      </c>
      <c r="Y80" s="112">
        <v>249</v>
      </c>
      <c r="Z80" s="112">
        <v>274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Cherbourg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6</v>
      </c>
      <c r="X83" s="112">
        <v>9</v>
      </c>
      <c r="Y83" s="112">
        <v>4</v>
      </c>
      <c r="Z83" s="112">
        <v>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10</v>
      </c>
      <c r="W84" s="112">
        <v>8</v>
      </c>
      <c r="X84" s="112">
        <v>7</v>
      </c>
      <c r="Y84" s="112">
        <v>9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21</v>
      </c>
      <c r="W85" s="112">
        <v>18</v>
      </c>
      <c r="X85" s="112">
        <v>12</v>
      </c>
      <c r="Y85" s="112">
        <v>16</v>
      </c>
      <c r="Z85" s="112">
        <v>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550</v>
      </c>
      <c r="D86" s="96">
        <f t="shared" ref="D86:D91" si="4">AD4</f>
        <v>5.7692307692307709E-2</v>
      </c>
      <c r="E86" s="97">
        <f t="shared" ref="E86:E91" si="5">AD4</f>
        <v>5.7692307692307709E-2</v>
      </c>
      <c r="F86" s="96">
        <f t="shared" ref="F86:F91" si="6">AF4</f>
        <v>0.33819951338199505</v>
      </c>
      <c r="G86" s="97">
        <f t="shared" ref="G86:G91" si="7">AF4</f>
        <v>0.33819951338199505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27</v>
      </c>
      <c r="W86" s="112">
        <v>30</v>
      </c>
      <c r="X86" s="112">
        <v>28</v>
      </c>
      <c r="Y86" s="112">
        <v>33</v>
      </c>
      <c r="Z86" s="112">
        <v>30</v>
      </c>
    </row>
    <row r="87" spans="1:30" ht="15" customHeight="1" x14ac:dyDescent="0.25">
      <c r="A87" s="98" t="s">
        <v>4</v>
      </c>
      <c r="B87" s="49"/>
      <c r="C87" s="57" t="str">
        <f t="shared" si="3"/>
        <v>281</v>
      </c>
      <c r="D87" s="96">
        <f t="shared" si="4"/>
        <v>2.93040293040292E-2</v>
      </c>
      <c r="E87" s="97">
        <f t="shared" si="5"/>
        <v>2.93040293040292E-2</v>
      </c>
      <c r="F87" s="96">
        <f t="shared" si="6"/>
        <v>0.338095238095238</v>
      </c>
      <c r="G87" s="97">
        <f t="shared" si="7"/>
        <v>0.338095238095238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</v>
      </c>
      <c r="W87" s="112">
        <v>6</v>
      </c>
      <c r="X87" s="112">
        <v>4</v>
      </c>
      <c r="Y87" s="112">
        <v>5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272</v>
      </c>
      <c r="D88" s="96">
        <f t="shared" si="4"/>
        <v>0.10121457489878538</v>
      </c>
      <c r="E88" s="97">
        <f t="shared" si="5"/>
        <v>0.10121457489878538</v>
      </c>
      <c r="F88" s="96">
        <f t="shared" si="6"/>
        <v>0.38071065989847708</v>
      </c>
      <c r="G88" s="97">
        <f t="shared" si="7"/>
        <v>0.38071065989847708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5</v>
      </c>
      <c r="X88" s="112">
        <v>0</v>
      </c>
      <c r="Y88" s="112">
        <v>5</v>
      </c>
      <c r="Z88" s="112">
        <v>7</v>
      </c>
    </row>
    <row r="89" spans="1:30" ht="15" customHeight="1" x14ac:dyDescent="0.25">
      <c r="A89" s="49" t="s">
        <v>6</v>
      </c>
      <c r="B89" s="49"/>
      <c r="C89" s="57" t="str">
        <f t="shared" si="3"/>
        <v>383</v>
      </c>
      <c r="D89" s="96">
        <f t="shared" si="4"/>
        <v>4.9315068493150704E-2</v>
      </c>
      <c r="E89" s="97">
        <f t="shared" si="5"/>
        <v>4.9315068493150704E-2</v>
      </c>
      <c r="F89" s="96">
        <f t="shared" si="6"/>
        <v>0.23151125401929251</v>
      </c>
      <c r="G89" s="97">
        <f t="shared" si="7"/>
        <v>0.23151125401929251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</v>
      </c>
      <c r="W89" s="112">
        <v>7</v>
      </c>
      <c r="X89" s="112">
        <v>4</v>
      </c>
      <c r="Y89" s="112">
        <v>5</v>
      </c>
      <c r="Z89" s="112">
        <v>6</v>
      </c>
    </row>
    <row r="90" spans="1:30" ht="15" customHeight="1" x14ac:dyDescent="0.25">
      <c r="A90" s="49" t="s">
        <v>95</v>
      </c>
      <c r="B90" s="49"/>
      <c r="C90" s="57" t="str">
        <f t="shared" si="3"/>
        <v>$29,608</v>
      </c>
      <c r="D90" s="96">
        <f t="shared" si="4"/>
        <v>1.861321105589564E-4</v>
      </c>
      <c r="E90" s="97">
        <f t="shared" si="5"/>
        <v>1.861321105589564E-4</v>
      </c>
      <c r="F90" s="96">
        <f t="shared" si="6"/>
        <v>6.5991580261679506E-2</v>
      </c>
      <c r="G90" s="97">
        <f t="shared" si="7"/>
        <v>6.5991580261679506E-2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46</v>
      </c>
      <c r="W90" s="112">
        <v>51</v>
      </c>
      <c r="X90" s="112">
        <v>48</v>
      </c>
      <c r="Y90" s="112">
        <v>64</v>
      </c>
      <c r="Z90" s="112">
        <v>64</v>
      </c>
    </row>
    <row r="91" spans="1:30" ht="15" customHeight="1" x14ac:dyDescent="0.25">
      <c r="A91" s="49" t="s">
        <v>7</v>
      </c>
      <c r="B91" s="49"/>
      <c r="C91" s="57" t="str">
        <f t="shared" si="3"/>
        <v>$13.3 mil</v>
      </c>
      <c r="D91" s="96">
        <f t="shared" si="4"/>
        <v>4.549296558824989E-2</v>
      </c>
      <c r="E91" s="97">
        <f t="shared" si="5"/>
        <v>4.549296558824989E-2</v>
      </c>
      <c r="F91" s="96">
        <f t="shared" si="6"/>
        <v>0.46005619410490528</v>
      </c>
      <c r="G91" s="97">
        <f t="shared" si="7"/>
        <v>0.46005619410490528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159</v>
      </c>
      <c r="W91" s="112">
        <v>164</v>
      </c>
      <c r="X91" s="112">
        <v>165</v>
      </c>
      <c r="Y91" s="112">
        <v>180</v>
      </c>
      <c r="Z91" s="112">
        <v>191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</v>
      </c>
      <c r="W93" s="112">
        <v>6</v>
      </c>
      <c r="X93" s="112">
        <v>3</v>
      </c>
      <c r="Y93" s="112">
        <v>6</v>
      </c>
      <c r="Z93" s="112">
        <v>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</v>
      </c>
      <c r="W94" s="112">
        <v>8</v>
      </c>
      <c r="X94" s="112">
        <v>17</v>
      </c>
      <c r="Y94" s="112">
        <v>16</v>
      </c>
      <c r="Z94" s="112">
        <v>23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11</v>
      </c>
      <c r="W95" s="112">
        <v>3</v>
      </c>
      <c r="X95" s="112">
        <v>5</v>
      </c>
      <c r="Y95" s="112">
        <v>9</v>
      </c>
      <c r="Z95" s="112">
        <v>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49</v>
      </c>
      <c r="W96" s="112">
        <v>62</v>
      </c>
      <c r="X96" s="112">
        <v>58</v>
      </c>
      <c r="Y96" s="112">
        <v>61</v>
      </c>
      <c r="Z96" s="112">
        <v>69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22</v>
      </c>
      <c r="W97" s="112">
        <v>21</v>
      </c>
      <c r="X97" s="112">
        <v>26</v>
      </c>
      <c r="Y97" s="112">
        <v>29</v>
      </c>
      <c r="Z97" s="112">
        <v>36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0</v>
      </c>
      <c r="W98" s="112">
        <v>0</v>
      </c>
      <c r="X98" s="112">
        <v>0</v>
      </c>
      <c r="Y98" s="112">
        <v>7</v>
      </c>
      <c r="Z98" s="112">
        <v>4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16</v>
      </c>
      <c r="W100" s="112">
        <v>14</v>
      </c>
      <c r="X100" s="112">
        <v>21</v>
      </c>
      <c r="Y100" s="112">
        <v>21</v>
      </c>
      <c r="Z100" s="112">
        <v>17</v>
      </c>
    </row>
    <row r="101" spans="1:32" x14ac:dyDescent="0.25">
      <c r="A101" s="18"/>
      <c r="S101" s="118" t="s">
        <v>53</v>
      </c>
      <c r="T101" s="118"/>
      <c r="U101" s="112"/>
      <c r="V101" s="112">
        <v>145</v>
      </c>
      <c r="W101" s="112">
        <v>155</v>
      </c>
      <c r="X101" s="112">
        <v>169</v>
      </c>
      <c r="Y101" s="112">
        <v>180</v>
      </c>
      <c r="Z101" s="112">
        <v>194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210</v>
      </c>
      <c r="W104" s="112">
        <v>234</v>
      </c>
      <c r="X104" s="112">
        <v>237</v>
      </c>
      <c r="Y104" s="112">
        <v>290</v>
      </c>
      <c r="Z104" s="112">
        <v>307</v>
      </c>
      <c r="AB104" s="109" t="str">
        <f>TEXT(Z104,"###,###")</f>
        <v>307</v>
      </c>
      <c r="AD104" s="130">
        <f>Z104/($Z$4)*100</f>
        <v>55.81818181818182</v>
      </c>
      <c r="AF104" s="109"/>
    </row>
    <row r="105" spans="1:32" x14ac:dyDescent="0.25">
      <c r="S105" s="115" t="s">
        <v>17</v>
      </c>
      <c r="T105" s="115"/>
      <c r="U105" s="112"/>
      <c r="V105" s="112">
        <v>214</v>
      </c>
      <c r="W105" s="112">
        <v>220</v>
      </c>
      <c r="X105" s="112">
        <v>210</v>
      </c>
      <c r="Y105" s="112">
        <v>221</v>
      </c>
      <c r="Z105" s="112">
        <v>244</v>
      </c>
      <c r="AB105" s="109" t="str">
        <f>TEXT(Z105,"###,###")</f>
        <v>244</v>
      </c>
      <c r="AD105" s="130">
        <f>Z105/($Z$4)*100</f>
        <v>44.363636363636367</v>
      </c>
      <c r="AF105" s="109"/>
    </row>
    <row r="106" spans="1:32" x14ac:dyDescent="0.25">
      <c r="S106" s="118" t="s">
        <v>53</v>
      </c>
      <c r="T106" s="118"/>
      <c r="U106" s="120"/>
      <c r="V106" s="120">
        <v>424</v>
      </c>
      <c r="W106" s="120">
        <v>454</v>
      </c>
      <c r="X106" s="120">
        <v>447</v>
      </c>
      <c r="Y106" s="120">
        <v>511</v>
      </c>
      <c r="Z106" s="120">
        <v>551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</v>
      </c>
      <c r="W108" s="112">
        <v>30</v>
      </c>
      <c r="X108" s="112">
        <v>24</v>
      </c>
      <c r="Y108" s="112">
        <v>17</v>
      </c>
      <c r="Z108" s="112">
        <v>9</v>
      </c>
      <c r="AB108" s="109" t="str">
        <f>TEXT(Z108,"###,###")</f>
        <v>9</v>
      </c>
      <c r="AD108" s="130">
        <f>Z108/($Z$4)*100</f>
        <v>1.6363636363636365</v>
      </c>
      <c r="AF108" s="109"/>
    </row>
    <row r="109" spans="1:32" x14ac:dyDescent="0.25">
      <c r="S109" s="115" t="s">
        <v>20</v>
      </c>
      <c r="T109" s="115"/>
      <c r="U109" s="112"/>
      <c r="V109" s="112">
        <v>23</v>
      </c>
      <c r="W109" s="112">
        <v>41</v>
      </c>
      <c r="X109" s="112">
        <v>44</v>
      </c>
      <c r="Y109" s="112">
        <v>47</v>
      </c>
      <c r="Z109" s="112">
        <v>37</v>
      </c>
      <c r="AB109" s="109" t="str">
        <f>TEXT(Z109,"###,###")</f>
        <v>37</v>
      </c>
      <c r="AD109" s="130">
        <f>Z109/($Z$4)*100</f>
        <v>6.7272727272727275</v>
      </c>
      <c r="AF109" s="109"/>
    </row>
    <row r="110" spans="1:32" x14ac:dyDescent="0.25">
      <c r="S110" s="115" t="s">
        <v>21</v>
      </c>
      <c r="T110" s="115"/>
      <c r="U110" s="112"/>
      <c r="V110" s="112">
        <v>156</v>
      </c>
      <c r="W110" s="112">
        <v>154</v>
      </c>
      <c r="X110" s="112">
        <v>187</v>
      </c>
      <c r="Y110" s="112">
        <v>211</v>
      </c>
      <c r="Z110" s="112">
        <v>350</v>
      </c>
      <c r="AB110" s="109" t="str">
        <f>TEXT(Z110,"###,###")</f>
        <v>350</v>
      </c>
      <c r="AD110" s="130">
        <f>Z110/($Z$4)*100</f>
        <v>63.636363636363633</v>
      </c>
      <c r="AF110" s="109"/>
    </row>
    <row r="111" spans="1:32" x14ac:dyDescent="0.25">
      <c r="S111" s="115" t="s">
        <v>22</v>
      </c>
      <c r="T111" s="115"/>
      <c r="U111" s="112"/>
      <c r="V111" s="112">
        <v>207</v>
      </c>
      <c r="W111" s="112">
        <v>200</v>
      </c>
      <c r="X111" s="112">
        <v>192</v>
      </c>
      <c r="Y111" s="112">
        <v>240</v>
      </c>
      <c r="Z111" s="112">
        <v>151</v>
      </c>
      <c r="AB111" s="109" t="str">
        <f>TEXT(Z111,"###,###")</f>
        <v>151</v>
      </c>
      <c r="AD111" s="130">
        <f>Z111/($Z$4)*100</f>
        <v>27.454545454545453</v>
      </c>
      <c r="AF111" s="109"/>
    </row>
    <row r="112" spans="1:32" x14ac:dyDescent="0.25">
      <c r="S112" s="118" t="s">
        <v>53</v>
      </c>
      <c r="T112" s="118"/>
      <c r="U112" s="112"/>
      <c r="V112" s="112">
        <v>405</v>
      </c>
      <c r="W112" s="112">
        <v>425</v>
      </c>
      <c r="X112" s="112">
        <v>452</v>
      </c>
      <c r="Y112" s="112">
        <v>517</v>
      </c>
      <c r="Z112" s="112">
        <v>554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37.770000000000003</v>
      </c>
      <c r="W118" s="131">
        <v>38.369999999999997</v>
      </c>
      <c r="X118" s="131">
        <v>38.369999999999997</v>
      </c>
      <c r="Y118" s="131">
        <v>38.130000000000003</v>
      </c>
      <c r="Z118" s="131">
        <v>38.479999999999997</v>
      </c>
      <c r="AB118" s="109" t="str">
        <f>TEXT(Z118,"##.0")</f>
        <v>38.5</v>
      </c>
    </row>
    <row r="120" spans="19:32" x14ac:dyDescent="0.25">
      <c r="S120" s="101" t="s">
        <v>97</v>
      </c>
      <c r="T120" s="112"/>
      <c r="U120" s="112"/>
      <c r="V120" s="112">
        <v>311</v>
      </c>
      <c r="W120" s="112">
        <v>316</v>
      </c>
      <c r="X120" s="112">
        <v>329</v>
      </c>
      <c r="Y120" s="112">
        <v>361</v>
      </c>
      <c r="Z120" s="112">
        <v>384</v>
      </c>
      <c r="AB120" s="109" t="str">
        <f>TEXT(Z120,"###,###")</f>
        <v>384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99</v>
      </c>
      <c r="T122" s="112"/>
      <c r="U122" s="112"/>
      <c r="V122" s="112">
        <v>0</v>
      </c>
      <c r="W122" s="112">
        <v>3</v>
      </c>
      <c r="X122" s="112">
        <v>5</v>
      </c>
      <c r="Y122" s="112">
        <v>4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311</v>
      </c>
      <c r="W124" s="112">
        <v>319</v>
      </c>
      <c r="X124" s="112">
        <v>334</v>
      </c>
      <c r="Y124" s="112">
        <v>365</v>
      </c>
      <c r="Z124" s="112">
        <v>384</v>
      </c>
      <c r="AB124" s="109" t="str">
        <f>TEXT(Z124,"###,###")</f>
        <v>384</v>
      </c>
      <c r="AD124" s="127">
        <f>Z124/$Z$7*100</f>
        <v>100.26109660574411</v>
      </c>
    </row>
    <row r="125" spans="19:32" x14ac:dyDescent="0.25">
      <c r="S125" s="101" t="s">
        <v>101</v>
      </c>
      <c r="T125" s="112"/>
      <c r="U125" s="112"/>
      <c r="V125" s="112">
        <v>0</v>
      </c>
      <c r="W125" s="112">
        <v>3</v>
      </c>
      <c r="X125" s="112">
        <v>5</v>
      </c>
      <c r="Y125" s="112">
        <v>4</v>
      </c>
      <c r="Z125" s="112">
        <v>4</v>
      </c>
      <c r="AB125" s="109" t="str">
        <f>TEXT(Z125,"###,###")</f>
        <v>4</v>
      </c>
      <c r="AD125" s="127">
        <f>Z125/$Z$7*100</f>
        <v>1.0443864229765014</v>
      </c>
    </row>
    <row r="127" spans="19:32" x14ac:dyDescent="0.25">
      <c r="S127" s="101" t="s">
        <v>102</v>
      </c>
      <c r="T127" s="112"/>
      <c r="U127" s="112"/>
      <c r="V127" s="112">
        <v>161</v>
      </c>
      <c r="W127" s="112">
        <v>164</v>
      </c>
      <c r="X127" s="112">
        <v>162</v>
      </c>
      <c r="Y127" s="112">
        <v>182</v>
      </c>
      <c r="Z127" s="112">
        <v>193</v>
      </c>
      <c r="AB127" s="109" t="str">
        <f>TEXT(Z127,"###,###")</f>
        <v>193</v>
      </c>
      <c r="AD127" s="127">
        <f>Z127/$Z$7*100</f>
        <v>50.391644908616186</v>
      </c>
    </row>
    <row r="128" spans="19:32" x14ac:dyDescent="0.25">
      <c r="S128" s="101" t="s">
        <v>103</v>
      </c>
      <c r="T128" s="112"/>
      <c r="U128" s="112"/>
      <c r="V128" s="112">
        <v>148</v>
      </c>
      <c r="W128" s="112">
        <v>155</v>
      </c>
      <c r="X128" s="112">
        <v>164</v>
      </c>
      <c r="Y128" s="112">
        <v>180</v>
      </c>
      <c r="Z128" s="112">
        <v>197</v>
      </c>
      <c r="AB128" s="109" t="str">
        <f>TEXT(Z128,"###,###")</f>
        <v>197</v>
      </c>
      <c r="AD128" s="127">
        <f>Z128/$Z$7*100</f>
        <v>51.436031331592687</v>
      </c>
    </row>
    <row r="130" spans="19:20" x14ac:dyDescent="0.25">
      <c r="S130" s="101" t="s">
        <v>277</v>
      </c>
      <c r="T130" s="127">
        <v>100.26109660574411</v>
      </c>
    </row>
    <row r="131" spans="19:20" x14ac:dyDescent="0.25">
      <c r="S131" s="101" t="s">
        <v>278</v>
      </c>
      <c r="T131" s="127">
        <v>1.0443864229765014</v>
      </c>
    </row>
    <row r="132" spans="19:20" x14ac:dyDescent="0.25">
      <c r="S132" s="101" t="s">
        <v>279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36BF78-B38F-43CC-93E6-1431016A8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5E5275-5F31-4B42-8E22-1D4FBDB69A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29BCB10-EDC9-4E88-80F9-C8D71F8049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14E8FA7-F7D4-48A7-A7A8-8EE5B7566C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3577-FCBE-4D59-BB18-D3A8F7FF96D6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104</v>
      </c>
      <c r="T1" s="99"/>
      <c r="U1" s="99"/>
      <c r="V1" s="99"/>
      <c r="W1" s="99"/>
      <c r="X1" s="99"/>
      <c r="Y1" s="100" t="s">
        <v>201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104</v>
      </c>
      <c r="Y3" s="105" t="s">
        <v>201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 Aurukun,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656</v>
      </c>
      <c r="W4" s="108">
        <v>567</v>
      </c>
      <c r="X4" s="108">
        <v>493</v>
      </c>
      <c r="Y4" s="108">
        <v>589</v>
      </c>
      <c r="Z4" s="108">
        <v>601</v>
      </c>
      <c r="AB4" s="109" t="str">
        <f>TEXT(Z4,"###,###")</f>
        <v>601</v>
      </c>
      <c r="AD4" s="110">
        <f>Z4/Y4-1</f>
        <v>2.0373514431239359E-2</v>
      </c>
      <c r="AF4" s="110">
        <f>Z4/V4-1</f>
        <v>-8.3841463414634165E-2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300</v>
      </c>
      <c r="W5" s="108">
        <v>262</v>
      </c>
      <c r="X5" s="108">
        <v>270</v>
      </c>
      <c r="Y5" s="108">
        <v>324</v>
      </c>
      <c r="Z5" s="108">
        <v>306</v>
      </c>
      <c r="AB5" s="109" t="str">
        <f>TEXT(Z5,"###,###")</f>
        <v>306</v>
      </c>
      <c r="AD5" s="110">
        <f t="shared" ref="AD5:AD9" si="0">Z5/Y5-1</f>
        <v>-5.555555555555558E-2</v>
      </c>
      <c r="AF5" s="110">
        <f t="shared" ref="AF5:AF9" si="1">Z5/V5-1</f>
        <v>2.0000000000000018E-2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354</v>
      </c>
      <c r="W6" s="108">
        <v>312</v>
      </c>
      <c r="X6" s="108">
        <v>223</v>
      </c>
      <c r="Y6" s="108">
        <v>264</v>
      </c>
      <c r="Z6" s="108">
        <v>292</v>
      </c>
      <c r="AB6" s="109" t="str">
        <f>TEXT(Z6,"###,###")</f>
        <v>292</v>
      </c>
      <c r="AD6" s="110">
        <f t="shared" si="0"/>
        <v>0.10606060606060597</v>
      </c>
      <c r="AF6" s="110">
        <f t="shared" si="1"/>
        <v>-0.17514124293785316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443</v>
      </c>
      <c r="W7" s="108">
        <v>406</v>
      </c>
      <c r="X7" s="108">
        <v>365</v>
      </c>
      <c r="Y7" s="108">
        <v>391</v>
      </c>
      <c r="Z7" s="108">
        <v>409</v>
      </c>
      <c r="AB7" s="109" t="str">
        <f>TEXT(Z7,"###,###")</f>
        <v>409</v>
      </c>
      <c r="AD7" s="110">
        <f t="shared" si="0"/>
        <v>4.6035805626598369E-2</v>
      </c>
      <c r="AF7" s="110">
        <f t="shared" si="1"/>
        <v>-7.674943566591419E-2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409</v>
      </c>
      <c r="P8" s="67"/>
      <c r="S8" s="107" t="s">
        <v>82</v>
      </c>
      <c r="T8" s="108"/>
      <c r="U8" s="108"/>
      <c r="V8" s="108">
        <v>20167</v>
      </c>
      <c r="W8" s="108">
        <v>18935.419999999998</v>
      </c>
      <c r="X8" s="108">
        <v>20871</v>
      </c>
      <c r="Y8" s="108">
        <v>18879.89</v>
      </c>
      <c r="Z8" s="108">
        <v>21144.83</v>
      </c>
      <c r="AB8" s="109" t="str">
        <f>TEXT(Z8,"$###,###")</f>
        <v>$21,145</v>
      </c>
      <c r="AD8" s="110">
        <f t="shared" si="0"/>
        <v>0.11996574132582349</v>
      </c>
      <c r="AF8" s="110">
        <f t="shared" si="1"/>
        <v>4.8486636584519349E-2</v>
      </c>
    </row>
    <row r="9" spans="1:32" x14ac:dyDescent="0.25">
      <c r="A9" s="30" t="s">
        <v>14</v>
      </c>
      <c r="B9" s="71"/>
      <c r="C9" s="72"/>
      <c r="D9" s="73">
        <f>AD104</f>
        <v>62.229617304492514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48.899755501222494</v>
      </c>
      <c r="P9" s="74" t="s">
        <v>83</v>
      </c>
      <c r="S9" s="107" t="s">
        <v>7</v>
      </c>
      <c r="T9" s="108"/>
      <c r="U9" s="108"/>
      <c r="V9" s="108">
        <v>14165788</v>
      </c>
      <c r="W9" s="108">
        <v>13875183</v>
      </c>
      <c r="X9" s="108">
        <v>13693872</v>
      </c>
      <c r="Y9" s="108">
        <v>14974852</v>
      </c>
      <c r="Z9" s="108">
        <v>15816318</v>
      </c>
      <c r="AB9" s="109" t="str">
        <f>TEXT(Z9/1000000,"$#,###.0")&amp;" mil"</f>
        <v>$15.8 mil</v>
      </c>
      <c r="AD9" s="110">
        <f t="shared" si="0"/>
        <v>5.6191940995476974E-2</v>
      </c>
      <c r="AF9" s="110">
        <f t="shared" si="1"/>
        <v>0.11651522668558933</v>
      </c>
    </row>
    <row r="10" spans="1:32" x14ac:dyDescent="0.25">
      <c r="A10" s="30" t="s">
        <v>17</v>
      </c>
      <c r="B10" s="71"/>
      <c r="C10" s="72"/>
      <c r="D10" s="73">
        <f>AD105</f>
        <v>37.271214642262898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51.100244498777499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98.044009779951097</v>
      </c>
      <c r="P11" s="74" t="s">
        <v>83</v>
      </c>
      <c r="S11" s="107" t="s">
        <v>29</v>
      </c>
      <c r="T11" s="112"/>
      <c r="U11" s="112"/>
      <c r="V11" s="112">
        <v>643</v>
      </c>
      <c r="W11" s="112">
        <v>552</v>
      </c>
      <c r="X11" s="112">
        <v>481</v>
      </c>
      <c r="Y11" s="112">
        <v>579</v>
      </c>
      <c r="Z11" s="112">
        <v>594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11</v>
      </c>
      <c r="W12" s="112">
        <v>17</v>
      </c>
      <c r="X12" s="112">
        <v>12</v>
      </c>
      <c r="Y12" s="112">
        <v>9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1.9966722129783694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2.6894865525672369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17.13810316139767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48.419301164725461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20.343137254901961</v>
      </c>
      <c r="P15" s="74" t="s">
        <v>83</v>
      </c>
      <c r="S15" s="115" t="s">
        <v>59</v>
      </c>
      <c r="T15" s="115"/>
      <c r="U15" s="116"/>
      <c r="V15" s="116">
        <v>20</v>
      </c>
      <c r="W15" s="116">
        <v>8</v>
      </c>
      <c r="X15" s="116">
        <v>16</v>
      </c>
      <c r="Y15" s="112">
        <v>38</v>
      </c>
      <c r="Z15" s="112">
        <v>39</v>
      </c>
      <c r="AB15" s="117">
        <f t="shared" ref="AB15:AB34" si="2">IF(Z15="np",0,Z15/$Z$34)</f>
        <v>6.4356435643564358E-2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31.447587354409318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79.656862745098039</v>
      </c>
      <c r="P16" s="37" t="s">
        <v>83</v>
      </c>
      <c r="S16" s="115" t="s">
        <v>60</v>
      </c>
      <c r="T16" s="115"/>
      <c r="U16" s="116"/>
      <c r="V16" s="116">
        <v>6</v>
      </c>
      <c r="W16" s="116">
        <v>0</v>
      </c>
      <c r="X16" s="116">
        <v>1</v>
      </c>
      <c r="Y16" s="112">
        <v>7</v>
      </c>
      <c r="Z16" s="112">
        <v>6</v>
      </c>
      <c r="AB16" s="117">
        <f t="shared" si="2"/>
        <v>9.9009900990099011E-3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</v>
      </c>
      <c r="W17" s="116">
        <v>6</v>
      </c>
      <c r="X17" s="116">
        <v>2</v>
      </c>
      <c r="Y17" s="112">
        <v>0</v>
      </c>
      <c r="Z17" s="112">
        <v>5</v>
      </c>
      <c r="AB17" s="117">
        <f t="shared" si="2"/>
        <v>8.2508250825082501E-3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3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Aurukun (2018-19 to 2022-23)</v>
      </c>
      <c r="B19" s="63"/>
      <c r="C19" s="63"/>
      <c r="D19" s="63"/>
      <c r="E19" s="63"/>
      <c r="F19" s="63"/>
      <c r="G19" s="63" t="str">
        <f>$S$1&amp;" ("&amp;$V$2&amp;" to "&amp;$Z$2&amp;")"</f>
        <v>Aurukun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58</v>
      </c>
      <c r="W19" s="116">
        <v>30</v>
      </c>
      <c r="X19" s="116">
        <v>35</v>
      </c>
      <c r="Y19" s="112">
        <v>59</v>
      </c>
      <c r="Z19" s="112">
        <v>38</v>
      </c>
      <c r="AB19" s="117">
        <f t="shared" si="2"/>
        <v>6.2706270627062702E-2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2</v>
      </c>
      <c r="Y20" s="112">
        <v>6</v>
      </c>
      <c r="Z20" s="112">
        <v>5</v>
      </c>
      <c r="AB20" s="117">
        <f t="shared" si="2"/>
        <v>8.2508250825082501E-3</v>
      </c>
    </row>
    <row r="21" spans="1:28" x14ac:dyDescent="0.25">
      <c r="S21" s="115" t="s">
        <v>65</v>
      </c>
      <c r="T21" s="115"/>
      <c r="U21" s="116"/>
      <c r="V21" s="116">
        <v>61</v>
      </c>
      <c r="W21" s="116">
        <v>61</v>
      </c>
      <c r="X21" s="116">
        <v>67</v>
      </c>
      <c r="Y21" s="112">
        <v>66</v>
      </c>
      <c r="Z21" s="112">
        <v>68</v>
      </c>
      <c r="AB21" s="117">
        <f t="shared" si="2"/>
        <v>0.11221122112211221</v>
      </c>
    </row>
    <row r="22" spans="1:28" x14ac:dyDescent="0.25">
      <c r="S22" s="115" t="s">
        <v>66</v>
      </c>
      <c r="T22" s="115"/>
      <c r="U22" s="116"/>
      <c r="V22" s="116">
        <v>8</v>
      </c>
      <c r="W22" s="116">
        <v>11</v>
      </c>
      <c r="X22" s="116">
        <v>9</v>
      </c>
      <c r="Y22" s="112">
        <v>13</v>
      </c>
      <c r="Z22" s="112">
        <v>11</v>
      </c>
      <c r="AB22" s="117">
        <f t="shared" si="2"/>
        <v>1.8151815181518153E-2</v>
      </c>
    </row>
    <row r="23" spans="1:28" x14ac:dyDescent="0.25">
      <c r="S23" s="115" t="s">
        <v>67</v>
      </c>
      <c r="T23" s="115"/>
      <c r="U23" s="116"/>
      <c r="V23" s="116">
        <v>7</v>
      </c>
      <c r="W23" s="116">
        <v>0</v>
      </c>
      <c r="X23" s="116">
        <v>5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4</v>
      </c>
      <c r="W25" s="116">
        <v>0</v>
      </c>
      <c r="X25" s="116">
        <v>4</v>
      </c>
      <c r="Y25" s="112">
        <v>0</v>
      </c>
      <c r="Z25" s="112">
        <v>6</v>
      </c>
      <c r="AB25" s="117">
        <f t="shared" si="2"/>
        <v>9.9009900990099011E-3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1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3</v>
      </c>
      <c r="W27" s="116">
        <v>8</v>
      </c>
      <c r="X27" s="116">
        <v>7</v>
      </c>
      <c r="Y27" s="112">
        <v>18</v>
      </c>
      <c r="Z27" s="112">
        <v>11</v>
      </c>
      <c r="AB27" s="117">
        <f t="shared" si="2"/>
        <v>1.8151815181518153E-2</v>
      </c>
    </row>
    <row r="28" spans="1:28" x14ac:dyDescent="0.25">
      <c r="S28" s="115" t="s">
        <v>72</v>
      </c>
      <c r="T28" s="115"/>
      <c r="U28" s="116"/>
      <c r="V28" s="116">
        <v>73</v>
      </c>
      <c r="W28" s="116">
        <v>66</v>
      </c>
      <c r="X28" s="116">
        <v>45</v>
      </c>
      <c r="Y28" s="112">
        <v>28</v>
      </c>
      <c r="Z28" s="112">
        <v>64</v>
      </c>
      <c r="AB28" s="117">
        <f t="shared" si="2"/>
        <v>0.10561056105610561</v>
      </c>
    </row>
    <row r="29" spans="1:28" x14ac:dyDescent="0.25">
      <c r="S29" s="115" t="s">
        <v>73</v>
      </c>
      <c r="T29" s="115"/>
      <c r="U29" s="116"/>
      <c r="V29" s="116">
        <v>167</v>
      </c>
      <c r="W29" s="116">
        <v>139</v>
      </c>
      <c r="X29" s="116">
        <v>127</v>
      </c>
      <c r="Y29" s="112">
        <v>132</v>
      </c>
      <c r="Z29" s="112">
        <v>135</v>
      </c>
      <c r="AB29" s="117">
        <f t="shared" si="2"/>
        <v>0.22277227722772278</v>
      </c>
    </row>
    <row r="30" spans="1:28" x14ac:dyDescent="0.25">
      <c r="S30" s="115" t="s">
        <v>74</v>
      </c>
      <c r="T30" s="115"/>
      <c r="U30" s="116"/>
      <c r="V30" s="116">
        <v>126</v>
      </c>
      <c r="W30" s="116">
        <v>117</v>
      </c>
      <c r="X30" s="116">
        <v>83</v>
      </c>
      <c r="Y30" s="112">
        <v>96</v>
      </c>
      <c r="Z30" s="112">
        <v>106</v>
      </c>
      <c r="AB30" s="117">
        <f t="shared" si="2"/>
        <v>0.17491749174917492</v>
      </c>
    </row>
    <row r="31" spans="1:28" x14ac:dyDescent="0.25">
      <c r="S31" s="115" t="s">
        <v>75</v>
      </c>
      <c r="T31" s="115"/>
      <c r="U31" s="116"/>
      <c r="V31" s="116">
        <v>45</v>
      </c>
      <c r="W31" s="116">
        <v>48</v>
      </c>
      <c r="X31" s="116">
        <v>41</v>
      </c>
      <c r="Y31" s="112">
        <v>65</v>
      </c>
      <c r="Z31" s="112">
        <v>58</v>
      </c>
      <c r="AB31" s="117">
        <f t="shared" si="2"/>
        <v>9.5709570957095716E-2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5</v>
      </c>
      <c r="X32" s="116">
        <v>3</v>
      </c>
      <c r="Y32" s="112">
        <v>0</v>
      </c>
      <c r="Z32" s="112">
        <v>9</v>
      </c>
      <c r="AB32" s="117">
        <f t="shared" si="2"/>
        <v>1.4851485148514851E-2</v>
      </c>
    </row>
    <row r="33" spans="19:32" x14ac:dyDescent="0.25">
      <c r="S33" s="115" t="s">
        <v>77</v>
      </c>
      <c r="T33" s="115"/>
      <c r="U33" s="116"/>
      <c r="V33" s="116">
        <v>61</v>
      </c>
      <c r="W33" s="116">
        <v>48</v>
      </c>
      <c r="X33" s="116">
        <v>40</v>
      </c>
      <c r="Y33" s="112">
        <v>38</v>
      </c>
      <c r="Z33" s="112">
        <v>34</v>
      </c>
      <c r="AB33" s="117">
        <f t="shared" si="2"/>
        <v>5.6105610561056105E-2</v>
      </c>
    </row>
    <row r="34" spans="19:32" x14ac:dyDescent="0.25">
      <c r="S34" s="118" t="s">
        <v>53</v>
      </c>
      <c r="T34" s="118"/>
      <c r="U34" s="119"/>
      <c r="V34" s="119">
        <v>659</v>
      </c>
      <c r="W34" s="119">
        <v>573</v>
      </c>
      <c r="X34" s="119">
        <v>493</v>
      </c>
      <c r="Y34" s="120">
        <v>588</v>
      </c>
      <c r="Z34" s="120">
        <v>606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339</v>
      </c>
      <c r="W37" s="112">
        <v>317</v>
      </c>
      <c r="X37" s="112">
        <v>297</v>
      </c>
      <c r="Y37" s="112">
        <v>317</v>
      </c>
      <c r="Z37" s="112">
        <v>325</v>
      </c>
      <c r="AB37" s="132">
        <f>Z37/Z40*100</f>
        <v>79.656862745098039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</v>
      </c>
      <c r="W38" s="112">
        <v>82</v>
      </c>
      <c r="X38" s="112">
        <v>60</v>
      </c>
      <c r="Y38" s="112">
        <v>79</v>
      </c>
      <c r="Z38" s="112">
        <v>83</v>
      </c>
      <c r="AB38" s="132">
        <f>Z38/Z40*100</f>
        <v>20.343137254901961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445</v>
      </c>
      <c r="W40" s="112">
        <v>399</v>
      </c>
      <c r="X40" s="112">
        <v>357</v>
      </c>
      <c r="Y40" s="112">
        <v>396</v>
      </c>
      <c r="Z40" s="112">
        <v>408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8</v>
      </c>
      <c r="X45" s="112">
        <v>1</v>
      </c>
      <c r="Y45" s="112">
        <v>4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18</v>
      </c>
      <c r="W46" s="112">
        <v>23</v>
      </c>
      <c r="X46" s="112">
        <v>8</v>
      </c>
      <c r="Y46" s="112">
        <v>9</v>
      </c>
      <c r="Z46" s="112">
        <v>8</v>
      </c>
    </row>
    <row r="47" spans="19:32" x14ac:dyDescent="0.25">
      <c r="S47" s="115" t="s">
        <v>39</v>
      </c>
      <c r="T47" s="115"/>
      <c r="U47" s="112"/>
      <c r="V47" s="112">
        <v>31</v>
      </c>
      <c r="W47" s="112">
        <v>22</v>
      </c>
      <c r="X47" s="112">
        <v>27</v>
      </c>
      <c r="Y47" s="112">
        <v>28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27</v>
      </c>
      <c r="W48" s="112">
        <v>26</v>
      </c>
      <c r="X48" s="112">
        <v>41</v>
      </c>
      <c r="Y48" s="112">
        <v>39</v>
      </c>
      <c r="Z48" s="112">
        <v>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32</v>
      </c>
      <c r="W49" s="112">
        <v>28</v>
      </c>
      <c r="X49" s="112">
        <v>29</v>
      </c>
      <c r="Y49" s="112">
        <v>46</v>
      </c>
      <c r="Z49" s="112">
        <v>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Aurukun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20</v>
      </c>
      <c r="W50" s="112">
        <v>19</v>
      </c>
      <c r="X50" s="112">
        <v>28</v>
      </c>
      <c r="Y50" s="112">
        <v>31</v>
      </c>
      <c r="Z50" s="112">
        <v>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</v>
      </c>
      <c r="W51" s="112">
        <v>28</v>
      </c>
      <c r="X51" s="112">
        <v>26</v>
      </c>
      <c r="Y51" s="112">
        <v>24</v>
      </c>
      <c r="Z51" s="112">
        <v>32</v>
      </c>
    </row>
    <row r="52" spans="1:26" ht="15" customHeight="1" x14ac:dyDescent="0.25">
      <c r="S52" s="115" t="s">
        <v>44</v>
      </c>
      <c r="T52" s="115"/>
      <c r="U52" s="112"/>
      <c r="V52" s="112">
        <v>42</v>
      </c>
      <c r="W52" s="112">
        <v>22</v>
      </c>
      <c r="X52" s="112">
        <v>26</v>
      </c>
      <c r="Y52" s="112">
        <v>33</v>
      </c>
      <c r="Z52" s="112">
        <v>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</v>
      </c>
      <c r="W53" s="112">
        <v>31</v>
      </c>
      <c r="X53" s="112">
        <v>33</v>
      </c>
      <c r="Y53" s="112">
        <v>46</v>
      </c>
      <c r="Z53" s="112">
        <v>35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</v>
      </c>
      <c r="W54" s="112">
        <v>30</v>
      </c>
      <c r="X54" s="112">
        <v>27</v>
      </c>
      <c r="Y54" s="112">
        <v>34</v>
      </c>
      <c r="Z54" s="112">
        <v>29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18</v>
      </c>
      <c r="W55" s="112">
        <v>11</v>
      </c>
      <c r="X55" s="112">
        <v>12</v>
      </c>
      <c r="Y55" s="112">
        <v>16</v>
      </c>
      <c r="Z55" s="112">
        <v>28</v>
      </c>
    </row>
    <row r="56" spans="1:26" ht="15" customHeight="1" x14ac:dyDescent="0.25">
      <c r="S56" s="115" t="s">
        <v>48</v>
      </c>
      <c r="T56" s="115"/>
      <c r="U56" s="112"/>
      <c r="V56" s="112">
        <v>17</v>
      </c>
      <c r="W56" s="112">
        <v>9</v>
      </c>
      <c r="X56" s="112">
        <v>7</v>
      </c>
      <c r="Y56" s="112">
        <v>15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7</v>
      </c>
      <c r="X57" s="112">
        <v>5</v>
      </c>
      <c r="Y57" s="112">
        <v>4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299</v>
      </c>
      <c r="W61" s="112">
        <v>259</v>
      </c>
      <c r="X61" s="112">
        <v>270</v>
      </c>
      <c r="Y61" s="112">
        <v>326</v>
      </c>
      <c r="Z61" s="112">
        <v>309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7</v>
      </c>
      <c r="X64" s="112">
        <v>2</v>
      </c>
      <c r="Y64" s="112">
        <v>0</v>
      </c>
      <c r="Z64" s="112">
        <v>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Aurukun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21</v>
      </c>
      <c r="W65" s="112">
        <v>17</v>
      </c>
      <c r="X65" s="112">
        <v>14</v>
      </c>
      <c r="Y65" s="112">
        <v>16</v>
      </c>
      <c r="Z65" s="112">
        <v>12</v>
      </c>
    </row>
    <row r="66" spans="1:26" x14ac:dyDescent="0.25">
      <c r="S66" s="115" t="s">
        <v>39</v>
      </c>
      <c r="T66" s="115"/>
      <c r="U66" s="112"/>
      <c r="V66" s="112">
        <v>40</v>
      </c>
      <c r="W66" s="112">
        <v>26</v>
      </c>
      <c r="X66" s="112">
        <v>22</v>
      </c>
      <c r="Y66" s="112">
        <v>17</v>
      </c>
      <c r="Z66" s="112">
        <v>30</v>
      </c>
    </row>
    <row r="67" spans="1:26" x14ac:dyDescent="0.25">
      <c r="S67" s="115" t="s">
        <v>40</v>
      </c>
      <c r="T67" s="115"/>
      <c r="U67" s="112"/>
      <c r="V67" s="112">
        <v>57</v>
      </c>
      <c r="W67" s="112">
        <v>51</v>
      </c>
      <c r="X67" s="112">
        <v>26</v>
      </c>
      <c r="Y67" s="112">
        <v>38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48</v>
      </c>
      <c r="W68" s="112">
        <v>44</v>
      </c>
      <c r="X68" s="112">
        <v>32</v>
      </c>
      <c r="Y68" s="112">
        <v>31</v>
      </c>
      <c r="Z68" s="112">
        <v>31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24</v>
      </c>
      <c r="X69" s="112">
        <v>22</v>
      </c>
      <c r="Y69" s="112">
        <v>23</v>
      </c>
      <c r="Z69" s="112">
        <v>38</v>
      </c>
    </row>
    <row r="70" spans="1:26" x14ac:dyDescent="0.25">
      <c r="S70" s="115" t="s">
        <v>43</v>
      </c>
      <c r="T70" s="115"/>
      <c r="U70" s="112"/>
      <c r="V70" s="112">
        <v>22</v>
      </c>
      <c r="W70" s="112">
        <v>14</v>
      </c>
      <c r="X70" s="112">
        <v>15</v>
      </c>
      <c r="Y70" s="112">
        <v>30</v>
      </c>
      <c r="Z70" s="112">
        <v>21</v>
      </c>
    </row>
    <row r="71" spans="1:26" x14ac:dyDescent="0.25">
      <c r="S71" s="115" t="s">
        <v>44</v>
      </c>
      <c r="T71" s="115"/>
      <c r="U71" s="112"/>
      <c r="V71" s="112">
        <v>50</v>
      </c>
      <c r="W71" s="112">
        <v>34</v>
      </c>
      <c r="X71" s="112">
        <v>27</v>
      </c>
      <c r="Y71" s="112">
        <v>37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31</v>
      </c>
      <c r="W72" s="112">
        <v>42</v>
      </c>
      <c r="X72" s="112">
        <v>22</v>
      </c>
      <c r="Y72" s="112">
        <v>22</v>
      </c>
      <c r="Z72" s="112">
        <v>30</v>
      </c>
    </row>
    <row r="73" spans="1:26" x14ac:dyDescent="0.25">
      <c r="S73" s="115" t="s">
        <v>46</v>
      </c>
      <c r="T73" s="115"/>
      <c r="U73" s="112"/>
      <c r="V73" s="112">
        <v>25</v>
      </c>
      <c r="W73" s="112">
        <v>13</v>
      </c>
      <c r="X73" s="112">
        <v>19</v>
      </c>
      <c r="Y73" s="112">
        <v>19</v>
      </c>
      <c r="Z73" s="112">
        <v>24</v>
      </c>
    </row>
    <row r="74" spans="1:26" x14ac:dyDescent="0.25">
      <c r="S74" s="115" t="s">
        <v>47</v>
      </c>
      <c r="T74" s="115"/>
      <c r="U74" s="112"/>
      <c r="V74" s="112">
        <v>17</v>
      </c>
      <c r="W74" s="112">
        <v>25</v>
      </c>
      <c r="X74" s="112">
        <v>14</v>
      </c>
      <c r="Y74" s="112">
        <v>16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5</v>
      </c>
      <c r="X75" s="112">
        <v>3</v>
      </c>
      <c r="Y75" s="112">
        <v>6</v>
      </c>
      <c r="Z75" s="112">
        <v>4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6</v>
      </c>
      <c r="X76" s="112">
        <v>3</v>
      </c>
      <c r="Y76" s="112">
        <v>0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4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355</v>
      </c>
      <c r="W80" s="112">
        <v>311</v>
      </c>
      <c r="X80" s="112">
        <v>223</v>
      </c>
      <c r="Y80" s="112">
        <v>260</v>
      </c>
      <c r="Z80" s="112">
        <v>292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Aurukun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</v>
      </c>
      <c r="W83" s="112">
        <v>8</v>
      </c>
      <c r="X83" s="112">
        <v>13</v>
      </c>
      <c r="Y83" s="112">
        <v>20</v>
      </c>
      <c r="Z83" s="112">
        <v>10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</v>
      </c>
      <c r="W84" s="112">
        <v>20</v>
      </c>
      <c r="X84" s="112">
        <v>16</v>
      </c>
      <c r="Y84" s="112">
        <v>14</v>
      </c>
      <c r="Z84" s="112">
        <v>21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39</v>
      </c>
      <c r="W85" s="112">
        <v>29</v>
      </c>
      <c r="X85" s="112">
        <v>31</v>
      </c>
      <c r="Y85" s="112">
        <v>30</v>
      </c>
      <c r="Z85" s="112">
        <v>22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601</v>
      </c>
      <c r="D86" s="96">
        <f t="shared" ref="D86:D91" si="4">AD4</f>
        <v>2.0373514431239359E-2</v>
      </c>
      <c r="E86" s="97">
        <f t="shared" ref="E86:E91" si="5">AD4</f>
        <v>2.0373514431239359E-2</v>
      </c>
      <c r="F86" s="96">
        <f t="shared" ref="F86:F91" si="6">AF4</f>
        <v>-8.3841463414634165E-2</v>
      </c>
      <c r="G86" s="97">
        <f t="shared" ref="G86:G91" si="7">AF4</f>
        <v>-8.3841463414634165E-2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21</v>
      </c>
      <c r="W86" s="112">
        <v>27</v>
      </c>
      <c r="X86" s="112">
        <v>27</v>
      </c>
      <c r="Y86" s="112">
        <v>31</v>
      </c>
      <c r="Z86" s="112">
        <v>27</v>
      </c>
    </row>
    <row r="87" spans="1:30" ht="15" customHeight="1" x14ac:dyDescent="0.25">
      <c r="A87" s="98" t="s">
        <v>4</v>
      </c>
      <c r="B87" s="49"/>
      <c r="C87" s="57" t="str">
        <f t="shared" si="3"/>
        <v>306</v>
      </c>
      <c r="D87" s="96">
        <f t="shared" si="4"/>
        <v>-5.555555555555558E-2</v>
      </c>
      <c r="E87" s="97">
        <f t="shared" si="5"/>
        <v>-5.555555555555558E-2</v>
      </c>
      <c r="F87" s="96">
        <f t="shared" si="6"/>
        <v>2.0000000000000018E-2</v>
      </c>
      <c r="G87" s="97">
        <f t="shared" si="7"/>
        <v>2.0000000000000018E-2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</v>
      </c>
      <c r="W87" s="112">
        <v>7</v>
      </c>
      <c r="X87" s="112">
        <v>5</v>
      </c>
      <c r="Y87" s="112">
        <v>0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292</v>
      </c>
      <c r="D88" s="96">
        <f t="shared" si="4"/>
        <v>0.10606060606060597</v>
      </c>
      <c r="E88" s="97">
        <f t="shared" si="5"/>
        <v>0.10606060606060597</v>
      </c>
      <c r="F88" s="96">
        <f t="shared" si="6"/>
        <v>-0.17514124293785316</v>
      </c>
      <c r="G88" s="97">
        <f t="shared" si="7"/>
        <v>-0.17514124293785316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8</v>
      </c>
      <c r="W88" s="112">
        <v>7</v>
      </c>
      <c r="X88" s="112">
        <v>10</v>
      </c>
      <c r="Y88" s="112">
        <v>3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409</v>
      </c>
      <c r="D89" s="96">
        <f t="shared" si="4"/>
        <v>4.6035805626598369E-2</v>
      </c>
      <c r="E89" s="97">
        <f t="shared" si="5"/>
        <v>4.6035805626598369E-2</v>
      </c>
      <c r="F89" s="96">
        <f t="shared" si="6"/>
        <v>-7.674943566591419E-2</v>
      </c>
      <c r="G89" s="97">
        <f t="shared" si="7"/>
        <v>-7.674943566591419E-2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20</v>
      </c>
      <c r="W89" s="112">
        <v>19</v>
      </c>
      <c r="X89" s="112">
        <v>14</v>
      </c>
      <c r="Y89" s="112">
        <v>20</v>
      </c>
      <c r="Z89" s="112">
        <v>22</v>
      </c>
    </row>
    <row r="90" spans="1:30" ht="15" customHeight="1" x14ac:dyDescent="0.25">
      <c r="A90" s="49" t="s">
        <v>95</v>
      </c>
      <c r="B90" s="49"/>
      <c r="C90" s="57" t="str">
        <f t="shared" si="3"/>
        <v>$21,145</v>
      </c>
      <c r="D90" s="96">
        <f t="shared" si="4"/>
        <v>0.11996574132582349</v>
      </c>
      <c r="E90" s="97">
        <f t="shared" si="5"/>
        <v>0.11996574132582349</v>
      </c>
      <c r="F90" s="96">
        <f t="shared" si="6"/>
        <v>4.8486636584519349E-2</v>
      </c>
      <c r="G90" s="97">
        <f t="shared" si="7"/>
        <v>4.8486636584519349E-2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38</v>
      </c>
      <c r="W90" s="112">
        <v>27</v>
      </c>
      <c r="X90" s="112">
        <v>30</v>
      </c>
      <c r="Y90" s="112">
        <v>37</v>
      </c>
      <c r="Z90" s="112">
        <v>35</v>
      </c>
    </row>
    <row r="91" spans="1:30" ht="15" customHeight="1" x14ac:dyDescent="0.25">
      <c r="A91" s="49" t="s">
        <v>7</v>
      </c>
      <c r="B91" s="49"/>
      <c r="C91" s="57" t="str">
        <f t="shared" si="3"/>
        <v>$15.8 mil</v>
      </c>
      <c r="D91" s="96">
        <f t="shared" si="4"/>
        <v>5.6191940995476974E-2</v>
      </c>
      <c r="E91" s="97">
        <f t="shared" si="5"/>
        <v>5.6191940995476974E-2</v>
      </c>
      <c r="F91" s="96">
        <f t="shared" si="6"/>
        <v>0.11651522668558933</v>
      </c>
      <c r="G91" s="97">
        <f t="shared" si="7"/>
        <v>0.11651522668558933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204</v>
      </c>
      <c r="W91" s="112">
        <v>189</v>
      </c>
      <c r="X91" s="112">
        <v>191</v>
      </c>
      <c r="Y91" s="112">
        <v>214</v>
      </c>
      <c r="Z91" s="112">
        <v>201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</v>
      </c>
      <c r="W93" s="112">
        <v>7</v>
      </c>
      <c r="X93" s="112">
        <v>4</v>
      </c>
      <c r="Y93" s="112">
        <v>8</v>
      </c>
      <c r="Z93" s="112">
        <v>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27</v>
      </c>
      <c r="W94" s="112">
        <v>25</v>
      </c>
      <c r="X94" s="112">
        <v>25</v>
      </c>
      <c r="Y94" s="112">
        <v>26</v>
      </c>
      <c r="Z94" s="112">
        <v>28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</v>
      </c>
      <c r="W95" s="112">
        <v>8</v>
      </c>
      <c r="X95" s="112">
        <v>6</v>
      </c>
      <c r="Y95" s="112">
        <v>6</v>
      </c>
      <c r="Z95" s="112">
        <v>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52</v>
      </c>
      <c r="W96" s="112">
        <v>41</v>
      </c>
      <c r="X96" s="112">
        <v>35</v>
      </c>
      <c r="Y96" s="112">
        <v>39</v>
      </c>
      <c r="Z96" s="112">
        <v>45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32</v>
      </c>
      <c r="W97" s="112">
        <v>26</v>
      </c>
      <c r="X97" s="112">
        <v>30</v>
      </c>
      <c r="Y97" s="112">
        <v>29</v>
      </c>
      <c r="Z97" s="112">
        <v>26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20</v>
      </c>
      <c r="W98" s="112">
        <v>9</v>
      </c>
      <c r="X98" s="112">
        <v>8</v>
      </c>
      <c r="Y98" s="112">
        <v>10</v>
      </c>
      <c r="Z98" s="112">
        <v>12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5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33</v>
      </c>
      <c r="W100" s="112">
        <v>24</v>
      </c>
      <c r="X100" s="112">
        <v>17</v>
      </c>
      <c r="Y100" s="112">
        <v>14</v>
      </c>
      <c r="Z100" s="112">
        <v>27</v>
      </c>
    </row>
    <row r="101" spans="1:32" x14ac:dyDescent="0.25">
      <c r="A101" s="18"/>
      <c r="S101" s="118" t="s">
        <v>53</v>
      </c>
      <c r="T101" s="118"/>
      <c r="U101" s="112"/>
      <c r="V101" s="112">
        <v>234</v>
      </c>
      <c r="W101" s="112">
        <v>217</v>
      </c>
      <c r="X101" s="112">
        <v>168</v>
      </c>
      <c r="Y101" s="112">
        <v>183</v>
      </c>
      <c r="Z101" s="112">
        <v>210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351</v>
      </c>
      <c r="W104" s="112">
        <v>262</v>
      </c>
      <c r="X104" s="112">
        <v>265</v>
      </c>
      <c r="Y104" s="112">
        <v>350</v>
      </c>
      <c r="Z104" s="112">
        <v>374</v>
      </c>
      <c r="AB104" s="109" t="str">
        <f>TEXT(Z104,"###,###")</f>
        <v>374</v>
      </c>
      <c r="AD104" s="130">
        <f>Z104/($Z$4)*100</f>
        <v>62.229617304492514</v>
      </c>
      <c r="AF104" s="109"/>
    </row>
    <row r="105" spans="1:32" x14ac:dyDescent="0.25">
      <c r="S105" s="115" t="s">
        <v>17</v>
      </c>
      <c r="T105" s="115"/>
      <c r="U105" s="112"/>
      <c r="V105" s="112">
        <v>311</v>
      </c>
      <c r="W105" s="112">
        <v>273</v>
      </c>
      <c r="X105" s="112">
        <v>217</v>
      </c>
      <c r="Y105" s="112">
        <v>227</v>
      </c>
      <c r="Z105" s="112">
        <v>224</v>
      </c>
      <c r="AB105" s="109" t="str">
        <f>TEXT(Z105,"###,###")</f>
        <v>224</v>
      </c>
      <c r="AD105" s="130">
        <f>Z105/($Z$4)*100</f>
        <v>37.271214642262898</v>
      </c>
      <c r="AF105" s="109"/>
    </row>
    <row r="106" spans="1:32" x14ac:dyDescent="0.25">
      <c r="S106" s="118" t="s">
        <v>53</v>
      </c>
      <c r="T106" s="118"/>
      <c r="U106" s="120"/>
      <c r="V106" s="120">
        <v>662</v>
      </c>
      <c r="W106" s="120">
        <v>535</v>
      </c>
      <c r="X106" s="120">
        <v>482</v>
      </c>
      <c r="Y106" s="120">
        <v>577</v>
      </c>
      <c r="Z106" s="120">
        <v>598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</v>
      </c>
      <c r="W108" s="112">
        <v>25</v>
      </c>
      <c r="X108" s="112">
        <v>8</v>
      </c>
      <c r="Y108" s="112">
        <v>54</v>
      </c>
      <c r="Z108" s="112">
        <v>12</v>
      </c>
      <c r="AB108" s="109" t="str">
        <f>TEXT(Z108,"###,###")</f>
        <v>12</v>
      </c>
      <c r="AD108" s="130">
        <f>Z108/($Z$4)*100</f>
        <v>1.9966722129783694</v>
      </c>
      <c r="AF108" s="109"/>
    </row>
    <row r="109" spans="1:32" x14ac:dyDescent="0.25">
      <c r="S109" s="115" t="s">
        <v>20</v>
      </c>
      <c r="T109" s="115"/>
      <c r="U109" s="112"/>
      <c r="V109" s="112">
        <v>36</v>
      </c>
      <c r="W109" s="112">
        <v>35</v>
      </c>
      <c r="X109" s="112">
        <v>68</v>
      </c>
      <c r="Y109" s="112">
        <v>75</v>
      </c>
      <c r="Z109" s="112">
        <v>103</v>
      </c>
      <c r="AB109" s="109" t="str">
        <f>TEXT(Z109,"###,###")</f>
        <v>103</v>
      </c>
      <c r="AD109" s="130">
        <f>Z109/($Z$4)*100</f>
        <v>17.13810316139767</v>
      </c>
      <c r="AF109" s="109"/>
    </row>
    <row r="110" spans="1:32" x14ac:dyDescent="0.25">
      <c r="S110" s="115" t="s">
        <v>21</v>
      </c>
      <c r="T110" s="115"/>
      <c r="U110" s="112"/>
      <c r="V110" s="112">
        <v>355</v>
      </c>
      <c r="W110" s="112">
        <v>266</v>
      </c>
      <c r="X110" s="112">
        <v>246</v>
      </c>
      <c r="Y110" s="112">
        <v>272</v>
      </c>
      <c r="Z110" s="112">
        <v>291</v>
      </c>
      <c r="AB110" s="109" t="str">
        <f>TEXT(Z110,"###,###")</f>
        <v>291</v>
      </c>
      <c r="AD110" s="130">
        <f>Z110/($Z$4)*100</f>
        <v>48.419301164725461</v>
      </c>
      <c r="AF110" s="109"/>
    </row>
    <row r="111" spans="1:32" x14ac:dyDescent="0.25">
      <c r="S111" s="115" t="s">
        <v>22</v>
      </c>
      <c r="T111" s="115"/>
      <c r="U111" s="112"/>
      <c r="V111" s="112">
        <v>246</v>
      </c>
      <c r="W111" s="112">
        <v>222</v>
      </c>
      <c r="X111" s="112">
        <v>160</v>
      </c>
      <c r="Y111" s="112">
        <v>179</v>
      </c>
      <c r="Z111" s="112">
        <v>189</v>
      </c>
      <c r="AB111" s="109" t="str">
        <f>TEXT(Z111,"###,###")</f>
        <v>189</v>
      </c>
      <c r="AD111" s="130">
        <f>Z111/($Z$4)*100</f>
        <v>31.447587354409318</v>
      </c>
      <c r="AF111" s="109"/>
    </row>
    <row r="112" spans="1:32" x14ac:dyDescent="0.25">
      <c r="S112" s="118" t="s">
        <v>53</v>
      </c>
      <c r="T112" s="118"/>
      <c r="U112" s="112"/>
      <c r="V112" s="112">
        <v>655</v>
      </c>
      <c r="W112" s="112">
        <v>567</v>
      </c>
      <c r="X112" s="112">
        <v>493</v>
      </c>
      <c r="Y112" s="112">
        <v>588</v>
      </c>
      <c r="Z112" s="112">
        <v>605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39.32</v>
      </c>
      <c r="W118" s="131">
        <v>39.33</v>
      </c>
      <c r="X118" s="131">
        <v>39.82</v>
      </c>
      <c r="Y118" s="131">
        <v>39.85</v>
      </c>
      <c r="Z118" s="131">
        <v>39.450000000000003</v>
      </c>
      <c r="AB118" s="109" t="str">
        <f>TEXT(Z118,"##.0")</f>
        <v>39.5</v>
      </c>
    </row>
    <row r="120" spans="19:32" x14ac:dyDescent="0.25">
      <c r="S120" s="101" t="s">
        <v>97</v>
      </c>
      <c r="T120" s="112"/>
      <c r="U120" s="112"/>
      <c r="V120" s="112">
        <v>428</v>
      </c>
      <c r="W120" s="112">
        <v>383</v>
      </c>
      <c r="X120" s="112">
        <v>349</v>
      </c>
      <c r="Y120" s="112">
        <v>383</v>
      </c>
      <c r="Z120" s="112">
        <v>401</v>
      </c>
      <c r="AB120" s="109" t="str">
        <f>TEXT(Z120,"###,###")</f>
        <v>401</v>
      </c>
    </row>
    <row r="121" spans="19:32" x14ac:dyDescent="0.25">
      <c r="S121" s="101" t="s">
        <v>98</v>
      </c>
      <c r="T121" s="112"/>
      <c r="U121" s="112"/>
      <c r="V121" s="112">
        <v>5</v>
      </c>
      <c r="W121" s="112">
        <v>7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5</v>
      </c>
      <c r="W122" s="112">
        <v>14</v>
      </c>
      <c r="X122" s="112">
        <v>9</v>
      </c>
      <c r="Y122" s="112">
        <v>9</v>
      </c>
      <c r="Z122" s="112">
        <v>11</v>
      </c>
      <c r="AB122" s="109" t="str">
        <f>TEXT(Z122,"###,###")</f>
        <v>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433</v>
      </c>
      <c r="W124" s="112">
        <v>397</v>
      </c>
      <c r="X124" s="112">
        <v>358</v>
      </c>
      <c r="Y124" s="112">
        <v>392</v>
      </c>
      <c r="Z124" s="112">
        <v>412</v>
      </c>
      <c r="AB124" s="109" t="str">
        <f>TEXT(Z124,"###,###")</f>
        <v>412</v>
      </c>
      <c r="AD124" s="127">
        <f>Z124/$Z$7*100</f>
        <v>100.73349633251834</v>
      </c>
    </row>
    <row r="125" spans="19:32" x14ac:dyDescent="0.25">
      <c r="S125" s="101" t="s">
        <v>101</v>
      </c>
      <c r="T125" s="112"/>
      <c r="U125" s="112"/>
      <c r="V125" s="112">
        <v>10</v>
      </c>
      <c r="W125" s="112">
        <v>21</v>
      </c>
      <c r="X125" s="112">
        <v>9</v>
      </c>
      <c r="Y125" s="112">
        <v>9</v>
      </c>
      <c r="Z125" s="112">
        <v>11</v>
      </c>
      <c r="AB125" s="109" t="str">
        <f>TEXT(Z125,"###,###")</f>
        <v>11</v>
      </c>
      <c r="AD125" s="127">
        <f>Z125/$Z$7*100</f>
        <v>2.6894865525672369</v>
      </c>
    </row>
    <row r="127" spans="19:32" x14ac:dyDescent="0.25">
      <c r="S127" s="101" t="s">
        <v>102</v>
      </c>
      <c r="T127" s="112"/>
      <c r="U127" s="112"/>
      <c r="V127" s="112">
        <v>208</v>
      </c>
      <c r="W127" s="112">
        <v>193</v>
      </c>
      <c r="X127" s="112">
        <v>196</v>
      </c>
      <c r="Y127" s="112">
        <v>213</v>
      </c>
      <c r="Z127" s="112">
        <v>200</v>
      </c>
      <c r="AB127" s="109" t="str">
        <f>TEXT(Z127,"###,###")</f>
        <v>200</v>
      </c>
      <c r="AD127" s="127">
        <f>Z127/$Z$7*100</f>
        <v>48.899755501222494</v>
      </c>
    </row>
    <row r="128" spans="19:32" x14ac:dyDescent="0.25">
      <c r="S128" s="101" t="s">
        <v>103</v>
      </c>
      <c r="T128" s="112"/>
      <c r="U128" s="112"/>
      <c r="V128" s="112">
        <v>238</v>
      </c>
      <c r="W128" s="112">
        <v>214</v>
      </c>
      <c r="X128" s="112">
        <v>171</v>
      </c>
      <c r="Y128" s="112">
        <v>178</v>
      </c>
      <c r="Z128" s="112">
        <v>209</v>
      </c>
      <c r="AB128" s="109" t="str">
        <f>TEXT(Z128,"###,###")</f>
        <v>209</v>
      </c>
      <c r="AD128" s="127">
        <f>Z128/$Z$7*100</f>
        <v>51.100244498777499</v>
      </c>
    </row>
    <row r="130" spans="19:20" x14ac:dyDescent="0.25">
      <c r="S130" s="101" t="s">
        <v>277</v>
      </c>
      <c r="T130" s="127">
        <v>98.044009779951097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2.6894865525672369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11B3D6-1B25-41FA-8982-F47F7B5F10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5E2292-2AF0-4762-9B7B-377BBD6B30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A050060-8CA3-49C0-8D73-D318D5A80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E6540F-054A-46E8-905A-BA736BDA2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DA4-943E-4128-8375-B12B8C8C896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9.19 Cloncurry,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2392</v>
      </c>
      <c r="W4" s="108">
        <v>2637</v>
      </c>
      <c r="X4" s="108">
        <v>2743</v>
      </c>
      <c r="Y4" s="108">
        <v>2808</v>
      </c>
      <c r="Z4" s="108">
        <v>2965</v>
      </c>
      <c r="AB4" s="109" t="str">
        <f>TEXT(Z4,"###,###")</f>
        <v>2,965</v>
      </c>
      <c r="AD4" s="110">
        <f>Z4/Y4-1</f>
        <v>5.5911680911680861E-2</v>
      </c>
      <c r="AF4" s="110">
        <f>Z4/V4-1</f>
        <v>0.23954849498327757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1283</v>
      </c>
      <c r="W5" s="108">
        <v>1388</v>
      </c>
      <c r="X5" s="108">
        <v>1425</v>
      </c>
      <c r="Y5" s="108">
        <v>1474</v>
      </c>
      <c r="Z5" s="108">
        <v>1570</v>
      </c>
      <c r="AB5" s="109" t="str">
        <f>TEXT(Z5,"###,###")</f>
        <v>1,570</v>
      </c>
      <c r="AD5" s="110">
        <f t="shared" ref="AD5:AD9" si="0">Z5/Y5-1</f>
        <v>6.5128900949796398E-2</v>
      </c>
      <c r="AF5" s="110">
        <f t="shared" ref="AF5:AF9" si="1">Z5/V5-1</f>
        <v>0.22369446609508969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1114</v>
      </c>
      <c r="W6" s="108">
        <v>1243</v>
      </c>
      <c r="X6" s="108">
        <v>1315</v>
      </c>
      <c r="Y6" s="108">
        <v>1325</v>
      </c>
      <c r="Z6" s="108">
        <v>1385</v>
      </c>
      <c r="AB6" s="109" t="str">
        <f>TEXT(Z6,"###,###")</f>
        <v>1,385</v>
      </c>
      <c r="AD6" s="110">
        <f t="shared" si="0"/>
        <v>4.5283018867924518E-2</v>
      </c>
      <c r="AF6" s="110">
        <f t="shared" si="1"/>
        <v>0.24326750448833034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1590</v>
      </c>
      <c r="W7" s="108">
        <v>1790</v>
      </c>
      <c r="X7" s="108">
        <v>1814</v>
      </c>
      <c r="Y7" s="108">
        <v>1811</v>
      </c>
      <c r="Z7" s="108">
        <v>1917</v>
      </c>
      <c r="AB7" s="109" t="str">
        <f>TEXT(Z7,"###,###")</f>
        <v>1,917</v>
      </c>
      <c r="AD7" s="110">
        <f t="shared" si="0"/>
        <v>5.8531198233020332E-2</v>
      </c>
      <c r="AF7" s="110">
        <f t="shared" si="1"/>
        <v>0.20566037735849063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2,965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1,917</v>
      </c>
      <c r="P8" s="67"/>
      <c r="S8" s="107" t="s">
        <v>82</v>
      </c>
      <c r="T8" s="108"/>
      <c r="U8" s="108"/>
      <c r="V8" s="108">
        <v>50965.53</v>
      </c>
      <c r="W8" s="108">
        <v>52870.65</v>
      </c>
      <c r="X8" s="108">
        <v>54517.29</v>
      </c>
      <c r="Y8" s="108">
        <v>57332</v>
      </c>
      <c r="Z8" s="108">
        <v>59817.17</v>
      </c>
      <c r="AB8" s="109" t="str">
        <f>TEXT(Z8,"$###,###")</f>
        <v>$59,817</v>
      </c>
      <c r="AD8" s="110">
        <f t="shared" si="0"/>
        <v>4.3346996441777641E-2</v>
      </c>
      <c r="AF8" s="110">
        <f t="shared" si="1"/>
        <v>0.17367895516832643</v>
      </c>
    </row>
    <row r="9" spans="1:32" x14ac:dyDescent="0.25">
      <c r="A9" s="30" t="s">
        <v>14</v>
      </c>
      <c r="B9" s="71"/>
      <c r="C9" s="72"/>
      <c r="D9" s="73">
        <f>AD104</f>
        <v>74.266441821247895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54.51225873761085</v>
      </c>
      <c r="P9" s="74" t="s">
        <v>83</v>
      </c>
      <c r="S9" s="107" t="s">
        <v>7</v>
      </c>
      <c r="T9" s="108"/>
      <c r="U9" s="108"/>
      <c r="V9" s="108">
        <v>106225886</v>
      </c>
      <c r="W9" s="108">
        <v>129886438</v>
      </c>
      <c r="X9" s="108">
        <v>131623415</v>
      </c>
      <c r="Y9" s="108">
        <v>143151722</v>
      </c>
      <c r="Z9" s="108">
        <v>143113468</v>
      </c>
      <c r="AB9" s="109" t="str">
        <f>TEXT(Z9/1000000,"$#,###.0")&amp;" mil"</f>
        <v>$143.1 mil</v>
      </c>
      <c r="AD9" s="110">
        <f t="shared" si="0"/>
        <v>-2.6722696357084352E-4</v>
      </c>
      <c r="AF9" s="110">
        <f t="shared" si="1"/>
        <v>0.34725605395280024</v>
      </c>
    </row>
    <row r="10" spans="1:32" x14ac:dyDescent="0.25">
      <c r="A10" s="30" t="s">
        <v>17</v>
      </c>
      <c r="B10" s="71"/>
      <c r="C10" s="72"/>
      <c r="D10" s="73">
        <f>AD105</f>
        <v>18.887015177065766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45.331246739697448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85.028690662493474</v>
      </c>
      <c r="P11" s="74" t="s">
        <v>83</v>
      </c>
      <c r="S11" s="107" t="s">
        <v>29</v>
      </c>
      <c r="T11" s="112"/>
      <c r="U11" s="112"/>
      <c r="V11" s="112">
        <v>2208</v>
      </c>
      <c r="W11" s="112">
        <v>2352</v>
      </c>
      <c r="X11" s="112">
        <v>2467</v>
      </c>
      <c r="Y11" s="112">
        <v>2516</v>
      </c>
      <c r="Z11" s="112">
        <v>2678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5.2164840897235258</v>
      </c>
      <c r="P12" s="74" t="s">
        <v>83</v>
      </c>
      <c r="S12" s="107" t="s">
        <v>30</v>
      </c>
      <c r="T12" s="112"/>
      <c r="U12" s="112"/>
      <c r="V12" s="112">
        <v>182</v>
      </c>
      <c r="W12" s="112">
        <v>286</v>
      </c>
      <c r="X12" s="112">
        <v>276</v>
      </c>
      <c r="Y12" s="112">
        <v>298</v>
      </c>
      <c r="Z12" s="112">
        <v>288</v>
      </c>
    </row>
    <row r="13" spans="1:32" ht="15" customHeight="1" x14ac:dyDescent="0.25">
      <c r="A13" s="30" t="s">
        <v>19</v>
      </c>
      <c r="B13" s="72"/>
      <c r="C13" s="72"/>
      <c r="D13" s="73">
        <f>AD108</f>
        <v>12.917369308600337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9.9113197704746998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18.549747048903878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26.745362563237773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18.96821261073476</v>
      </c>
      <c r="P15" s="74" t="s">
        <v>83</v>
      </c>
      <c r="S15" s="115" t="s">
        <v>59</v>
      </c>
      <c r="T15" s="115"/>
      <c r="U15" s="116"/>
      <c r="V15" s="116">
        <v>154</v>
      </c>
      <c r="W15" s="116">
        <v>243</v>
      </c>
      <c r="X15" s="116">
        <v>294</v>
      </c>
      <c r="Y15" s="112">
        <v>290</v>
      </c>
      <c r="Z15" s="112">
        <v>317</v>
      </c>
      <c r="AB15" s="117">
        <f t="shared" ref="AB15:AB34" si="2">IF(Z15="np",0,Z15/$Z$34)</f>
        <v>0.10705842620736238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34.940978077571671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81.031787389265247</v>
      </c>
      <c r="P16" s="37" t="s">
        <v>83</v>
      </c>
      <c r="S16" s="115" t="s">
        <v>60</v>
      </c>
      <c r="T16" s="115"/>
      <c r="U16" s="116"/>
      <c r="V16" s="116">
        <v>236</v>
      </c>
      <c r="W16" s="116">
        <v>254</v>
      </c>
      <c r="X16" s="116">
        <v>241</v>
      </c>
      <c r="Y16" s="112">
        <v>243</v>
      </c>
      <c r="Z16" s="112">
        <v>309</v>
      </c>
      <c r="AB16" s="117">
        <f t="shared" si="2"/>
        <v>0.10435663627152988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62</v>
      </c>
      <c r="W17" s="116">
        <v>66</v>
      </c>
      <c r="X17" s="116">
        <v>52</v>
      </c>
      <c r="Y17" s="112">
        <v>58</v>
      </c>
      <c r="Z17" s="112">
        <v>67</v>
      </c>
      <c r="AB17" s="117">
        <f t="shared" si="2"/>
        <v>2.2627490712597096E-2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28</v>
      </c>
      <c r="W18" s="116">
        <v>31</v>
      </c>
      <c r="X18" s="116">
        <v>30</v>
      </c>
      <c r="Y18" s="112">
        <v>28</v>
      </c>
      <c r="Z18" s="112">
        <v>33</v>
      </c>
      <c r="AB18" s="117">
        <f t="shared" si="2"/>
        <v>1.1144883485309016E-2</v>
      </c>
    </row>
    <row r="19" spans="1:28" x14ac:dyDescent="0.25">
      <c r="A19" s="63" t="str">
        <f>$S$1&amp;" ("&amp;$V$2&amp;" to "&amp;$Z$2&amp;")"</f>
        <v>Cloncurry (2018-19 to 2022-23)</v>
      </c>
      <c r="B19" s="63"/>
      <c r="C19" s="63"/>
      <c r="D19" s="63"/>
      <c r="E19" s="63"/>
      <c r="F19" s="63"/>
      <c r="G19" s="63" t="str">
        <f>$S$1&amp;" ("&amp;$V$2&amp;" to "&amp;$Z$2&amp;")"</f>
        <v>Cloncurry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213</v>
      </c>
      <c r="W19" s="116">
        <v>180</v>
      </c>
      <c r="X19" s="116">
        <v>216</v>
      </c>
      <c r="Y19" s="112">
        <v>228</v>
      </c>
      <c r="Z19" s="112">
        <v>234</v>
      </c>
      <c r="AB19" s="117">
        <f t="shared" si="2"/>
        <v>7.9027355623100301E-2</v>
      </c>
    </row>
    <row r="20" spans="1:28" x14ac:dyDescent="0.25">
      <c r="S20" s="115" t="s">
        <v>64</v>
      </c>
      <c r="T20" s="115"/>
      <c r="U20" s="116"/>
      <c r="V20" s="116">
        <v>35</v>
      </c>
      <c r="W20" s="116">
        <v>39</v>
      </c>
      <c r="X20" s="116">
        <v>44</v>
      </c>
      <c r="Y20" s="112">
        <v>47</v>
      </c>
      <c r="Z20" s="112">
        <v>43</v>
      </c>
      <c r="AB20" s="117">
        <f t="shared" si="2"/>
        <v>1.4522120905099628E-2</v>
      </c>
    </row>
    <row r="21" spans="1:28" x14ac:dyDescent="0.25">
      <c r="S21" s="115" t="s">
        <v>65</v>
      </c>
      <c r="T21" s="115"/>
      <c r="U21" s="116"/>
      <c r="V21" s="116">
        <v>214</v>
      </c>
      <c r="W21" s="116">
        <v>232</v>
      </c>
      <c r="X21" s="116">
        <v>244</v>
      </c>
      <c r="Y21" s="112">
        <v>253</v>
      </c>
      <c r="Z21" s="112">
        <v>263</v>
      </c>
      <c r="AB21" s="117">
        <f t="shared" si="2"/>
        <v>8.8821344140493072E-2</v>
      </c>
    </row>
    <row r="22" spans="1:28" x14ac:dyDescent="0.25">
      <c r="S22" s="115" t="s">
        <v>66</v>
      </c>
      <c r="T22" s="115"/>
      <c r="U22" s="116"/>
      <c r="V22" s="116">
        <v>204</v>
      </c>
      <c r="W22" s="116">
        <v>182</v>
      </c>
      <c r="X22" s="116">
        <v>185</v>
      </c>
      <c r="Y22" s="112">
        <v>189</v>
      </c>
      <c r="Z22" s="112">
        <v>209</v>
      </c>
      <c r="AB22" s="117">
        <f t="shared" si="2"/>
        <v>7.0584262073623782E-2</v>
      </c>
    </row>
    <row r="23" spans="1:28" x14ac:dyDescent="0.25">
      <c r="S23" s="115" t="s">
        <v>67</v>
      </c>
      <c r="T23" s="115"/>
      <c r="U23" s="116"/>
      <c r="V23" s="116">
        <v>160</v>
      </c>
      <c r="W23" s="116">
        <v>186</v>
      </c>
      <c r="X23" s="116">
        <v>195</v>
      </c>
      <c r="Y23" s="112">
        <v>178</v>
      </c>
      <c r="Z23" s="112">
        <v>213</v>
      </c>
      <c r="AB23" s="117">
        <f t="shared" si="2"/>
        <v>7.1935157041540021E-2</v>
      </c>
    </row>
    <row r="24" spans="1:28" x14ac:dyDescent="0.25">
      <c r="S24" s="115" t="s">
        <v>68</v>
      </c>
      <c r="T24" s="115"/>
      <c r="U24" s="116"/>
      <c r="V24" s="116">
        <v>6</v>
      </c>
      <c r="W24" s="116">
        <v>7</v>
      </c>
      <c r="X24" s="116">
        <v>72</v>
      </c>
      <c r="Y24" s="112">
        <v>14</v>
      </c>
      <c r="Z24" s="112">
        <v>6</v>
      </c>
      <c r="AB24" s="117">
        <f t="shared" si="2"/>
        <v>2.0263424518743669E-3</v>
      </c>
    </row>
    <row r="25" spans="1:28" x14ac:dyDescent="0.25">
      <c r="S25" s="115" t="s">
        <v>69</v>
      </c>
      <c r="T25" s="115"/>
      <c r="U25" s="116"/>
      <c r="V25" s="116">
        <v>37</v>
      </c>
      <c r="W25" s="116">
        <v>33</v>
      </c>
      <c r="X25" s="116">
        <v>32</v>
      </c>
      <c r="Y25" s="112">
        <v>56</v>
      </c>
      <c r="Z25" s="112">
        <v>64</v>
      </c>
      <c r="AB25" s="117">
        <f t="shared" si="2"/>
        <v>2.1614319486659914E-2</v>
      </c>
    </row>
    <row r="26" spans="1:28" x14ac:dyDescent="0.25">
      <c r="S26" s="115" t="s">
        <v>70</v>
      </c>
      <c r="T26" s="115"/>
      <c r="U26" s="116"/>
      <c r="V26" s="116">
        <v>59</v>
      </c>
      <c r="W26" s="116">
        <v>56</v>
      </c>
      <c r="X26" s="116">
        <v>71</v>
      </c>
      <c r="Y26" s="112">
        <v>89</v>
      </c>
      <c r="Z26" s="112">
        <v>83</v>
      </c>
      <c r="AB26" s="117">
        <f t="shared" si="2"/>
        <v>2.8031070584262074E-2</v>
      </c>
    </row>
    <row r="27" spans="1:28" x14ac:dyDescent="0.25">
      <c r="S27" s="115" t="s">
        <v>71</v>
      </c>
      <c r="T27" s="115"/>
      <c r="U27" s="116"/>
      <c r="V27" s="116">
        <v>52</v>
      </c>
      <c r="W27" s="116">
        <v>84</v>
      </c>
      <c r="X27" s="116">
        <v>81</v>
      </c>
      <c r="Y27" s="112">
        <v>116</v>
      </c>
      <c r="Z27" s="112">
        <v>75</v>
      </c>
      <c r="AB27" s="117">
        <f t="shared" si="2"/>
        <v>2.5329280648429583E-2</v>
      </c>
    </row>
    <row r="28" spans="1:28" x14ac:dyDescent="0.25">
      <c r="S28" s="115" t="s">
        <v>72</v>
      </c>
      <c r="T28" s="115"/>
      <c r="U28" s="116"/>
      <c r="V28" s="116">
        <v>171</v>
      </c>
      <c r="W28" s="116">
        <v>201</v>
      </c>
      <c r="X28" s="116">
        <v>169</v>
      </c>
      <c r="Y28" s="112">
        <v>195</v>
      </c>
      <c r="Z28" s="112">
        <v>215</v>
      </c>
      <c r="AB28" s="117">
        <f t="shared" si="2"/>
        <v>7.261060452549814E-2</v>
      </c>
    </row>
    <row r="29" spans="1:28" x14ac:dyDescent="0.25">
      <c r="S29" s="115" t="s">
        <v>73</v>
      </c>
      <c r="T29" s="115"/>
      <c r="U29" s="116"/>
      <c r="V29" s="116">
        <v>222</v>
      </c>
      <c r="W29" s="116">
        <v>222</v>
      </c>
      <c r="X29" s="116">
        <v>214</v>
      </c>
      <c r="Y29" s="112">
        <v>223</v>
      </c>
      <c r="Z29" s="112">
        <v>230</v>
      </c>
      <c r="AB29" s="117">
        <f t="shared" si="2"/>
        <v>7.7676460655184063E-2</v>
      </c>
    </row>
    <row r="30" spans="1:28" x14ac:dyDescent="0.25">
      <c r="S30" s="115" t="s">
        <v>74</v>
      </c>
      <c r="T30" s="115"/>
      <c r="U30" s="116"/>
      <c r="V30" s="116">
        <v>169</v>
      </c>
      <c r="W30" s="116">
        <v>188</v>
      </c>
      <c r="X30" s="116">
        <v>169</v>
      </c>
      <c r="Y30" s="112">
        <v>180</v>
      </c>
      <c r="Z30" s="112">
        <v>208</v>
      </c>
      <c r="AB30" s="117">
        <f t="shared" si="2"/>
        <v>7.0246538331644709E-2</v>
      </c>
    </row>
    <row r="31" spans="1:28" x14ac:dyDescent="0.25">
      <c r="S31" s="115" t="s">
        <v>75</v>
      </c>
      <c r="T31" s="115"/>
      <c r="U31" s="116"/>
      <c r="V31" s="116">
        <v>166</v>
      </c>
      <c r="W31" s="116">
        <v>162</v>
      </c>
      <c r="X31" s="116">
        <v>164</v>
      </c>
      <c r="Y31" s="112">
        <v>165</v>
      </c>
      <c r="Z31" s="112">
        <v>175</v>
      </c>
      <c r="AB31" s="117">
        <f t="shared" si="2"/>
        <v>5.9101654846335699E-2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13</v>
      </c>
      <c r="W32" s="116">
        <v>8</v>
      </c>
      <c r="X32" s="116">
        <v>8</v>
      </c>
      <c r="Y32" s="112">
        <v>9</v>
      </c>
      <c r="Z32" s="112">
        <v>22</v>
      </c>
      <c r="AB32" s="117">
        <f t="shared" si="2"/>
        <v>7.4299223235393449E-3</v>
      </c>
    </row>
    <row r="33" spans="19:32" x14ac:dyDescent="0.25">
      <c r="S33" s="115" t="s">
        <v>77</v>
      </c>
      <c r="T33" s="115"/>
      <c r="U33" s="116"/>
      <c r="V33" s="116">
        <v>87</v>
      </c>
      <c r="W33" s="116">
        <v>70</v>
      </c>
      <c r="X33" s="116">
        <v>86</v>
      </c>
      <c r="Y33" s="112">
        <v>91</v>
      </c>
      <c r="Z33" s="112">
        <v>100</v>
      </c>
      <c r="AB33" s="117">
        <f t="shared" si="2"/>
        <v>3.3772374197906116E-2</v>
      </c>
    </row>
    <row r="34" spans="19:32" x14ac:dyDescent="0.25">
      <c r="S34" s="118" t="s">
        <v>53</v>
      </c>
      <c r="T34" s="118"/>
      <c r="U34" s="119"/>
      <c r="V34" s="119">
        <v>2389</v>
      </c>
      <c r="W34" s="119">
        <v>2634</v>
      </c>
      <c r="X34" s="119">
        <v>2743</v>
      </c>
      <c r="Y34" s="120">
        <v>2808</v>
      </c>
      <c r="Z34" s="120">
        <v>2961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1270</v>
      </c>
      <c r="W37" s="112">
        <v>1459</v>
      </c>
      <c r="X37" s="112">
        <v>1494</v>
      </c>
      <c r="Y37" s="112">
        <v>1480</v>
      </c>
      <c r="Z37" s="112">
        <v>1555</v>
      </c>
      <c r="AB37" s="132">
        <f>Z37/Z40*100</f>
        <v>81.031787389265247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317</v>
      </c>
      <c r="W38" s="112">
        <v>330</v>
      </c>
      <c r="X38" s="112">
        <v>327</v>
      </c>
      <c r="Y38" s="112">
        <v>329</v>
      </c>
      <c r="Z38" s="112">
        <v>364</v>
      </c>
      <c r="AB38" s="132">
        <f>Z38/Z40*100</f>
        <v>18.96821261073476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1587</v>
      </c>
      <c r="W40" s="112">
        <v>1789</v>
      </c>
      <c r="X40" s="112">
        <v>1821</v>
      </c>
      <c r="Y40" s="112">
        <v>1809</v>
      </c>
      <c r="Z40" s="112">
        <v>1919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3</v>
      </c>
      <c r="X44" s="112">
        <v>7</v>
      </c>
      <c r="Y44" s="112">
        <v>5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19</v>
      </c>
      <c r="W45" s="112">
        <v>34</v>
      </c>
      <c r="X45" s="112">
        <v>31</v>
      </c>
      <c r="Y45" s="112">
        <v>37</v>
      </c>
      <c r="Z45" s="112">
        <v>32</v>
      </c>
    </row>
    <row r="46" spans="19:32" x14ac:dyDescent="0.25">
      <c r="S46" s="115" t="s">
        <v>38</v>
      </c>
      <c r="T46" s="115"/>
      <c r="U46" s="112"/>
      <c r="V46" s="112">
        <v>84</v>
      </c>
      <c r="W46" s="112">
        <v>103</v>
      </c>
      <c r="X46" s="112">
        <v>99</v>
      </c>
      <c r="Y46" s="112">
        <v>74</v>
      </c>
      <c r="Z46" s="112">
        <v>81</v>
      </c>
    </row>
    <row r="47" spans="19:32" x14ac:dyDescent="0.25">
      <c r="S47" s="115" t="s">
        <v>39</v>
      </c>
      <c r="T47" s="115"/>
      <c r="U47" s="112"/>
      <c r="V47" s="112">
        <v>102</v>
      </c>
      <c r="W47" s="112">
        <v>92</v>
      </c>
      <c r="X47" s="112">
        <v>119</v>
      </c>
      <c r="Y47" s="112">
        <v>150</v>
      </c>
      <c r="Z47" s="112">
        <v>142</v>
      </c>
    </row>
    <row r="48" spans="19:32" x14ac:dyDescent="0.25">
      <c r="S48" s="115" t="s">
        <v>40</v>
      </c>
      <c r="T48" s="115"/>
      <c r="U48" s="112"/>
      <c r="V48" s="112">
        <v>165</v>
      </c>
      <c r="W48" s="112">
        <v>186</v>
      </c>
      <c r="X48" s="112">
        <v>174</v>
      </c>
      <c r="Y48" s="112">
        <v>202</v>
      </c>
      <c r="Z48" s="112">
        <v>194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151</v>
      </c>
      <c r="W49" s="112">
        <v>147</v>
      </c>
      <c r="X49" s="112">
        <v>146</v>
      </c>
      <c r="Y49" s="112">
        <v>153</v>
      </c>
      <c r="Z49" s="112">
        <v>183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Cloncurry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165</v>
      </c>
      <c r="W50" s="112">
        <v>172</v>
      </c>
      <c r="X50" s="112">
        <v>166</v>
      </c>
      <c r="Y50" s="112">
        <v>156</v>
      </c>
      <c r="Z50" s="112">
        <v>194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104</v>
      </c>
      <c r="W51" s="112">
        <v>126</v>
      </c>
      <c r="X51" s="112">
        <v>124</v>
      </c>
      <c r="Y51" s="112">
        <v>121</v>
      </c>
      <c r="Z51" s="112">
        <v>125</v>
      </c>
    </row>
    <row r="52" spans="1:26" ht="15" customHeight="1" x14ac:dyDescent="0.25">
      <c r="S52" s="115" t="s">
        <v>44</v>
      </c>
      <c r="T52" s="115"/>
      <c r="U52" s="112"/>
      <c r="V52" s="112">
        <v>134</v>
      </c>
      <c r="W52" s="112">
        <v>134</v>
      </c>
      <c r="X52" s="112">
        <v>130</v>
      </c>
      <c r="Y52" s="112">
        <v>119</v>
      </c>
      <c r="Z52" s="112">
        <v>140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102</v>
      </c>
      <c r="W53" s="112">
        <v>114</v>
      </c>
      <c r="X53" s="112">
        <v>110</v>
      </c>
      <c r="Y53" s="112">
        <v>129</v>
      </c>
      <c r="Z53" s="112">
        <v>120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</v>
      </c>
      <c r="W54" s="112">
        <v>120</v>
      </c>
      <c r="X54" s="112">
        <v>122</v>
      </c>
      <c r="Y54" s="112">
        <v>114</v>
      </c>
      <c r="Z54" s="112">
        <v>108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82</v>
      </c>
      <c r="W55" s="112">
        <v>87</v>
      </c>
      <c r="X55" s="112">
        <v>103</v>
      </c>
      <c r="Y55" s="112">
        <v>106</v>
      </c>
      <c r="Z55" s="112">
        <v>134</v>
      </c>
    </row>
    <row r="56" spans="1:26" ht="15" customHeight="1" x14ac:dyDescent="0.25">
      <c r="S56" s="115" t="s">
        <v>48</v>
      </c>
      <c r="T56" s="115"/>
      <c r="U56" s="112"/>
      <c r="V56" s="112">
        <v>34</v>
      </c>
      <c r="W56" s="112">
        <v>46</v>
      </c>
      <c r="X56" s="112">
        <v>62</v>
      </c>
      <c r="Y56" s="112">
        <v>57</v>
      </c>
      <c r="Z56" s="112">
        <v>57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</v>
      </c>
      <c r="W57" s="112">
        <v>19</v>
      </c>
      <c r="X57" s="112">
        <v>17</v>
      </c>
      <c r="Y57" s="112">
        <v>16</v>
      </c>
      <c r="Z57" s="112">
        <v>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</v>
      </c>
      <c r="W58" s="112">
        <v>13</v>
      </c>
      <c r="X58" s="112">
        <v>11</v>
      </c>
      <c r="Y58" s="112">
        <v>15</v>
      </c>
      <c r="Z58" s="112">
        <v>17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4</v>
      </c>
      <c r="Y59" s="112">
        <v>8</v>
      </c>
      <c r="Z59" s="112">
        <v>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1282</v>
      </c>
      <c r="W61" s="112">
        <v>1387</v>
      </c>
      <c r="X61" s="112">
        <v>1425</v>
      </c>
      <c r="Y61" s="112">
        <v>1468</v>
      </c>
      <c r="Z61" s="112">
        <v>1567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8</v>
      </c>
      <c r="X63" s="112">
        <v>10</v>
      </c>
      <c r="Y63" s="112">
        <v>3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</v>
      </c>
      <c r="W64" s="112">
        <v>21</v>
      </c>
      <c r="X64" s="112">
        <v>27</v>
      </c>
      <c r="Y64" s="112">
        <v>35</v>
      </c>
      <c r="Z64" s="112">
        <v>55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Cloncurry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83</v>
      </c>
      <c r="W65" s="112">
        <v>116</v>
      </c>
      <c r="X65" s="112">
        <v>90</v>
      </c>
      <c r="Y65" s="112">
        <v>95</v>
      </c>
      <c r="Z65" s="112">
        <v>110</v>
      </c>
    </row>
    <row r="66" spans="1:26" x14ac:dyDescent="0.25">
      <c r="S66" s="115" t="s">
        <v>39</v>
      </c>
      <c r="T66" s="115"/>
      <c r="U66" s="112"/>
      <c r="V66" s="112">
        <v>127</v>
      </c>
      <c r="W66" s="112">
        <v>136</v>
      </c>
      <c r="X66" s="112">
        <v>150</v>
      </c>
      <c r="Y66" s="112">
        <v>125</v>
      </c>
      <c r="Z66" s="112">
        <v>151</v>
      </c>
    </row>
    <row r="67" spans="1:26" x14ac:dyDescent="0.25">
      <c r="S67" s="115" t="s">
        <v>40</v>
      </c>
      <c r="T67" s="115"/>
      <c r="U67" s="112"/>
      <c r="V67" s="112">
        <v>203</v>
      </c>
      <c r="W67" s="112">
        <v>202</v>
      </c>
      <c r="X67" s="112">
        <v>223</v>
      </c>
      <c r="Y67" s="112">
        <v>209</v>
      </c>
      <c r="Z67" s="112">
        <v>217</v>
      </c>
    </row>
    <row r="68" spans="1:26" x14ac:dyDescent="0.25">
      <c r="S68" s="115" t="s">
        <v>41</v>
      </c>
      <c r="T68" s="115"/>
      <c r="U68" s="112"/>
      <c r="V68" s="112">
        <v>146</v>
      </c>
      <c r="W68" s="112">
        <v>137</v>
      </c>
      <c r="X68" s="112">
        <v>146</v>
      </c>
      <c r="Y68" s="112">
        <v>181</v>
      </c>
      <c r="Z68" s="112">
        <v>175</v>
      </c>
    </row>
    <row r="69" spans="1:26" x14ac:dyDescent="0.25">
      <c r="S69" s="115" t="s">
        <v>42</v>
      </c>
      <c r="T69" s="115"/>
      <c r="U69" s="112"/>
      <c r="V69" s="112">
        <v>120</v>
      </c>
      <c r="W69" s="112">
        <v>145</v>
      </c>
      <c r="X69" s="112">
        <v>153</v>
      </c>
      <c r="Y69" s="112">
        <v>150</v>
      </c>
      <c r="Z69" s="112">
        <v>150</v>
      </c>
    </row>
    <row r="70" spans="1:26" x14ac:dyDescent="0.25">
      <c r="S70" s="115" t="s">
        <v>43</v>
      </c>
      <c r="T70" s="115"/>
      <c r="U70" s="112"/>
      <c r="V70" s="112">
        <v>64</v>
      </c>
      <c r="W70" s="112">
        <v>82</v>
      </c>
      <c r="X70" s="112">
        <v>86</v>
      </c>
      <c r="Y70" s="112">
        <v>97</v>
      </c>
      <c r="Z70" s="112">
        <v>108</v>
      </c>
    </row>
    <row r="71" spans="1:26" x14ac:dyDescent="0.25">
      <c r="S71" s="115" t="s">
        <v>44</v>
      </c>
      <c r="T71" s="115"/>
      <c r="U71" s="112"/>
      <c r="V71" s="112">
        <v>96</v>
      </c>
      <c r="W71" s="112">
        <v>101</v>
      </c>
      <c r="X71" s="112">
        <v>97</v>
      </c>
      <c r="Y71" s="112">
        <v>104</v>
      </c>
      <c r="Z71" s="112">
        <v>72</v>
      </c>
    </row>
    <row r="72" spans="1:26" x14ac:dyDescent="0.25">
      <c r="S72" s="115" t="s">
        <v>45</v>
      </c>
      <c r="T72" s="115"/>
      <c r="U72" s="112"/>
      <c r="V72" s="112">
        <v>92</v>
      </c>
      <c r="W72" s="112">
        <v>94</v>
      </c>
      <c r="X72" s="112">
        <v>111</v>
      </c>
      <c r="Y72" s="112">
        <v>98</v>
      </c>
      <c r="Z72" s="112">
        <v>115</v>
      </c>
    </row>
    <row r="73" spans="1:26" x14ac:dyDescent="0.25">
      <c r="S73" s="115" t="s">
        <v>46</v>
      </c>
      <c r="T73" s="115"/>
      <c r="U73" s="112"/>
      <c r="V73" s="112">
        <v>53</v>
      </c>
      <c r="W73" s="112">
        <v>85</v>
      </c>
      <c r="X73" s="112">
        <v>103</v>
      </c>
      <c r="Y73" s="112">
        <v>91</v>
      </c>
      <c r="Z73" s="112">
        <v>91</v>
      </c>
    </row>
    <row r="74" spans="1:26" x14ac:dyDescent="0.25">
      <c r="S74" s="115" t="s">
        <v>47</v>
      </c>
      <c r="T74" s="115"/>
      <c r="U74" s="112"/>
      <c r="V74" s="112">
        <v>55</v>
      </c>
      <c r="W74" s="112">
        <v>60</v>
      </c>
      <c r="X74" s="112">
        <v>55</v>
      </c>
      <c r="Y74" s="112">
        <v>73</v>
      </c>
      <c r="Z74" s="112">
        <v>59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40</v>
      </c>
      <c r="X75" s="112">
        <v>43</v>
      </c>
      <c r="Y75" s="112">
        <v>50</v>
      </c>
      <c r="Z75" s="112">
        <v>54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10</v>
      </c>
      <c r="X76" s="112">
        <v>13</v>
      </c>
      <c r="Y76" s="112">
        <v>13</v>
      </c>
      <c r="Z76" s="112">
        <v>12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4</v>
      </c>
      <c r="Y77" s="112">
        <v>7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4</v>
      </c>
      <c r="Y78" s="112">
        <v>8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1113</v>
      </c>
      <c r="W80" s="112">
        <v>1248</v>
      </c>
      <c r="X80" s="112">
        <v>1315</v>
      </c>
      <c r="Y80" s="112">
        <v>1328</v>
      </c>
      <c r="Z80" s="112">
        <v>1385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Cloncurry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84</v>
      </c>
      <c r="W83" s="112">
        <v>100</v>
      </c>
      <c r="X83" s="112">
        <v>104</v>
      </c>
      <c r="Y83" s="112">
        <v>106</v>
      </c>
      <c r="Z83" s="112">
        <v>99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67</v>
      </c>
      <c r="W84" s="112">
        <v>78</v>
      </c>
      <c r="X84" s="112">
        <v>69</v>
      </c>
      <c r="Y84" s="112">
        <v>69</v>
      </c>
      <c r="Z84" s="112">
        <v>76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155</v>
      </c>
      <c r="W85" s="112">
        <v>161</v>
      </c>
      <c r="X85" s="112">
        <v>174</v>
      </c>
      <c r="Y85" s="112">
        <v>178</v>
      </c>
      <c r="Z85" s="112">
        <v>195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2,965</v>
      </c>
      <c r="D86" s="96">
        <f t="shared" ref="D86:D91" si="4">AD4</f>
        <v>5.5911680911680861E-2</v>
      </c>
      <c r="E86" s="97">
        <f t="shared" ref="E86:E91" si="5">AD4</f>
        <v>5.5911680911680861E-2</v>
      </c>
      <c r="F86" s="96">
        <f t="shared" ref="F86:F91" si="6">AF4</f>
        <v>0.23954849498327757</v>
      </c>
      <c r="G86" s="97">
        <f t="shared" ref="G86:G91" si="7">AF4</f>
        <v>0.23954849498327757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27</v>
      </c>
      <c r="W86" s="112">
        <v>26</v>
      </c>
      <c r="X86" s="112">
        <v>27</v>
      </c>
      <c r="Y86" s="112">
        <v>34</v>
      </c>
      <c r="Z86" s="112">
        <v>26</v>
      </c>
    </row>
    <row r="87" spans="1:30" ht="15" customHeight="1" x14ac:dyDescent="0.25">
      <c r="A87" s="98" t="s">
        <v>4</v>
      </c>
      <c r="B87" s="49"/>
      <c r="C87" s="57" t="str">
        <f t="shared" si="3"/>
        <v>1,570</v>
      </c>
      <c r="D87" s="96">
        <f t="shared" si="4"/>
        <v>6.5128900949796398E-2</v>
      </c>
      <c r="E87" s="97">
        <f t="shared" si="5"/>
        <v>6.5128900949796398E-2</v>
      </c>
      <c r="F87" s="96">
        <f t="shared" si="6"/>
        <v>0.22369446609508969</v>
      </c>
      <c r="G87" s="97">
        <f t="shared" si="7"/>
        <v>0.22369446609508969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22</v>
      </c>
      <c r="W87" s="112">
        <v>23</v>
      </c>
      <c r="X87" s="112">
        <v>27</v>
      </c>
      <c r="Y87" s="112">
        <v>30</v>
      </c>
      <c r="Z87" s="112">
        <v>35</v>
      </c>
    </row>
    <row r="88" spans="1:30" ht="15" customHeight="1" x14ac:dyDescent="0.25">
      <c r="A88" s="98" t="s">
        <v>5</v>
      </c>
      <c r="B88" s="49"/>
      <c r="C88" s="57" t="str">
        <f t="shared" si="3"/>
        <v>1,385</v>
      </c>
      <c r="D88" s="96">
        <f t="shared" si="4"/>
        <v>4.5283018867924518E-2</v>
      </c>
      <c r="E88" s="97">
        <f t="shared" si="5"/>
        <v>4.5283018867924518E-2</v>
      </c>
      <c r="F88" s="96">
        <f t="shared" si="6"/>
        <v>0.24326750448833034</v>
      </c>
      <c r="G88" s="97">
        <f t="shared" si="7"/>
        <v>0.24326750448833034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17</v>
      </c>
      <c r="W88" s="112">
        <v>18</v>
      </c>
      <c r="X88" s="112">
        <v>25</v>
      </c>
      <c r="Y88" s="112">
        <v>30</v>
      </c>
      <c r="Z88" s="112">
        <v>25</v>
      </c>
    </row>
    <row r="89" spans="1:30" ht="15" customHeight="1" x14ac:dyDescent="0.25">
      <c r="A89" s="49" t="s">
        <v>6</v>
      </c>
      <c r="B89" s="49"/>
      <c r="C89" s="57" t="str">
        <f t="shared" si="3"/>
        <v>1,917</v>
      </c>
      <c r="D89" s="96">
        <f t="shared" si="4"/>
        <v>5.8531198233020332E-2</v>
      </c>
      <c r="E89" s="97">
        <f t="shared" si="5"/>
        <v>5.8531198233020332E-2</v>
      </c>
      <c r="F89" s="96">
        <f t="shared" si="6"/>
        <v>0.20566037735849063</v>
      </c>
      <c r="G89" s="97">
        <f t="shared" si="7"/>
        <v>0.20566037735849063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190</v>
      </c>
      <c r="W89" s="112">
        <v>206</v>
      </c>
      <c r="X89" s="112">
        <v>201</v>
      </c>
      <c r="Y89" s="112">
        <v>202</v>
      </c>
      <c r="Z89" s="112">
        <v>225</v>
      </c>
    </row>
    <row r="90" spans="1:30" ht="15" customHeight="1" x14ac:dyDescent="0.25">
      <c r="A90" s="49" t="s">
        <v>95</v>
      </c>
      <c r="B90" s="49"/>
      <c r="C90" s="57" t="str">
        <f t="shared" si="3"/>
        <v>$59,817</v>
      </c>
      <c r="D90" s="96">
        <f t="shared" si="4"/>
        <v>4.3346996441777641E-2</v>
      </c>
      <c r="E90" s="97">
        <f t="shared" si="5"/>
        <v>4.3346996441777641E-2</v>
      </c>
      <c r="F90" s="96">
        <f t="shared" si="6"/>
        <v>0.17367895516832643</v>
      </c>
      <c r="G90" s="97">
        <f t="shared" si="7"/>
        <v>0.17367895516832643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156</v>
      </c>
      <c r="W90" s="112">
        <v>166</v>
      </c>
      <c r="X90" s="112">
        <v>166</v>
      </c>
      <c r="Y90" s="112">
        <v>156</v>
      </c>
      <c r="Z90" s="112">
        <v>158</v>
      </c>
    </row>
    <row r="91" spans="1:30" ht="15" customHeight="1" x14ac:dyDescent="0.25">
      <c r="A91" s="49" t="s">
        <v>7</v>
      </c>
      <c r="B91" s="49"/>
      <c r="C91" s="57" t="str">
        <f t="shared" si="3"/>
        <v>$143.1 mil</v>
      </c>
      <c r="D91" s="96">
        <f t="shared" si="4"/>
        <v>-2.6722696357084352E-4</v>
      </c>
      <c r="E91" s="97">
        <f t="shared" si="5"/>
        <v>-2.6722696357084352E-4</v>
      </c>
      <c r="F91" s="96">
        <f t="shared" si="6"/>
        <v>0.34725605395280024</v>
      </c>
      <c r="G91" s="97">
        <f t="shared" si="7"/>
        <v>0.34725605395280024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867</v>
      </c>
      <c r="W91" s="112">
        <v>975</v>
      </c>
      <c r="X91" s="112">
        <v>988</v>
      </c>
      <c r="Y91" s="112">
        <v>975</v>
      </c>
      <c r="Z91" s="112">
        <v>1044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51</v>
      </c>
      <c r="W93" s="112">
        <v>62</v>
      </c>
      <c r="X93" s="112">
        <v>72</v>
      </c>
      <c r="Y93" s="112">
        <v>66</v>
      </c>
      <c r="Z93" s="112">
        <v>74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110</v>
      </c>
      <c r="W94" s="112">
        <v>125</v>
      </c>
      <c r="X94" s="112">
        <v>122</v>
      </c>
      <c r="Y94" s="112">
        <v>125</v>
      </c>
      <c r="Z94" s="112">
        <v>123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30</v>
      </c>
      <c r="W95" s="112">
        <v>40</v>
      </c>
      <c r="X95" s="112">
        <v>42</v>
      </c>
      <c r="Y95" s="112">
        <v>39</v>
      </c>
      <c r="Z95" s="112">
        <v>39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102</v>
      </c>
      <c r="W96" s="112">
        <v>105</v>
      </c>
      <c r="X96" s="112">
        <v>97</v>
      </c>
      <c r="Y96" s="112">
        <v>103</v>
      </c>
      <c r="Z96" s="112">
        <v>125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144</v>
      </c>
      <c r="W97" s="112">
        <v>143</v>
      </c>
      <c r="X97" s="112">
        <v>148</v>
      </c>
      <c r="Y97" s="112">
        <v>155</v>
      </c>
      <c r="Z97" s="112">
        <v>143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57</v>
      </c>
      <c r="W98" s="112">
        <v>58</v>
      </c>
      <c r="X98" s="112">
        <v>59</v>
      </c>
      <c r="Y98" s="112">
        <v>56</v>
      </c>
      <c r="Z98" s="112">
        <v>62</v>
      </c>
    </row>
    <row r="99" spans="1:32" ht="15" customHeight="1" x14ac:dyDescent="0.25">
      <c r="S99" s="115" t="s">
        <v>196</v>
      </c>
      <c r="T99" s="115"/>
      <c r="U99" s="112"/>
      <c r="V99" s="112">
        <v>24</v>
      </c>
      <c r="W99" s="112">
        <v>32</v>
      </c>
      <c r="X99" s="112">
        <v>32</v>
      </c>
      <c r="Y99" s="112">
        <v>39</v>
      </c>
      <c r="Z99" s="112">
        <v>31</v>
      </c>
    </row>
    <row r="100" spans="1:32" ht="15" customHeight="1" x14ac:dyDescent="0.25">
      <c r="S100" s="115" t="s">
        <v>58</v>
      </c>
      <c r="T100" s="115"/>
      <c r="U100" s="112"/>
      <c r="V100" s="112">
        <v>79</v>
      </c>
      <c r="W100" s="112">
        <v>97</v>
      </c>
      <c r="X100" s="112">
        <v>107</v>
      </c>
      <c r="Y100" s="112">
        <v>101</v>
      </c>
      <c r="Z100" s="112">
        <v>108</v>
      </c>
    </row>
    <row r="101" spans="1:32" x14ac:dyDescent="0.25">
      <c r="A101" s="18"/>
      <c r="S101" s="118" t="s">
        <v>53</v>
      </c>
      <c r="T101" s="118"/>
      <c r="U101" s="112"/>
      <c r="V101" s="112">
        <v>722</v>
      </c>
      <c r="W101" s="112">
        <v>813</v>
      </c>
      <c r="X101" s="112">
        <v>828</v>
      </c>
      <c r="Y101" s="112">
        <v>831</v>
      </c>
      <c r="Z101" s="112">
        <v>864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1701</v>
      </c>
      <c r="W104" s="112">
        <v>1871</v>
      </c>
      <c r="X104" s="112">
        <v>1927</v>
      </c>
      <c r="Y104" s="112">
        <v>1992</v>
      </c>
      <c r="Z104" s="112">
        <v>2202</v>
      </c>
      <c r="AB104" s="109" t="str">
        <f>TEXT(Z104,"###,###")</f>
        <v>2,202</v>
      </c>
      <c r="AD104" s="130">
        <f>Z104/($Z$4)*100</f>
        <v>74.266441821247895</v>
      </c>
      <c r="AF104" s="109"/>
    </row>
    <row r="105" spans="1:32" x14ac:dyDescent="0.25">
      <c r="S105" s="115" t="s">
        <v>17</v>
      </c>
      <c r="T105" s="115"/>
      <c r="U105" s="112"/>
      <c r="V105" s="112">
        <v>554</v>
      </c>
      <c r="W105" s="112">
        <v>562</v>
      </c>
      <c r="X105" s="112">
        <v>542</v>
      </c>
      <c r="Y105" s="112">
        <v>555</v>
      </c>
      <c r="Z105" s="112">
        <v>560</v>
      </c>
      <c r="AB105" s="109" t="str">
        <f>TEXT(Z105,"###,###")</f>
        <v>560</v>
      </c>
      <c r="AD105" s="130">
        <f>Z105/($Z$4)*100</f>
        <v>18.887015177065766</v>
      </c>
      <c r="AF105" s="109"/>
    </row>
    <row r="106" spans="1:32" x14ac:dyDescent="0.25">
      <c r="S106" s="118" t="s">
        <v>53</v>
      </c>
      <c r="T106" s="118"/>
      <c r="U106" s="120"/>
      <c r="V106" s="120">
        <v>2255</v>
      </c>
      <c r="W106" s="120">
        <v>2433</v>
      </c>
      <c r="X106" s="120">
        <v>2469</v>
      </c>
      <c r="Y106" s="120">
        <v>2547</v>
      </c>
      <c r="Z106" s="120">
        <v>2762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254</v>
      </c>
      <c r="W108" s="112">
        <v>345</v>
      </c>
      <c r="X108" s="112">
        <v>333</v>
      </c>
      <c r="Y108" s="112">
        <v>400</v>
      </c>
      <c r="Z108" s="112">
        <v>383</v>
      </c>
      <c r="AB108" s="109" t="str">
        <f>TEXT(Z108,"###,###")</f>
        <v>383</v>
      </c>
      <c r="AD108" s="130">
        <f>Z108/($Z$4)*100</f>
        <v>12.917369308600337</v>
      </c>
      <c r="AF108" s="109"/>
    </row>
    <row r="109" spans="1:32" x14ac:dyDescent="0.25">
      <c r="S109" s="115" t="s">
        <v>20</v>
      </c>
      <c r="T109" s="115"/>
      <c r="U109" s="112"/>
      <c r="V109" s="112">
        <v>303</v>
      </c>
      <c r="W109" s="112">
        <v>408</v>
      </c>
      <c r="X109" s="112">
        <v>425</v>
      </c>
      <c r="Y109" s="112">
        <v>382</v>
      </c>
      <c r="Z109" s="112">
        <v>550</v>
      </c>
      <c r="AB109" s="109" t="str">
        <f>TEXT(Z109,"###,###")</f>
        <v>550</v>
      </c>
      <c r="AD109" s="130">
        <f>Z109/($Z$4)*100</f>
        <v>18.549747048903878</v>
      </c>
      <c r="AF109" s="109"/>
    </row>
    <row r="110" spans="1:32" x14ac:dyDescent="0.25">
      <c r="S110" s="115" t="s">
        <v>21</v>
      </c>
      <c r="T110" s="115"/>
      <c r="U110" s="112"/>
      <c r="V110" s="112">
        <v>736</v>
      </c>
      <c r="W110" s="112">
        <v>556</v>
      </c>
      <c r="X110" s="112">
        <v>671</v>
      </c>
      <c r="Y110" s="112">
        <v>748</v>
      </c>
      <c r="Z110" s="112">
        <v>793</v>
      </c>
      <c r="AB110" s="109" t="str">
        <f>TEXT(Z110,"###,###")</f>
        <v>793</v>
      </c>
      <c r="AD110" s="130">
        <f>Z110/($Z$4)*100</f>
        <v>26.745362563237773</v>
      </c>
      <c r="AF110" s="109"/>
    </row>
    <row r="111" spans="1:32" x14ac:dyDescent="0.25">
      <c r="S111" s="115" t="s">
        <v>22</v>
      </c>
      <c r="T111" s="115"/>
      <c r="U111" s="112"/>
      <c r="V111" s="112">
        <v>921</v>
      </c>
      <c r="W111" s="112">
        <v>1034</v>
      </c>
      <c r="X111" s="112">
        <v>1040</v>
      </c>
      <c r="Y111" s="112">
        <v>1015</v>
      </c>
      <c r="Z111" s="112">
        <v>1036</v>
      </c>
      <c r="AB111" s="109" t="str">
        <f>TEXT(Z111,"###,###")</f>
        <v>1,036</v>
      </c>
      <c r="AD111" s="130">
        <f>Z111/($Z$4)*100</f>
        <v>34.940978077571671</v>
      </c>
      <c r="AF111" s="109"/>
    </row>
    <row r="112" spans="1:32" x14ac:dyDescent="0.25">
      <c r="S112" s="118" t="s">
        <v>53</v>
      </c>
      <c r="T112" s="118"/>
      <c r="U112" s="112"/>
      <c r="V112" s="112">
        <v>2391</v>
      </c>
      <c r="W112" s="112">
        <v>2633</v>
      </c>
      <c r="X112" s="112">
        <v>2743</v>
      </c>
      <c r="Y112" s="112">
        <v>2805</v>
      </c>
      <c r="Z112" s="112">
        <v>2965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39.03</v>
      </c>
      <c r="W118" s="131">
        <v>39.86</v>
      </c>
      <c r="X118" s="131">
        <v>40.35</v>
      </c>
      <c r="Y118" s="131">
        <v>40.25</v>
      </c>
      <c r="Z118" s="131">
        <v>39.979999999999997</v>
      </c>
      <c r="AB118" s="109" t="str">
        <f>TEXT(Z118,"##.0")</f>
        <v>40.0</v>
      </c>
    </row>
    <row r="120" spans="19:32" x14ac:dyDescent="0.25">
      <c r="S120" s="101" t="s">
        <v>97</v>
      </c>
      <c r="T120" s="112"/>
      <c r="U120" s="112"/>
      <c r="V120" s="112">
        <v>1407</v>
      </c>
      <c r="W120" s="112">
        <v>1506</v>
      </c>
      <c r="X120" s="112">
        <v>1540</v>
      </c>
      <c r="Y120" s="112">
        <v>1518</v>
      </c>
      <c r="Z120" s="112">
        <v>1630</v>
      </c>
      <c r="AB120" s="109" t="str">
        <f>TEXT(Z120,"###,###")</f>
        <v>1,630</v>
      </c>
    </row>
    <row r="121" spans="19:32" x14ac:dyDescent="0.25">
      <c r="S121" s="101" t="s">
        <v>98</v>
      </c>
      <c r="T121" s="112"/>
      <c r="U121" s="112"/>
      <c r="V121" s="112">
        <v>65</v>
      </c>
      <c r="W121" s="112">
        <v>112</v>
      </c>
      <c r="X121" s="112">
        <v>110</v>
      </c>
      <c r="Y121" s="112">
        <v>98</v>
      </c>
      <c r="Z121" s="112">
        <v>100</v>
      </c>
      <c r="AB121" s="109" t="str">
        <f>TEXT(Z121,"###,###")</f>
        <v>100</v>
      </c>
    </row>
    <row r="122" spans="19:32" x14ac:dyDescent="0.25">
      <c r="S122" s="101" t="s">
        <v>99</v>
      </c>
      <c r="T122" s="112"/>
      <c r="U122" s="112"/>
      <c r="V122" s="112">
        <v>122</v>
      </c>
      <c r="W122" s="112">
        <v>172</v>
      </c>
      <c r="X122" s="112">
        <v>168</v>
      </c>
      <c r="Y122" s="112">
        <v>193</v>
      </c>
      <c r="Z122" s="112">
        <v>190</v>
      </c>
      <c r="AB122" s="109" t="str">
        <f>TEXT(Z122,"###,###")</f>
        <v>190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1529</v>
      </c>
      <c r="W124" s="112">
        <v>1678</v>
      </c>
      <c r="X124" s="112">
        <v>1708</v>
      </c>
      <c r="Y124" s="112">
        <v>1711</v>
      </c>
      <c r="Z124" s="112">
        <v>1820</v>
      </c>
      <c r="AB124" s="109" t="str">
        <f>TEXT(Z124,"###,###")</f>
        <v>1,820</v>
      </c>
      <c r="AD124" s="127">
        <f>Z124/$Z$7*100</f>
        <v>94.94001043296818</v>
      </c>
    </row>
    <row r="125" spans="19:32" x14ac:dyDescent="0.25">
      <c r="S125" s="101" t="s">
        <v>101</v>
      </c>
      <c r="T125" s="112"/>
      <c r="U125" s="112"/>
      <c r="V125" s="112">
        <v>187</v>
      </c>
      <c r="W125" s="112">
        <v>284</v>
      </c>
      <c r="X125" s="112">
        <v>278</v>
      </c>
      <c r="Y125" s="112">
        <v>291</v>
      </c>
      <c r="Z125" s="112">
        <v>290</v>
      </c>
      <c r="AB125" s="109" t="str">
        <f>TEXT(Z125,"###,###")</f>
        <v>290</v>
      </c>
      <c r="AD125" s="127">
        <f>Z125/$Z$7*100</f>
        <v>15.127803860198227</v>
      </c>
    </row>
    <row r="127" spans="19:32" x14ac:dyDescent="0.25">
      <c r="S127" s="101" t="s">
        <v>102</v>
      </c>
      <c r="T127" s="112"/>
      <c r="U127" s="112"/>
      <c r="V127" s="112">
        <v>868</v>
      </c>
      <c r="W127" s="112">
        <v>976</v>
      </c>
      <c r="X127" s="112">
        <v>985</v>
      </c>
      <c r="Y127" s="112">
        <v>974</v>
      </c>
      <c r="Z127" s="112">
        <v>1045</v>
      </c>
      <c r="AB127" s="109" t="str">
        <f>TEXT(Z127,"###,###")</f>
        <v>1,045</v>
      </c>
      <c r="AD127" s="127">
        <f>Z127/$Z$7*100</f>
        <v>54.51225873761085</v>
      </c>
    </row>
    <row r="128" spans="19:32" x14ac:dyDescent="0.25">
      <c r="S128" s="101" t="s">
        <v>103</v>
      </c>
      <c r="T128" s="112"/>
      <c r="U128" s="112"/>
      <c r="V128" s="112">
        <v>724</v>
      </c>
      <c r="W128" s="112">
        <v>814</v>
      </c>
      <c r="X128" s="112">
        <v>827</v>
      </c>
      <c r="Y128" s="112">
        <v>828</v>
      </c>
      <c r="Z128" s="112">
        <v>869</v>
      </c>
      <c r="AB128" s="109" t="str">
        <f>TEXT(Z128,"###,###")</f>
        <v>869</v>
      </c>
      <c r="AD128" s="127">
        <f>Z128/$Z$7*100</f>
        <v>45.331246739697448</v>
      </c>
    </row>
    <row r="130" spans="19:20" x14ac:dyDescent="0.25">
      <c r="S130" s="101" t="s">
        <v>277</v>
      </c>
      <c r="T130" s="127">
        <v>85.028690662493474</v>
      </c>
    </row>
    <row r="131" spans="19:20" x14ac:dyDescent="0.25">
      <c r="S131" s="101" t="s">
        <v>278</v>
      </c>
      <c r="T131" s="127">
        <v>5.2164840897235258</v>
      </c>
    </row>
    <row r="132" spans="19:20" x14ac:dyDescent="0.25">
      <c r="S132" s="101" t="s">
        <v>279</v>
      </c>
      <c r="T132" s="127">
        <v>9.9113197704746998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541E40-92BC-4101-AF1D-CE79922E83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E0E845-2892-4DC2-B033-9947EED81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A979B-16FA-4B26-B38E-68D457234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09FDB3-E468-4008-B283-7AE9AF3A4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6D06-AD45-4FA0-BCB9-7BF25E0B80DC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125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125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9.20 Cook,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3329</v>
      </c>
      <c r="W4" s="108">
        <v>3642</v>
      </c>
      <c r="X4" s="108">
        <v>3535</v>
      </c>
      <c r="Y4" s="108">
        <v>3854</v>
      </c>
      <c r="Z4" s="108">
        <v>4116</v>
      </c>
      <c r="AB4" s="109" t="str">
        <f>TEXT(Z4,"###,###")</f>
        <v>4,116</v>
      </c>
      <c r="AD4" s="110">
        <f>Z4/Y4-1</f>
        <v>6.7981318111053346E-2</v>
      </c>
      <c r="AF4" s="110">
        <f>Z4/V4-1</f>
        <v>0.23640732952838683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1750</v>
      </c>
      <c r="W5" s="108">
        <v>1949</v>
      </c>
      <c r="X5" s="108">
        <v>1879</v>
      </c>
      <c r="Y5" s="108">
        <v>2046</v>
      </c>
      <c r="Z5" s="108">
        <v>2233</v>
      </c>
      <c r="AB5" s="109" t="str">
        <f>TEXT(Z5,"###,###")</f>
        <v>2,233</v>
      </c>
      <c r="AD5" s="110">
        <f t="shared" ref="AD5:AD9" si="0">Z5/Y5-1</f>
        <v>9.139784946236551E-2</v>
      </c>
      <c r="AF5" s="110">
        <f t="shared" ref="AF5:AF9" si="1">Z5/V5-1</f>
        <v>0.27600000000000002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1584</v>
      </c>
      <c r="W6" s="108">
        <v>1690</v>
      </c>
      <c r="X6" s="108">
        <v>1656</v>
      </c>
      <c r="Y6" s="108">
        <v>1808</v>
      </c>
      <c r="Z6" s="108">
        <v>1883</v>
      </c>
      <c r="AB6" s="109" t="str">
        <f>TEXT(Z6,"###,###")</f>
        <v>1,883</v>
      </c>
      <c r="AD6" s="110">
        <f t="shared" si="0"/>
        <v>4.1482300884955858E-2</v>
      </c>
      <c r="AF6" s="110">
        <f t="shared" si="1"/>
        <v>0.1887626262626263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2261</v>
      </c>
      <c r="W7" s="108">
        <v>2595</v>
      </c>
      <c r="X7" s="108">
        <v>2478</v>
      </c>
      <c r="Y7" s="108">
        <v>2654</v>
      </c>
      <c r="Z7" s="108">
        <v>2762</v>
      </c>
      <c r="AB7" s="109" t="str">
        <f>TEXT(Z7,"###,###")</f>
        <v>2,762</v>
      </c>
      <c r="AD7" s="110">
        <f t="shared" si="0"/>
        <v>4.0693293142426423E-2</v>
      </c>
      <c r="AF7" s="110">
        <f t="shared" si="1"/>
        <v>0.22158337019018126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4,116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2,762</v>
      </c>
      <c r="P8" s="67"/>
      <c r="S8" s="107" t="s">
        <v>82</v>
      </c>
      <c r="T8" s="108"/>
      <c r="U8" s="108"/>
      <c r="V8" s="108">
        <v>35273.21</v>
      </c>
      <c r="W8" s="108">
        <v>36053.89</v>
      </c>
      <c r="X8" s="108">
        <v>43290.1</v>
      </c>
      <c r="Y8" s="108">
        <v>46612</v>
      </c>
      <c r="Z8" s="108">
        <v>44090</v>
      </c>
      <c r="AB8" s="109" t="str">
        <f>TEXT(Z8,"$###,###")</f>
        <v>$44,090</v>
      </c>
      <c r="AD8" s="110">
        <f t="shared" si="0"/>
        <v>-5.4106238736805978E-2</v>
      </c>
      <c r="AF8" s="110">
        <f t="shared" si="1"/>
        <v>0.24995712043219198</v>
      </c>
    </row>
    <row r="9" spans="1:32" x14ac:dyDescent="0.25">
      <c r="A9" s="30" t="s">
        <v>14</v>
      </c>
      <c r="B9" s="71"/>
      <c r="C9" s="72"/>
      <c r="D9" s="73">
        <f>AD104</f>
        <v>71.865889212827994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55.467052860246199</v>
      </c>
      <c r="P9" s="74" t="s">
        <v>83</v>
      </c>
      <c r="S9" s="107" t="s">
        <v>7</v>
      </c>
      <c r="T9" s="108"/>
      <c r="U9" s="108"/>
      <c r="V9" s="108">
        <v>102136600</v>
      </c>
      <c r="W9" s="108">
        <v>120167990</v>
      </c>
      <c r="X9" s="108">
        <v>122572364</v>
      </c>
      <c r="Y9" s="108">
        <v>137871770</v>
      </c>
      <c r="Z9" s="108">
        <v>140817750</v>
      </c>
      <c r="AB9" s="109" t="str">
        <f>TEXT(Z9/1000000,"$#,###.0")&amp;" mil"</f>
        <v>$140.8 mil</v>
      </c>
      <c r="AD9" s="110">
        <f t="shared" si="0"/>
        <v>2.1367535935746584E-2</v>
      </c>
      <c r="AF9" s="110">
        <f t="shared" si="1"/>
        <v>0.37871977332317708</v>
      </c>
    </row>
    <row r="10" spans="1:32" x14ac:dyDescent="0.25">
      <c r="A10" s="30" t="s">
        <v>17</v>
      </c>
      <c r="B10" s="71"/>
      <c r="C10" s="72"/>
      <c r="D10" s="73">
        <f>AD105</f>
        <v>21.307094266277939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44.532947139753801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83.888486603910209</v>
      </c>
      <c r="P11" s="74" t="s">
        <v>83</v>
      </c>
      <c r="S11" s="107" t="s">
        <v>29</v>
      </c>
      <c r="T11" s="112"/>
      <c r="U11" s="112"/>
      <c r="V11" s="112">
        <v>2966</v>
      </c>
      <c r="W11" s="112">
        <v>3218</v>
      </c>
      <c r="X11" s="112">
        <v>3104</v>
      </c>
      <c r="Y11" s="112">
        <v>3414</v>
      </c>
      <c r="Z11" s="112">
        <v>3667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9.2324402606806668</v>
      </c>
      <c r="P12" s="74" t="s">
        <v>83</v>
      </c>
      <c r="S12" s="107" t="s">
        <v>30</v>
      </c>
      <c r="T12" s="112"/>
      <c r="U12" s="112"/>
      <c r="V12" s="112">
        <v>364</v>
      </c>
      <c r="W12" s="112">
        <v>420</v>
      </c>
      <c r="X12" s="112">
        <v>431</v>
      </c>
      <c r="Y12" s="112">
        <v>442</v>
      </c>
      <c r="Z12" s="112">
        <v>447</v>
      </c>
    </row>
    <row r="13" spans="1:32" ht="15" customHeight="1" x14ac:dyDescent="0.25">
      <c r="A13" s="30" t="s">
        <v>19</v>
      </c>
      <c r="B13" s="72"/>
      <c r="C13" s="72"/>
      <c r="D13" s="73">
        <f>AD108</f>
        <v>15.864917395529639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7.0238957277335272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17.759961127308067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29.178814382896018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19.703006157189424</v>
      </c>
      <c r="P15" s="74" t="s">
        <v>83</v>
      </c>
      <c r="S15" s="115" t="s">
        <v>59</v>
      </c>
      <c r="T15" s="115"/>
      <c r="U15" s="116"/>
      <c r="V15" s="116">
        <v>317</v>
      </c>
      <c r="W15" s="116">
        <v>472</v>
      </c>
      <c r="X15" s="116">
        <v>382</v>
      </c>
      <c r="Y15" s="112">
        <v>344</v>
      </c>
      <c r="Z15" s="112">
        <v>351</v>
      </c>
      <c r="AB15" s="117">
        <f t="shared" ref="AB15:AB34" si="2">IF(Z15="np",0,Z15/$Z$34)</f>
        <v>8.5152838427947602E-2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30.417881438289601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80.296993842810565</v>
      </c>
      <c r="P16" s="37" t="s">
        <v>83</v>
      </c>
      <c r="S16" s="115" t="s">
        <v>60</v>
      </c>
      <c r="T16" s="115"/>
      <c r="U16" s="116"/>
      <c r="V16" s="116">
        <v>35</v>
      </c>
      <c r="W16" s="116">
        <v>38</v>
      </c>
      <c r="X16" s="116">
        <v>46</v>
      </c>
      <c r="Y16" s="112">
        <v>41</v>
      </c>
      <c r="Z16" s="112">
        <v>56</v>
      </c>
      <c r="AB16" s="117">
        <f t="shared" si="2"/>
        <v>1.3585638039786511E-2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74</v>
      </c>
      <c r="W17" s="116">
        <v>52</v>
      </c>
      <c r="X17" s="116">
        <v>52</v>
      </c>
      <c r="Y17" s="112">
        <v>49</v>
      </c>
      <c r="Z17" s="112">
        <v>44</v>
      </c>
      <c r="AB17" s="117">
        <f t="shared" si="2"/>
        <v>1.0674429888403688E-2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40</v>
      </c>
      <c r="W18" s="116">
        <v>44</v>
      </c>
      <c r="X18" s="116">
        <v>60</v>
      </c>
      <c r="Y18" s="112">
        <v>55</v>
      </c>
      <c r="Z18" s="112">
        <v>56</v>
      </c>
      <c r="AB18" s="117">
        <f t="shared" si="2"/>
        <v>1.3585638039786511E-2</v>
      </c>
    </row>
    <row r="19" spans="1:28" x14ac:dyDescent="0.25">
      <c r="A19" s="63" t="str">
        <f>$S$1&amp;" ("&amp;$V$2&amp;" to "&amp;$Z$2&amp;")"</f>
        <v>Cook (2018-19 to 2022-23)</v>
      </c>
      <c r="B19" s="63"/>
      <c r="C19" s="63"/>
      <c r="D19" s="63"/>
      <c r="E19" s="63"/>
      <c r="F19" s="63"/>
      <c r="G19" s="63" t="str">
        <f>$S$1&amp;" ("&amp;$V$2&amp;" to "&amp;$Z$2&amp;")"</f>
        <v>Cook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216</v>
      </c>
      <c r="W19" s="116">
        <v>223</v>
      </c>
      <c r="X19" s="116">
        <v>235</v>
      </c>
      <c r="Y19" s="112">
        <v>277</v>
      </c>
      <c r="Z19" s="112">
        <v>335</v>
      </c>
      <c r="AB19" s="117">
        <f t="shared" si="2"/>
        <v>8.1271227559437165E-2</v>
      </c>
    </row>
    <row r="20" spans="1:28" x14ac:dyDescent="0.25">
      <c r="S20" s="115" t="s">
        <v>64</v>
      </c>
      <c r="T20" s="115"/>
      <c r="U20" s="116"/>
      <c r="V20" s="116">
        <v>70</v>
      </c>
      <c r="W20" s="116">
        <v>74</v>
      </c>
      <c r="X20" s="116">
        <v>63</v>
      </c>
      <c r="Y20" s="112">
        <v>69</v>
      </c>
      <c r="Z20" s="112">
        <v>86</v>
      </c>
      <c r="AB20" s="117">
        <f t="shared" si="2"/>
        <v>2.0863658418243572E-2</v>
      </c>
    </row>
    <row r="21" spans="1:28" x14ac:dyDescent="0.25">
      <c r="S21" s="115" t="s">
        <v>65</v>
      </c>
      <c r="T21" s="115"/>
      <c r="U21" s="116"/>
      <c r="V21" s="116">
        <v>163</v>
      </c>
      <c r="W21" s="116">
        <v>167</v>
      </c>
      <c r="X21" s="116">
        <v>199</v>
      </c>
      <c r="Y21" s="112">
        <v>219</v>
      </c>
      <c r="Z21" s="112">
        <v>257</v>
      </c>
      <c r="AB21" s="117">
        <f t="shared" si="2"/>
        <v>6.2348374575448812E-2</v>
      </c>
    </row>
    <row r="22" spans="1:28" x14ac:dyDescent="0.25">
      <c r="S22" s="115" t="s">
        <v>66</v>
      </c>
      <c r="T22" s="115"/>
      <c r="U22" s="116"/>
      <c r="V22" s="116">
        <v>272</v>
      </c>
      <c r="W22" s="116">
        <v>234</v>
      </c>
      <c r="X22" s="116">
        <v>261</v>
      </c>
      <c r="Y22" s="112">
        <v>281</v>
      </c>
      <c r="Z22" s="112">
        <v>349</v>
      </c>
      <c r="AB22" s="117">
        <f t="shared" si="2"/>
        <v>8.4667637069383794E-2</v>
      </c>
    </row>
    <row r="23" spans="1:28" x14ac:dyDescent="0.25">
      <c r="S23" s="115" t="s">
        <v>67</v>
      </c>
      <c r="T23" s="115"/>
      <c r="U23" s="116"/>
      <c r="V23" s="116">
        <v>76</v>
      </c>
      <c r="W23" s="116">
        <v>83</v>
      </c>
      <c r="X23" s="116">
        <v>80</v>
      </c>
      <c r="Y23" s="112">
        <v>92</v>
      </c>
      <c r="Z23" s="112">
        <v>87</v>
      </c>
      <c r="AB23" s="117">
        <f t="shared" si="2"/>
        <v>2.1106259097525473E-2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4</v>
      </c>
      <c r="X24" s="116">
        <v>2</v>
      </c>
      <c r="Y24" s="112">
        <v>12</v>
      </c>
      <c r="Z24" s="112">
        <v>16</v>
      </c>
      <c r="AB24" s="117">
        <f t="shared" si="2"/>
        <v>3.8816108685104317E-3</v>
      </c>
    </row>
    <row r="25" spans="1:28" x14ac:dyDescent="0.25">
      <c r="S25" s="115" t="s">
        <v>69</v>
      </c>
      <c r="T25" s="115"/>
      <c r="U25" s="116"/>
      <c r="V25" s="116">
        <v>52</v>
      </c>
      <c r="W25" s="116">
        <v>44</v>
      </c>
      <c r="X25" s="116">
        <v>50</v>
      </c>
      <c r="Y25" s="112">
        <v>49</v>
      </c>
      <c r="Z25" s="112">
        <v>60</v>
      </c>
      <c r="AB25" s="117">
        <f t="shared" si="2"/>
        <v>1.4556040756914119E-2</v>
      </c>
    </row>
    <row r="26" spans="1:28" x14ac:dyDescent="0.25">
      <c r="S26" s="115" t="s">
        <v>70</v>
      </c>
      <c r="T26" s="115"/>
      <c r="U26" s="116"/>
      <c r="V26" s="116">
        <v>97</v>
      </c>
      <c r="W26" s="116">
        <v>100</v>
      </c>
      <c r="X26" s="116">
        <v>110</v>
      </c>
      <c r="Y26" s="112">
        <v>78</v>
      </c>
      <c r="Z26" s="112">
        <v>76</v>
      </c>
      <c r="AB26" s="117">
        <f t="shared" si="2"/>
        <v>1.8437651625424552E-2</v>
      </c>
    </row>
    <row r="27" spans="1:28" x14ac:dyDescent="0.25">
      <c r="S27" s="115" t="s">
        <v>71</v>
      </c>
      <c r="T27" s="115"/>
      <c r="U27" s="116"/>
      <c r="V27" s="116">
        <v>144</v>
      </c>
      <c r="W27" s="116">
        <v>183</v>
      </c>
      <c r="X27" s="116">
        <v>177</v>
      </c>
      <c r="Y27" s="112">
        <v>244</v>
      </c>
      <c r="Z27" s="112">
        <v>247</v>
      </c>
      <c r="AB27" s="117">
        <f t="shared" si="2"/>
        <v>5.9922367782629792E-2</v>
      </c>
    </row>
    <row r="28" spans="1:28" x14ac:dyDescent="0.25">
      <c r="S28" s="115" t="s">
        <v>72</v>
      </c>
      <c r="T28" s="115"/>
      <c r="U28" s="116"/>
      <c r="V28" s="116">
        <v>345</v>
      </c>
      <c r="W28" s="116">
        <v>463</v>
      </c>
      <c r="X28" s="116">
        <v>358</v>
      </c>
      <c r="Y28" s="112">
        <v>533</v>
      </c>
      <c r="Z28" s="112">
        <v>604</v>
      </c>
      <c r="AB28" s="117">
        <f t="shared" si="2"/>
        <v>0.1465308102862688</v>
      </c>
    </row>
    <row r="29" spans="1:28" x14ac:dyDescent="0.25">
      <c r="S29" s="115" t="s">
        <v>73</v>
      </c>
      <c r="T29" s="115"/>
      <c r="U29" s="116"/>
      <c r="V29" s="116">
        <v>335</v>
      </c>
      <c r="W29" s="116">
        <v>331</v>
      </c>
      <c r="X29" s="116">
        <v>330</v>
      </c>
      <c r="Y29" s="112">
        <v>354</v>
      </c>
      <c r="Z29" s="112">
        <v>327</v>
      </c>
      <c r="AB29" s="117">
        <f t="shared" si="2"/>
        <v>7.9330422125181946E-2</v>
      </c>
    </row>
    <row r="30" spans="1:28" x14ac:dyDescent="0.25">
      <c r="S30" s="115" t="s">
        <v>74</v>
      </c>
      <c r="T30" s="115"/>
      <c r="U30" s="116"/>
      <c r="V30" s="116">
        <v>252</v>
      </c>
      <c r="W30" s="116">
        <v>233</v>
      </c>
      <c r="X30" s="116">
        <v>212</v>
      </c>
      <c r="Y30" s="112">
        <v>257</v>
      </c>
      <c r="Z30" s="112">
        <v>253</v>
      </c>
      <c r="AB30" s="117">
        <f t="shared" si="2"/>
        <v>6.1377971858321202E-2</v>
      </c>
    </row>
    <row r="31" spans="1:28" x14ac:dyDescent="0.25">
      <c r="S31" s="115" t="s">
        <v>75</v>
      </c>
      <c r="T31" s="115"/>
      <c r="U31" s="116"/>
      <c r="V31" s="116">
        <v>393</v>
      </c>
      <c r="W31" s="116">
        <v>421</v>
      </c>
      <c r="X31" s="116">
        <v>450</v>
      </c>
      <c r="Y31" s="112">
        <v>439</v>
      </c>
      <c r="Z31" s="112">
        <v>447</v>
      </c>
      <c r="AB31" s="117">
        <f t="shared" si="2"/>
        <v>0.10844250363901019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98</v>
      </c>
      <c r="W32" s="116">
        <v>114</v>
      </c>
      <c r="X32" s="116">
        <v>120</v>
      </c>
      <c r="Y32" s="112">
        <v>100</v>
      </c>
      <c r="Z32" s="112">
        <v>132</v>
      </c>
      <c r="AB32" s="117">
        <f t="shared" si="2"/>
        <v>3.2023289665211063E-2</v>
      </c>
    </row>
    <row r="33" spans="19:32" x14ac:dyDescent="0.25">
      <c r="S33" s="115" t="s">
        <v>77</v>
      </c>
      <c r="T33" s="115"/>
      <c r="U33" s="116"/>
      <c r="V33" s="116">
        <v>164</v>
      </c>
      <c r="W33" s="116">
        <v>159</v>
      </c>
      <c r="X33" s="116">
        <v>181</v>
      </c>
      <c r="Y33" s="112">
        <v>181</v>
      </c>
      <c r="Z33" s="112">
        <v>182</v>
      </c>
      <c r="AB33" s="117">
        <f t="shared" si="2"/>
        <v>4.4153323629306164E-2</v>
      </c>
    </row>
    <row r="34" spans="19:32" x14ac:dyDescent="0.25">
      <c r="S34" s="118" t="s">
        <v>53</v>
      </c>
      <c r="T34" s="118"/>
      <c r="U34" s="119"/>
      <c r="V34" s="119">
        <v>3331</v>
      </c>
      <c r="W34" s="119">
        <v>3643</v>
      </c>
      <c r="X34" s="119">
        <v>3535</v>
      </c>
      <c r="Y34" s="120">
        <v>3855</v>
      </c>
      <c r="Z34" s="120">
        <v>4122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1814</v>
      </c>
      <c r="W37" s="112">
        <v>2096</v>
      </c>
      <c r="X37" s="112">
        <v>2041</v>
      </c>
      <c r="Y37" s="112">
        <v>2205</v>
      </c>
      <c r="Z37" s="112">
        <v>2217</v>
      </c>
      <c r="AB37" s="132">
        <f>Z37/Z40*100</f>
        <v>80.296993842810565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443</v>
      </c>
      <c r="W38" s="112">
        <v>499</v>
      </c>
      <c r="X38" s="112">
        <v>441</v>
      </c>
      <c r="Y38" s="112">
        <v>448</v>
      </c>
      <c r="Z38" s="112">
        <v>544</v>
      </c>
      <c r="AB38" s="132">
        <f>Z38/Z40*100</f>
        <v>19.703006157189424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2257</v>
      </c>
      <c r="W40" s="112">
        <v>2595</v>
      </c>
      <c r="X40" s="112">
        <v>2482</v>
      </c>
      <c r="Y40" s="112">
        <v>2653</v>
      </c>
      <c r="Z40" s="112">
        <v>2761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5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22</v>
      </c>
      <c r="W45" s="112">
        <v>29</v>
      </c>
      <c r="X45" s="112">
        <v>38</v>
      </c>
      <c r="Y45" s="112">
        <v>52</v>
      </c>
      <c r="Z45" s="112">
        <v>57</v>
      </c>
    </row>
    <row r="46" spans="19:32" x14ac:dyDescent="0.25">
      <c r="S46" s="115" t="s">
        <v>38</v>
      </c>
      <c r="T46" s="115"/>
      <c r="U46" s="112"/>
      <c r="V46" s="112">
        <v>87</v>
      </c>
      <c r="W46" s="112">
        <v>76</v>
      </c>
      <c r="X46" s="112">
        <v>75</v>
      </c>
      <c r="Y46" s="112">
        <v>51</v>
      </c>
      <c r="Z46" s="112">
        <v>81</v>
      </c>
    </row>
    <row r="47" spans="19:32" x14ac:dyDescent="0.25">
      <c r="S47" s="115" t="s">
        <v>39</v>
      </c>
      <c r="T47" s="115"/>
      <c r="U47" s="112"/>
      <c r="V47" s="112">
        <v>158</v>
      </c>
      <c r="W47" s="112">
        <v>176</v>
      </c>
      <c r="X47" s="112">
        <v>146</v>
      </c>
      <c r="Y47" s="112">
        <v>169</v>
      </c>
      <c r="Z47" s="112">
        <v>179</v>
      </c>
    </row>
    <row r="48" spans="19:32" x14ac:dyDescent="0.25">
      <c r="S48" s="115" t="s">
        <v>40</v>
      </c>
      <c r="T48" s="115"/>
      <c r="U48" s="112"/>
      <c r="V48" s="112">
        <v>249</v>
      </c>
      <c r="W48" s="112">
        <v>298</v>
      </c>
      <c r="X48" s="112">
        <v>233</v>
      </c>
      <c r="Y48" s="112">
        <v>235</v>
      </c>
      <c r="Z48" s="112">
        <v>310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181</v>
      </c>
      <c r="W49" s="112">
        <v>235</v>
      </c>
      <c r="X49" s="112">
        <v>213</v>
      </c>
      <c r="Y49" s="112">
        <v>257</v>
      </c>
      <c r="Z49" s="112">
        <v>247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Cook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173</v>
      </c>
      <c r="W50" s="112">
        <v>183</v>
      </c>
      <c r="X50" s="112">
        <v>170</v>
      </c>
      <c r="Y50" s="112">
        <v>229</v>
      </c>
      <c r="Z50" s="112">
        <v>251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167</v>
      </c>
      <c r="W51" s="112">
        <v>200</v>
      </c>
      <c r="X51" s="112">
        <v>192</v>
      </c>
      <c r="Y51" s="112">
        <v>202</v>
      </c>
      <c r="Z51" s="112">
        <v>225</v>
      </c>
    </row>
    <row r="52" spans="1:26" ht="15" customHeight="1" x14ac:dyDescent="0.25">
      <c r="S52" s="115" t="s">
        <v>44</v>
      </c>
      <c r="T52" s="115"/>
      <c r="U52" s="112"/>
      <c r="V52" s="112">
        <v>176</v>
      </c>
      <c r="W52" s="112">
        <v>166</v>
      </c>
      <c r="X52" s="112">
        <v>188</v>
      </c>
      <c r="Y52" s="112">
        <v>181</v>
      </c>
      <c r="Z52" s="112">
        <v>202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163</v>
      </c>
      <c r="W53" s="112">
        <v>179</v>
      </c>
      <c r="X53" s="112">
        <v>187</v>
      </c>
      <c r="Y53" s="112">
        <v>212</v>
      </c>
      <c r="Z53" s="112">
        <v>215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134</v>
      </c>
      <c r="W54" s="112">
        <v>156</v>
      </c>
      <c r="X54" s="112">
        <v>169</v>
      </c>
      <c r="Y54" s="112">
        <v>184</v>
      </c>
      <c r="Z54" s="112">
        <v>167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116</v>
      </c>
      <c r="W55" s="112">
        <v>125</v>
      </c>
      <c r="X55" s="112">
        <v>129</v>
      </c>
      <c r="Y55" s="112">
        <v>121</v>
      </c>
      <c r="Z55" s="112">
        <v>143</v>
      </c>
    </row>
    <row r="56" spans="1:26" ht="15" customHeight="1" x14ac:dyDescent="0.25">
      <c r="S56" s="115" t="s">
        <v>48</v>
      </c>
      <c r="T56" s="115"/>
      <c r="U56" s="112"/>
      <c r="V56" s="112">
        <v>85</v>
      </c>
      <c r="W56" s="112">
        <v>74</v>
      </c>
      <c r="X56" s="112">
        <v>78</v>
      </c>
      <c r="Y56" s="112">
        <v>88</v>
      </c>
      <c r="Z56" s="112">
        <v>83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</v>
      </c>
      <c r="W57" s="112">
        <v>37</v>
      </c>
      <c r="X57" s="112">
        <v>38</v>
      </c>
      <c r="Y57" s="112">
        <v>39</v>
      </c>
      <c r="Z57" s="112">
        <v>57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</v>
      </c>
      <c r="W58" s="112">
        <v>16</v>
      </c>
      <c r="X58" s="112">
        <v>16</v>
      </c>
      <c r="Y58" s="112">
        <v>18</v>
      </c>
      <c r="Z58" s="112">
        <v>20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1744</v>
      </c>
      <c r="W61" s="112">
        <v>1954</v>
      </c>
      <c r="X61" s="112">
        <v>1879</v>
      </c>
      <c r="Y61" s="112">
        <v>2045</v>
      </c>
      <c r="Z61" s="112">
        <v>2231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0</v>
      </c>
      <c r="X63" s="112">
        <v>4</v>
      </c>
      <c r="Y63" s="112">
        <v>0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38</v>
      </c>
      <c r="W64" s="112">
        <v>40</v>
      </c>
      <c r="X64" s="112">
        <v>52</v>
      </c>
      <c r="Y64" s="112">
        <v>51</v>
      </c>
      <c r="Z64" s="112">
        <v>54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Cook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73</v>
      </c>
      <c r="W65" s="112">
        <v>72</v>
      </c>
      <c r="X65" s="112">
        <v>87</v>
      </c>
      <c r="Y65" s="112">
        <v>74</v>
      </c>
      <c r="Z65" s="112">
        <v>102</v>
      </c>
    </row>
    <row r="66" spans="1:26" x14ac:dyDescent="0.25">
      <c r="S66" s="115" t="s">
        <v>39</v>
      </c>
      <c r="T66" s="115"/>
      <c r="U66" s="112"/>
      <c r="V66" s="112">
        <v>122</v>
      </c>
      <c r="W66" s="112">
        <v>128</v>
      </c>
      <c r="X66" s="112">
        <v>110</v>
      </c>
      <c r="Y66" s="112">
        <v>129</v>
      </c>
      <c r="Z66" s="112">
        <v>133</v>
      </c>
    </row>
    <row r="67" spans="1:26" x14ac:dyDescent="0.25">
      <c r="S67" s="115" t="s">
        <v>40</v>
      </c>
      <c r="T67" s="115"/>
      <c r="U67" s="112"/>
      <c r="V67" s="112">
        <v>211</v>
      </c>
      <c r="W67" s="112">
        <v>251</v>
      </c>
      <c r="X67" s="112">
        <v>182</v>
      </c>
      <c r="Y67" s="112">
        <v>205</v>
      </c>
      <c r="Z67" s="112">
        <v>234</v>
      </c>
    </row>
    <row r="68" spans="1:26" x14ac:dyDescent="0.25">
      <c r="S68" s="115" t="s">
        <v>41</v>
      </c>
      <c r="T68" s="115"/>
      <c r="U68" s="112"/>
      <c r="V68" s="112">
        <v>155</v>
      </c>
      <c r="W68" s="112">
        <v>184</v>
      </c>
      <c r="X68" s="112">
        <v>174</v>
      </c>
      <c r="Y68" s="112">
        <v>223</v>
      </c>
      <c r="Z68" s="112">
        <v>221</v>
      </c>
    </row>
    <row r="69" spans="1:26" x14ac:dyDescent="0.25">
      <c r="S69" s="115" t="s">
        <v>42</v>
      </c>
      <c r="T69" s="115"/>
      <c r="U69" s="112"/>
      <c r="V69" s="112">
        <v>138</v>
      </c>
      <c r="W69" s="112">
        <v>173</v>
      </c>
      <c r="X69" s="112">
        <v>185</v>
      </c>
      <c r="Y69" s="112">
        <v>188</v>
      </c>
      <c r="Z69" s="112">
        <v>209</v>
      </c>
    </row>
    <row r="70" spans="1:26" x14ac:dyDescent="0.25">
      <c r="S70" s="115" t="s">
        <v>43</v>
      </c>
      <c r="T70" s="115"/>
      <c r="U70" s="112"/>
      <c r="V70" s="112">
        <v>170</v>
      </c>
      <c r="W70" s="112">
        <v>147</v>
      </c>
      <c r="X70" s="112">
        <v>136</v>
      </c>
      <c r="Y70" s="112">
        <v>148</v>
      </c>
      <c r="Z70" s="112">
        <v>144</v>
      </c>
    </row>
    <row r="71" spans="1:26" x14ac:dyDescent="0.25">
      <c r="S71" s="115" t="s">
        <v>44</v>
      </c>
      <c r="T71" s="115"/>
      <c r="U71" s="112"/>
      <c r="V71" s="112">
        <v>141</v>
      </c>
      <c r="W71" s="112">
        <v>181</v>
      </c>
      <c r="X71" s="112">
        <v>201</v>
      </c>
      <c r="Y71" s="112">
        <v>208</v>
      </c>
      <c r="Z71" s="112">
        <v>173</v>
      </c>
    </row>
    <row r="72" spans="1:26" x14ac:dyDescent="0.25">
      <c r="S72" s="115" t="s">
        <v>45</v>
      </c>
      <c r="T72" s="115"/>
      <c r="U72" s="112"/>
      <c r="V72" s="112">
        <v>158</v>
      </c>
      <c r="W72" s="112">
        <v>139</v>
      </c>
      <c r="X72" s="112">
        <v>149</v>
      </c>
      <c r="Y72" s="112">
        <v>154</v>
      </c>
      <c r="Z72" s="112">
        <v>204</v>
      </c>
    </row>
    <row r="73" spans="1:26" x14ac:dyDescent="0.25">
      <c r="S73" s="115" t="s">
        <v>46</v>
      </c>
      <c r="T73" s="115"/>
      <c r="U73" s="112"/>
      <c r="V73" s="112">
        <v>174</v>
      </c>
      <c r="W73" s="112">
        <v>151</v>
      </c>
      <c r="X73" s="112">
        <v>142</v>
      </c>
      <c r="Y73" s="112">
        <v>149</v>
      </c>
      <c r="Z73" s="112">
        <v>132</v>
      </c>
    </row>
    <row r="74" spans="1:26" x14ac:dyDescent="0.25">
      <c r="S74" s="115" t="s">
        <v>47</v>
      </c>
      <c r="T74" s="115"/>
      <c r="U74" s="112"/>
      <c r="V74" s="112">
        <v>124</v>
      </c>
      <c r="W74" s="112">
        <v>135</v>
      </c>
      <c r="X74" s="112">
        <v>153</v>
      </c>
      <c r="Y74" s="112">
        <v>169</v>
      </c>
      <c r="Z74" s="112">
        <v>143</v>
      </c>
    </row>
    <row r="75" spans="1:26" x14ac:dyDescent="0.25">
      <c r="S75" s="115" t="s">
        <v>48</v>
      </c>
      <c r="T75" s="115"/>
      <c r="U75" s="112"/>
      <c r="V75" s="112">
        <v>46</v>
      </c>
      <c r="W75" s="112">
        <v>46</v>
      </c>
      <c r="X75" s="112">
        <v>52</v>
      </c>
      <c r="Y75" s="112">
        <v>61</v>
      </c>
      <c r="Z75" s="112">
        <v>71</v>
      </c>
    </row>
    <row r="76" spans="1:26" x14ac:dyDescent="0.25">
      <c r="S76" s="115" t="s">
        <v>49</v>
      </c>
      <c r="T76" s="115"/>
      <c r="U76" s="112"/>
      <c r="V76" s="112">
        <v>21</v>
      </c>
      <c r="W76" s="112">
        <v>29</v>
      </c>
      <c r="X76" s="112">
        <v>21</v>
      </c>
      <c r="Y76" s="112">
        <v>33</v>
      </c>
      <c r="Z76" s="112">
        <v>28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3</v>
      </c>
      <c r="X77" s="112">
        <v>7</v>
      </c>
      <c r="Y77" s="112">
        <v>6</v>
      </c>
      <c r="Z77" s="112">
        <v>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1581</v>
      </c>
      <c r="W80" s="112">
        <v>1690</v>
      </c>
      <c r="X80" s="112">
        <v>1656</v>
      </c>
      <c r="Y80" s="112">
        <v>1808</v>
      </c>
      <c r="Z80" s="112">
        <v>1883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99</v>
      </c>
      <c r="W83" s="112">
        <v>114</v>
      </c>
      <c r="X83" s="112">
        <v>115</v>
      </c>
      <c r="Y83" s="112">
        <v>126</v>
      </c>
      <c r="Z83" s="112">
        <v>129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136</v>
      </c>
      <c r="W84" s="112">
        <v>143</v>
      </c>
      <c r="X84" s="112">
        <v>152</v>
      </c>
      <c r="Y84" s="112">
        <v>158</v>
      </c>
      <c r="Z84" s="112">
        <v>156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158</v>
      </c>
      <c r="W85" s="112">
        <v>175</v>
      </c>
      <c r="X85" s="112">
        <v>171</v>
      </c>
      <c r="Y85" s="112">
        <v>181</v>
      </c>
      <c r="Z85" s="112">
        <v>177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4,116</v>
      </c>
      <c r="D86" s="96">
        <f t="shared" ref="D86:D91" si="4">AD4</f>
        <v>6.7981318111053346E-2</v>
      </c>
      <c r="E86" s="97">
        <f t="shared" ref="E86:E91" si="5">AD4</f>
        <v>6.7981318111053346E-2</v>
      </c>
      <c r="F86" s="96">
        <f t="shared" ref="F86:F91" si="6">AF4</f>
        <v>0.23640732952838683</v>
      </c>
      <c r="G86" s="97">
        <f t="shared" ref="G86:G91" si="7">AF4</f>
        <v>0.23640732952838683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63</v>
      </c>
      <c r="W86" s="112">
        <v>63</v>
      </c>
      <c r="X86" s="112">
        <v>67</v>
      </c>
      <c r="Y86" s="112">
        <v>68</v>
      </c>
      <c r="Z86" s="112">
        <v>72</v>
      </c>
    </row>
    <row r="87" spans="1:30" ht="15" customHeight="1" x14ac:dyDescent="0.25">
      <c r="A87" s="98" t="s">
        <v>4</v>
      </c>
      <c r="B87" s="49"/>
      <c r="C87" s="57" t="str">
        <f t="shared" si="3"/>
        <v>2,233</v>
      </c>
      <c r="D87" s="96">
        <f t="shared" si="4"/>
        <v>9.139784946236551E-2</v>
      </c>
      <c r="E87" s="97">
        <f t="shared" si="5"/>
        <v>9.139784946236551E-2</v>
      </c>
      <c r="F87" s="96">
        <f t="shared" si="6"/>
        <v>0.27600000000000002</v>
      </c>
      <c r="G87" s="97">
        <f t="shared" si="7"/>
        <v>0.27600000000000002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24</v>
      </c>
      <c r="W87" s="112">
        <v>29</v>
      </c>
      <c r="X87" s="112">
        <v>24</v>
      </c>
      <c r="Y87" s="112">
        <v>28</v>
      </c>
      <c r="Z87" s="112">
        <v>23</v>
      </c>
    </row>
    <row r="88" spans="1:30" ht="15" customHeight="1" x14ac:dyDescent="0.25">
      <c r="A88" s="98" t="s">
        <v>5</v>
      </c>
      <c r="B88" s="49"/>
      <c r="C88" s="57" t="str">
        <f t="shared" si="3"/>
        <v>1,883</v>
      </c>
      <c r="D88" s="96">
        <f t="shared" si="4"/>
        <v>4.1482300884955858E-2</v>
      </c>
      <c r="E88" s="97">
        <f t="shared" si="5"/>
        <v>4.1482300884955858E-2</v>
      </c>
      <c r="F88" s="96">
        <f t="shared" si="6"/>
        <v>0.1887626262626263</v>
      </c>
      <c r="G88" s="97">
        <f t="shared" si="7"/>
        <v>0.1887626262626263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44</v>
      </c>
      <c r="W88" s="112">
        <v>43</v>
      </c>
      <c r="X88" s="112">
        <v>36</v>
      </c>
      <c r="Y88" s="112">
        <v>33</v>
      </c>
      <c r="Z88" s="112">
        <v>38</v>
      </c>
    </row>
    <row r="89" spans="1:30" ht="15" customHeight="1" x14ac:dyDescent="0.25">
      <c r="A89" s="49" t="s">
        <v>6</v>
      </c>
      <c r="B89" s="49"/>
      <c r="C89" s="57" t="str">
        <f t="shared" si="3"/>
        <v>2,762</v>
      </c>
      <c r="D89" s="96">
        <f t="shared" si="4"/>
        <v>4.0693293142426423E-2</v>
      </c>
      <c r="E89" s="97">
        <f t="shared" si="5"/>
        <v>4.0693293142426423E-2</v>
      </c>
      <c r="F89" s="96">
        <f t="shared" si="6"/>
        <v>0.22158337019018126</v>
      </c>
      <c r="G89" s="97">
        <f t="shared" si="7"/>
        <v>0.22158337019018126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105</v>
      </c>
      <c r="W89" s="112">
        <v>109</v>
      </c>
      <c r="X89" s="112">
        <v>116</v>
      </c>
      <c r="Y89" s="112">
        <v>124</v>
      </c>
      <c r="Z89" s="112">
        <v>141</v>
      </c>
    </row>
    <row r="90" spans="1:30" ht="15" customHeight="1" x14ac:dyDescent="0.25">
      <c r="A90" s="49" t="s">
        <v>95</v>
      </c>
      <c r="B90" s="49"/>
      <c r="C90" s="57" t="str">
        <f t="shared" si="3"/>
        <v>$44,090</v>
      </c>
      <c r="D90" s="96">
        <f t="shared" si="4"/>
        <v>-5.4106238736805978E-2</v>
      </c>
      <c r="E90" s="97">
        <f t="shared" si="5"/>
        <v>-5.4106238736805978E-2</v>
      </c>
      <c r="F90" s="96">
        <f t="shared" si="6"/>
        <v>0.24995712043219198</v>
      </c>
      <c r="G90" s="97">
        <f t="shared" si="7"/>
        <v>0.24995712043219198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172</v>
      </c>
      <c r="W90" s="112">
        <v>205</v>
      </c>
      <c r="X90" s="112">
        <v>180</v>
      </c>
      <c r="Y90" s="112">
        <v>245</v>
      </c>
      <c r="Z90" s="112">
        <v>234</v>
      </c>
    </row>
    <row r="91" spans="1:30" ht="15" customHeight="1" x14ac:dyDescent="0.25">
      <c r="A91" s="49" t="s">
        <v>7</v>
      </c>
      <c r="B91" s="49"/>
      <c r="C91" s="57" t="str">
        <f t="shared" si="3"/>
        <v>$140.8 mil</v>
      </c>
      <c r="D91" s="96">
        <f t="shared" si="4"/>
        <v>2.1367535935746584E-2</v>
      </c>
      <c r="E91" s="97">
        <f t="shared" si="5"/>
        <v>2.1367535935746584E-2</v>
      </c>
      <c r="F91" s="96">
        <f t="shared" si="6"/>
        <v>0.37871977332317708</v>
      </c>
      <c r="G91" s="97">
        <f t="shared" si="7"/>
        <v>0.37871977332317708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1204</v>
      </c>
      <c r="W91" s="112">
        <v>1438</v>
      </c>
      <c r="X91" s="112">
        <v>1360</v>
      </c>
      <c r="Y91" s="112">
        <v>1469</v>
      </c>
      <c r="Z91" s="112">
        <v>1532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83</v>
      </c>
      <c r="W93" s="112">
        <v>87</v>
      </c>
      <c r="X93" s="112">
        <v>96</v>
      </c>
      <c r="Y93" s="112">
        <v>96</v>
      </c>
      <c r="Z93" s="112">
        <v>96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204</v>
      </c>
      <c r="W94" s="112">
        <v>215</v>
      </c>
      <c r="X94" s="112">
        <v>216</v>
      </c>
      <c r="Y94" s="112">
        <v>231</v>
      </c>
      <c r="Z94" s="112">
        <v>238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42</v>
      </c>
      <c r="W95" s="112">
        <v>38</v>
      </c>
      <c r="X95" s="112">
        <v>43</v>
      </c>
      <c r="Y95" s="112">
        <v>43</v>
      </c>
      <c r="Z95" s="112">
        <v>38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157</v>
      </c>
      <c r="W96" s="112">
        <v>155</v>
      </c>
      <c r="X96" s="112">
        <v>173</v>
      </c>
      <c r="Y96" s="112">
        <v>172</v>
      </c>
      <c r="Z96" s="112">
        <v>179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145</v>
      </c>
      <c r="W97" s="112">
        <v>161</v>
      </c>
      <c r="X97" s="112">
        <v>149</v>
      </c>
      <c r="Y97" s="112">
        <v>163</v>
      </c>
      <c r="Z97" s="112">
        <v>165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71</v>
      </c>
      <c r="W98" s="112">
        <v>70</v>
      </c>
      <c r="X98" s="112">
        <v>69</v>
      </c>
      <c r="Y98" s="112">
        <v>66</v>
      </c>
      <c r="Z98" s="112">
        <v>79</v>
      </c>
    </row>
    <row r="99" spans="1:32" ht="15" customHeight="1" x14ac:dyDescent="0.25">
      <c r="S99" s="115" t="s">
        <v>196</v>
      </c>
      <c r="T99" s="115"/>
      <c r="U99" s="112"/>
      <c r="V99" s="112">
        <v>5</v>
      </c>
      <c r="W99" s="112">
        <v>14</v>
      </c>
      <c r="X99" s="112">
        <v>9</v>
      </c>
      <c r="Y99" s="112">
        <v>14</v>
      </c>
      <c r="Z99" s="112">
        <v>17</v>
      </c>
    </row>
    <row r="100" spans="1:32" ht="15" customHeight="1" x14ac:dyDescent="0.25">
      <c r="S100" s="115" t="s">
        <v>58</v>
      </c>
      <c r="T100" s="115"/>
      <c r="U100" s="112"/>
      <c r="V100" s="112">
        <v>134</v>
      </c>
      <c r="W100" s="112">
        <v>128</v>
      </c>
      <c r="X100" s="112">
        <v>122</v>
      </c>
      <c r="Y100" s="112">
        <v>129</v>
      </c>
      <c r="Z100" s="112">
        <v>141</v>
      </c>
    </row>
    <row r="101" spans="1:32" x14ac:dyDescent="0.25">
      <c r="A101" s="18"/>
      <c r="S101" s="118" t="s">
        <v>53</v>
      </c>
      <c r="T101" s="118"/>
      <c r="U101" s="112"/>
      <c r="V101" s="112">
        <v>1058</v>
      </c>
      <c r="W101" s="112">
        <v>1164</v>
      </c>
      <c r="X101" s="112">
        <v>1121</v>
      </c>
      <c r="Y101" s="112">
        <v>1180</v>
      </c>
      <c r="Z101" s="112">
        <v>1228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2400</v>
      </c>
      <c r="W104" s="112">
        <v>2495</v>
      </c>
      <c r="X104" s="112">
        <v>2397</v>
      </c>
      <c r="Y104" s="112">
        <v>2628</v>
      </c>
      <c r="Z104" s="112">
        <v>2958</v>
      </c>
      <c r="AB104" s="109" t="str">
        <f>TEXT(Z104,"###,###")</f>
        <v>2,958</v>
      </c>
      <c r="AD104" s="130">
        <f>Z104/($Z$4)*100</f>
        <v>71.865889212827994</v>
      </c>
      <c r="AF104" s="109"/>
    </row>
    <row r="105" spans="1:32" x14ac:dyDescent="0.25">
      <c r="S105" s="115" t="s">
        <v>17</v>
      </c>
      <c r="T105" s="115"/>
      <c r="U105" s="112"/>
      <c r="V105" s="112">
        <v>851</v>
      </c>
      <c r="W105" s="112">
        <v>842</v>
      </c>
      <c r="X105" s="112">
        <v>850</v>
      </c>
      <c r="Y105" s="112">
        <v>917</v>
      </c>
      <c r="Z105" s="112">
        <v>877</v>
      </c>
      <c r="AB105" s="109" t="str">
        <f>TEXT(Z105,"###,###")</f>
        <v>877</v>
      </c>
      <c r="AD105" s="130">
        <f>Z105/($Z$4)*100</f>
        <v>21.307094266277939</v>
      </c>
      <c r="AF105" s="109"/>
    </row>
    <row r="106" spans="1:32" x14ac:dyDescent="0.25">
      <c r="S106" s="118" t="s">
        <v>53</v>
      </c>
      <c r="T106" s="118"/>
      <c r="U106" s="120"/>
      <c r="V106" s="120">
        <v>3251</v>
      </c>
      <c r="W106" s="120">
        <v>3337</v>
      </c>
      <c r="X106" s="120">
        <v>3247</v>
      </c>
      <c r="Y106" s="120">
        <v>3545</v>
      </c>
      <c r="Z106" s="120">
        <v>3835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505</v>
      </c>
      <c r="W108" s="112">
        <v>485</v>
      </c>
      <c r="X108" s="112">
        <v>542</v>
      </c>
      <c r="Y108" s="112">
        <v>591</v>
      </c>
      <c r="Z108" s="112">
        <v>653</v>
      </c>
      <c r="AB108" s="109" t="str">
        <f>TEXT(Z108,"###,###")</f>
        <v>653</v>
      </c>
      <c r="AD108" s="130">
        <f>Z108/($Z$4)*100</f>
        <v>15.864917395529639</v>
      </c>
      <c r="AF108" s="109"/>
    </row>
    <row r="109" spans="1:32" x14ac:dyDescent="0.25">
      <c r="S109" s="115" t="s">
        <v>20</v>
      </c>
      <c r="T109" s="115"/>
      <c r="U109" s="112"/>
      <c r="V109" s="112">
        <v>569</v>
      </c>
      <c r="W109" s="112">
        <v>577</v>
      </c>
      <c r="X109" s="112">
        <v>592</v>
      </c>
      <c r="Y109" s="112">
        <v>592</v>
      </c>
      <c r="Z109" s="112">
        <v>731</v>
      </c>
      <c r="AB109" s="109" t="str">
        <f>TEXT(Z109,"###,###")</f>
        <v>731</v>
      </c>
      <c r="AD109" s="130">
        <f>Z109/($Z$4)*100</f>
        <v>17.759961127308067</v>
      </c>
      <c r="AF109" s="109"/>
    </row>
    <row r="110" spans="1:32" x14ac:dyDescent="0.25">
      <c r="S110" s="115" t="s">
        <v>21</v>
      </c>
      <c r="T110" s="115"/>
      <c r="U110" s="112"/>
      <c r="V110" s="112">
        <v>956</v>
      </c>
      <c r="W110" s="112">
        <v>1236</v>
      </c>
      <c r="X110" s="112">
        <v>1061</v>
      </c>
      <c r="Y110" s="112">
        <v>1185</v>
      </c>
      <c r="Z110" s="112">
        <v>1201</v>
      </c>
      <c r="AB110" s="109" t="str">
        <f>TEXT(Z110,"###,###")</f>
        <v>1,201</v>
      </c>
      <c r="AD110" s="130">
        <f>Z110/($Z$4)*100</f>
        <v>29.178814382896018</v>
      </c>
      <c r="AF110" s="109"/>
    </row>
    <row r="111" spans="1:32" x14ac:dyDescent="0.25">
      <c r="S111" s="115" t="s">
        <v>22</v>
      </c>
      <c r="T111" s="115"/>
      <c r="U111" s="112"/>
      <c r="V111" s="112">
        <v>1024</v>
      </c>
      <c r="W111" s="112">
        <v>1025</v>
      </c>
      <c r="X111" s="112">
        <v>1052</v>
      </c>
      <c r="Y111" s="112">
        <v>1185</v>
      </c>
      <c r="Z111" s="112">
        <v>1252</v>
      </c>
      <c r="AB111" s="109" t="str">
        <f>TEXT(Z111,"###,###")</f>
        <v>1,252</v>
      </c>
      <c r="AD111" s="130">
        <f>Z111/($Z$4)*100</f>
        <v>30.417881438289601</v>
      </c>
      <c r="AF111" s="109"/>
    </row>
    <row r="112" spans="1:32" x14ac:dyDescent="0.25">
      <c r="S112" s="118" t="s">
        <v>53</v>
      </c>
      <c r="T112" s="118"/>
      <c r="U112" s="112"/>
      <c r="V112" s="112">
        <v>3332</v>
      </c>
      <c r="W112" s="112">
        <v>3641</v>
      </c>
      <c r="X112" s="112">
        <v>3535</v>
      </c>
      <c r="Y112" s="112">
        <v>3856</v>
      </c>
      <c r="Z112" s="112">
        <v>4120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41.52</v>
      </c>
      <c r="W118" s="131">
        <v>41.4</v>
      </c>
      <c r="X118" s="131">
        <v>42.28</v>
      </c>
      <c r="Y118" s="131">
        <v>42.09</v>
      </c>
      <c r="Z118" s="131">
        <v>41.74</v>
      </c>
      <c r="AB118" s="109" t="str">
        <f>TEXT(Z118,"##.0")</f>
        <v>41.7</v>
      </c>
    </row>
    <row r="120" spans="19:32" x14ac:dyDescent="0.25">
      <c r="S120" s="101" t="s">
        <v>97</v>
      </c>
      <c r="T120" s="112"/>
      <c r="U120" s="112"/>
      <c r="V120" s="112">
        <v>1898</v>
      </c>
      <c r="W120" s="112">
        <v>2174</v>
      </c>
      <c r="X120" s="112">
        <v>2049</v>
      </c>
      <c r="Y120" s="112">
        <v>2213</v>
      </c>
      <c r="Z120" s="112">
        <v>2317</v>
      </c>
      <c r="AB120" s="109" t="str">
        <f>TEXT(Z120,"###,###")</f>
        <v>2,317</v>
      </c>
    </row>
    <row r="121" spans="19:32" x14ac:dyDescent="0.25">
      <c r="S121" s="101" t="s">
        <v>98</v>
      </c>
      <c r="T121" s="112"/>
      <c r="U121" s="112"/>
      <c r="V121" s="112">
        <v>199</v>
      </c>
      <c r="W121" s="112">
        <v>243</v>
      </c>
      <c r="X121" s="112">
        <v>247</v>
      </c>
      <c r="Y121" s="112">
        <v>220</v>
      </c>
      <c r="Z121" s="112">
        <v>255</v>
      </c>
      <c r="AB121" s="109" t="str">
        <f>TEXT(Z121,"###,###")</f>
        <v>255</v>
      </c>
    </row>
    <row r="122" spans="19:32" x14ac:dyDescent="0.25">
      <c r="S122" s="101" t="s">
        <v>99</v>
      </c>
      <c r="T122" s="112"/>
      <c r="U122" s="112"/>
      <c r="V122" s="112">
        <v>164</v>
      </c>
      <c r="W122" s="112">
        <v>184</v>
      </c>
      <c r="X122" s="112">
        <v>187</v>
      </c>
      <c r="Y122" s="112">
        <v>219</v>
      </c>
      <c r="Z122" s="112">
        <v>194</v>
      </c>
      <c r="AB122" s="109" t="str">
        <f>TEXT(Z122,"###,###")</f>
        <v>194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2062</v>
      </c>
      <c r="W124" s="112">
        <v>2358</v>
      </c>
      <c r="X124" s="112">
        <v>2236</v>
      </c>
      <c r="Y124" s="112">
        <v>2432</v>
      </c>
      <c r="Z124" s="112">
        <v>2511</v>
      </c>
      <c r="AB124" s="109" t="str">
        <f>TEXT(Z124,"###,###")</f>
        <v>2,511</v>
      </c>
      <c r="AD124" s="127">
        <f>Z124/$Z$7*100</f>
        <v>90.912382331643741</v>
      </c>
    </row>
    <row r="125" spans="19:32" x14ac:dyDescent="0.25">
      <c r="S125" s="101" t="s">
        <v>101</v>
      </c>
      <c r="T125" s="112"/>
      <c r="U125" s="112"/>
      <c r="V125" s="112">
        <v>363</v>
      </c>
      <c r="W125" s="112">
        <v>427</v>
      </c>
      <c r="X125" s="112">
        <v>434</v>
      </c>
      <c r="Y125" s="112">
        <v>439</v>
      </c>
      <c r="Z125" s="112">
        <v>449</v>
      </c>
      <c r="AB125" s="109" t="str">
        <f>TEXT(Z125,"###,###")</f>
        <v>449</v>
      </c>
      <c r="AD125" s="127">
        <f>Z125/$Z$7*100</f>
        <v>16.256335988414193</v>
      </c>
    </row>
    <row r="127" spans="19:32" x14ac:dyDescent="0.25">
      <c r="S127" s="101" t="s">
        <v>102</v>
      </c>
      <c r="T127" s="112"/>
      <c r="U127" s="112"/>
      <c r="V127" s="112">
        <v>1201</v>
      </c>
      <c r="W127" s="112">
        <v>1434</v>
      </c>
      <c r="X127" s="112">
        <v>1358</v>
      </c>
      <c r="Y127" s="112">
        <v>1465</v>
      </c>
      <c r="Z127" s="112">
        <v>1532</v>
      </c>
      <c r="AB127" s="109" t="str">
        <f>TEXT(Z127,"###,###")</f>
        <v>1,532</v>
      </c>
      <c r="AD127" s="127">
        <f>Z127/$Z$7*100</f>
        <v>55.467052860246199</v>
      </c>
    </row>
    <row r="128" spans="19:32" x14ac:dyDescent="0.25">
      <c r="S128" s="101" t="s">
        <v>103</v>
      </c>
      <c r="T128" s="112"/>
      <c r="U128" s="112"/>
      <c r="V128" s="112">
        <v>1061</v>
      </c>
      <c r="W128" s="112">
        <v>1158</v>
      </c>
      <c r="X128" s="112">
        <v>1125</v>
      </c>
      <c r="Y128" s="112">
        <v>1179</v>
      </c>
      <c r="Z128" s="112">
        <v>1230</v>
      </c>
      <c r="AB128" s="109" t="str">
        <f>TEXT(Z128,"###,###")</f>
        <v>1,230</v>
      </c>
      <c r="AD128" s="127">
        <f>Z128/$Z$7*100</f>
        <v>44.532947139753801</v>
      </c>
    </row>
    <row r="130" spans="19:20" x14ac:dyDescent="0.25">
      <c r="S130" s="101" t="s">
        <v>277</v>
      </c>
      <c r="T130" s="127">
        <v>83.888486603910209</v>
      </c>
    </row>
    <row r="131" spans="19:20" x14ac:dyDescent="0.25">
      <c r="S131" s="101" t="s">
        <v>278</v>
      </c>
      <c r="T131" s="127">
        <v>9.2324402606806668</v>
      </c>
    </row>
    <row r="132" spans="19:20" x14ac:dyDescent="0.25">
      <c r="S132" s="101" t="s">
        <v>279</v>
      </c>
      <c r="T132" s="127">
        <v>7.0238957277335272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83E8DEF-157B-4B2F-95BE-89AF08CB02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0CD8A4-D069-42E8-8205-785C197BB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5D1BBF-6AB4-400D-9330-284BADB1E8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750B22-FEC0-4B6C-95DF-24FD33DC0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E39-A6E5-4D7D-94E8-2E885B4DDCE7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9.21 Croydon,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211</v>
      </c>
      <c r="W4" s="108">
        <v>235</v>
      </c>
      <c r="X4" s="108">
        <v>251</v>
      </c>
      <c r="Y4" s="108">
        <v>265</v>
      </c>
      <c r="Z4" s="108">
        <v>296</v>
      </c>
      <c r="AB4" s="109" t="str">
        <f>TEXT(Z4,"###,###")</f>
        <v>296</v>
      </c>
      <c r="AD4" s="110">
        <f>Z4/Y4-1</f>
        <v>0.11698113207547167</v>
      </c>
      <c r="AF4" s="110">
        <f>Z4/V4-1</f>
        <v>0.40284360189573465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125</v>
      </c>
      <c r="W5" s="108">
        <v>131</v>
      </c>
      <c r="X5" s="108">
        <v>146</v>
      </c>
      <c r="Y5" s="108">
        <v>145</v>
      </c>
      <c r="Z5" s="108">
        <v>165</v>
      </c>
      <c r="AB5" s="109" t="str">
        <f>TEXT(Z5,"###,###")</f>
        <v>165</v>
      </c>
      <c r="AD5" s="110">
        <f t="shared" ref="AD5:AD9" si="0">Z5/Y5-1</f>
        <v>0.13793103448275867</v>
      </c>
      <c r="AF5" s="110">
        <f t="shared" ref="AF5:AF9" si="1">Z5/V5-1</f>
        <v>0.32000000000000006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88</v>
      </c>
      <c r="W6" s="108">
        <v>112</v>
      </c>
      <c r="X6" s="108">
        <v>104</v>
      </c>
      <c r="Y6" s="108">
        <v>123</v>
      </c>
      <c r="Z6" s="108">
        <v>128</v>
      </c>
      <c r="AB6" s="109" t="str">
        <f>TEXT(Z6,"###,###")</f>
        <v>128</v>
      </c>
      <c r="AD6" s="110">
        <f t="shared" si="0"/>
        <v>4.0650406504065151E-2</v>
      </c>
      <c r="AF6" s="110">
        <f t="shared" si="1"/>
        <v>0.45454545454545459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124</v>
      </c>
      <c r="W7" s="108">
        <v>155</v>
      </c>
      <c r="X7" s="108">
        <v>151</v>
      </c>
      <c r="Y7" s="108">
        <v>157</v>
      </c>
      <c r="Z7" s="108">
        <v>174</v>
      </c>
      <c r="AB7" s="109" t="str">
        <f>TEXT(Z7,"###,###")</f>
        <v>174</v>
      </c>
      <c r="AD7" s="110">
        <f t="shared" si="0"/>
        <v>0.10828025477707004</v>
      </c>
      <c r="AF7" s="110">
        <f t="shared" si="1"/>
        <v>0.40322580645161299</v>
      </c>
    </row>
    <row r="8" spans="1:32" ht="17.25" customHeight="1" x14ac:dyDescent="0.25">
      <c r="A8" s="64" t="s">
        <v>12</v>
      </c>
      <c r="B8" s="65"/>
      <c r="C8" s="29"/>
      <c r="D8" s="66" t="str">
        <f>AB4</f>
        <v>296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174</v>
      </c>
      <c r="P8" s="67"/>
      <c r="S8" s="107" t="s">
        <v>82</v>
      </c>
      <c r="T8" s="108"/>
      <c r="U8" s="108"/>
      <c r="V8" s="108">
        <v>32774.5</v>
      </c>
      <c r="W8" s="108">
        <v>38622.050000000003</v>
      </c>
      <c r="X8" s="108">
        <v>44849</v>
      </c>
      <c r="Y8" s="108">
        <v>38502.11</v>
      </c>
      <c r="Z8" s="108">
        <v>41843.49</v>
      </c>
      <c r="AB8" s="109" t="str">
        <f>TEXT(Z8,"$###,###")</f>
        <v>$41,843</v>
      </c>
      <c r="AD8" s="110">
        <f t="shared" si="0"/>
        <v>8.6784334676722752E-2</v>
      </c>
      <c r="AF8" s="110">
        <f t="shared" si="1"/>
        <v>0.27670872171962957</v>
      </c>
    </row>
    <row r="9" spans="1:32" x14ac:dyDescent="0.25">
      <c r="A9" s="30" t="s">
        <v>14</v>
      </c>
      <c r="B9" s="71"/>
      <c r="C9" s="72"/>
      <c r="D9" s="73">
        <f>AD104</f>
        <v>56.081081081081088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53.448275862068961</v>
      </c>
      <c r="P9" s="74" t="s">
        <v>83</v>
      </c>
      <c r="S9" s="107" t="s">
        <v>7</v>
      </c>
      <c r="T9" s="108"/>
      <c r="U9" s="108"/>
      <c r="V9" s="108">
        <v>5116397</v>
      </c>
      <c r="W9" s="108">
        <v>7291808</v>
      </c>
      <c r="X9" s="108">
        <v>7568177</v>
      </c>
      <c r="Y9" s="108">
        <v>9096793</v>
      </c>
      <c r="Z9" s="108">
        <v>10059065</v>
      </c>
      <c r="AB9" s="109" t="str">
        <f>TEXT(Z9/1000000,"$#,###.0")&amp;" mil"</f>
        <v>$10.1 mil</v>
      </c>
      <c r="AD9" s="110">
        <f t="shared" si="0"/>
        <v>0.10578145506883585</v>
      </c>
      <c r="AF9" s="110">
        <f t="shared" si="1"/>
        <v>0.96604465994331568</v>
      </c>
    </row>
    <row r="10" spans="1:32" x14ac:dyDescent="0.25">
      <c r="A10" s="30" t="s">
        <v>17</v>
      </c>
      <c r="B10" s="71"/>
      <c r="C10" s="72"/>
      <c r="D10" s="73">
        <f>AD105</f>
        <v>33.445945945945951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43.678160919540232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72.41379310344827</v>
      </c>
      <c r="P11" s="74" t="s">
        <v>83</v>
      </c>
      <c r="S11" s="107" t="s">
        <v>29</v>
      </c>
      <c r="T11" s="112"/>
      <c r="U11" s="112"/>
      <c r="V11" s="112">
        <v>179</v>
      </c>
      <c r="W11" s="112">
        <v>199</v>
      </c>
      <c r="X11" s="112">
        <v>205</v>
      </c>
      <c r="Y11" s="112">
        <v>230</v>
      </c>
      <c r="Z11" s="112">
        <v>245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8.0459770114942533</v>
      </c>
      <c r="P12" s="74" t="s">
        <v>83</v>
      </c>
      <c r="S12" s="107" t="s">
        <v>30</v>
      </c>
      <c r="T12" s="112"/>
      <c r="U12" s="112"/>
      <c r="V12" s="112">
        <v>33</v>
      </c>
      <c r="W12" s="112">
        <v>41</v>
      </c>
      <c r="X12" s="112">
        <v>46</v>
      </c>
      <c r="Y12" s="112">
        <v>35</v>
      </c>
      <c r="Z12" s="112">
        <v>44</v>
      </c>
    </row>
    <row r="13" spans="1:32" ht="15" customHeight="1" x14ac:dyDescent="0.25">
      <c r="A13" s="30" t="s">
        <v>19</v>
      </c>
      <c r="B13" s="72"/>
      <c r="C13" s="72"/>
      <c r="D13" s="73">
        <f>AD108</f>
        <v>17.567567567567568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21.839080459770116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15.54054054054054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43.581081081081081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24.855491329479769</v>
      </c>
      <c r="P15" s="74" t="s">
        <v>83</v>
      </c>
      <c r="S15" s="115" t="s">
        <v>59</v>
      </c>
      <c r="T15" s="115"/>
      <c r="U15" s="116"/>
      <c r="V15" s="116">
        <v>29</v>
      </c>
      <c r="W15" s="116">
        <v>51</v>
      </c>
      <c r="X15" s="116">
        <v>50</v>
      </c>
      <c r="Y15" s="112">
        <v>49</v>
      </c>
      <c r="Z15" s="112">
        <v>47</v>
      </c>
      <c r="AB15" s="117">
        <f t="shared" ref="AB15:AB34" si="2">IF(Z15="np",0,Z15/$Z$34)</f>
        <v>0.15878378378378377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12.5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75.144508670520224</v>
      </c>
      <c r="P16" s="37" t="s">
        <v>83</v>
      </c>
      <c r="S16" s="115" t="s">
        <v>60</v>
      </c>
      <c r="T16" s="115"/>
      <c r="U16" s="116"/>
      <c r="V16" s="116">
        <v>7</v>
      </c>
      <c r="W16" s="116">
        <v>0</v>
      </c>
      <c r="X16" s="116">
        <v>2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3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Croydon (2018-19 to 2022-23)</v>
      </c>
      <c r="B19" s="63"/>
      <c r="C19" s="63"/>
      <c r="D19" s="63"/>
      <c r="E19" s="63"/>
      <c r="F19" s="63"/>
      <c r="G19" s="63" t="str">
        <f>$S$1&amp;" ("&amp;$V$2&amp;" to "&amp;$Z$2&amp;")"</f>
        <v>Croydon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25</v>
      </c>
      <c r="W19" s="116">
        <v>21</v>
      </c>
      <c r="X19" s="116">
        <v>36</v>
      </c>
      <c r="Y19" s="112">
        <v>26</v>
      </c>
      <c r="Z19" s="112">
        <v>24</v>
      </c>
      <c r="AB19" s="117">
        <f t="shared" si="2"/>
        <v>8.1081081081081086E-2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6</v>
      </c>
      <c r="X21" s="116">
        <v>6</v>
      </c>
      <c r="Y21" s="112">
        <v>6</v>
      </c>
      <c r="Z21" s="112">
        <v>14</v>
      </c>
      <c r="AB21" s="117">
        <f t="shared" si="2"/>
        <v>4.72972972972973E-2</v>
      </c>
    </row>
    <row r="22" spans="1:28" x14ac:dyDescent="0.25">
      <c r="S22" s="115" t="s">
        <v>66</v>
      </c>
      <c r="T22" s="115"/>
      <c r="U22" s="116"/>
      <c r="V22" s="116">
        <v>11</v>
      </c>
      <c r="W22" s="116">
        <v>18</v>
      </c>
      <c r="X22" s="116">
        <v>19</v>
      </c>
      <c r="Y22" s="112">
        <v>19</v>
      </c>
      <c r="Z22" s="112">
        <v>16</v>
      </c>
      <c r="AB22" s="117">
        <f t="shared" si="2"/>
        <v>5.4054054054054057E-2</v>
      </c>
    </row>
    <row r="23" spans="1:28" x14ac:dyDescent="0.25">
      <c r="S23" s="115" t="s">
        <v>67</v>
      </c>
      <c r="T23" s="115"/>
      <c r="U23" s="116"/>
      <c r="V23" s="116">
        <v>7</v>
      </c>
      <c r="W23" s="116">
        <v>4</v>
      </c>
      <c r="X23" s="116">
        <v>4</v>
      </c>
      <c r="Y23" s="112">
        <v>0</v>
      </c>
      <c r="Z23" s="112">
        <v>5</v>
      </c>
      <c r="AB23" s="117">
        <f t="shared" si="2"/>
        <v>1.6891891891891893E-2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3</v>
      </c>
      <c r="W25" s="116">
        <v>8</v>
      </c>
      <c r="X25" s="116">
        <v>5</v>
      </c>
      <c r="Y25" s="112">
        <v>7</v>
      </c>
      <c r="Z25" s="112">
        <v>5</v>
      </c>
      <c r="AB25" s="117">
        <f t="shared" si="2"/>
        <v>1.6891891891891893E-2</v>
      </c>
    </row>
    <row r="26" spans="1:28" x14ac:dyDescent="0.25">
      <c r="S26" s="115" t="s">
        <v>70</v>
      </c>
      <c r="T26" s="115"/>
      <c r="U26" s="116"/>
      <c r="V26" s="116">
        <v>4</v>
      </c>
      <c r="W26" s="116">
        <v>6</v>
      </c>
      <c r="X26" s="116">
        <v>4</v>
      </c>
      <c r="Y26" s="112">
        <v>5</v>
      </c>
      <c r="Z26" s="112">
        <v>6</v>
      </c>
      <c r="AB26" s="117">
        <f t="shared" si="2"/>
        <v>2.0270270270270271E-2</v>
      </c>
    </row>
    <row r="27" spans="1:28" x14ac:dyDescent="0.25">
      <c r="S27" s="115" t="s">
        <v>71</v>
      </c>
      <c r="T27" s="115"/>
      <c r="U27" s="116"/>
      <c r="V27" s="116">
        <v>17</v>
      </c>
      <c r="W27" s="116">
        <v>4</v>
      </c>
      <c r="X27" s="116">
        <v>9</v>
      </c>
      <c r="Y27" s="112">
        <v>16</v>
      </c>
      <c r="Z27" s="112">
        <v>10</v>
      </c>
      <c r="AB27" s="117">
        <f t="shared" si="2"/>
        <v>3.3783783783783786E-2</v>
      </c>
    </row>
    <row r="28" spans="1:28" x14ac:dyDescent="0.25">
      <c r="S28" s="115" t="s">
        <v>72</v>
      </c>
      <c r="T28" s="115"/>
      <c r="U28" s="116"/>
      <c r="V28" s="116">
        <v>9</v>
      </c>
      <c r="W28" s="116">
        <v>14</v>
      </c>
      <c r="X28" s="116">
        <v>8</v>
      </c>
      <c r="Y28" s="112">
        <v>10</v>
      </c>
      <c r="Z28" s="112">
        <v>8</v>
      </c>
      <c r="AB28" s="117">
        <f t="shared" si="2"/>
        <v>2.7027027027027029E-2</v>
      </c>
    </row>
    <row r="29" spans="1:28" x14ac:dyDescent="0.25">
      <c r="S29" s="115" t="s">
        <v>73</v>
      </c>
      <c r="T29" s="115"/>
      <c r="U29" s="116"/>
      <c r="V29" s="116">
        <v>54</v>
      </c>
      <c r="W29" s="116">
        <v>59</v>
      </c>
      <c r="X29" s="116">
        <v>55</v>
      </c>
      <c r="Y29" s="112">
        <v>62</v>
      </c>
      <c r="Z29" s="112">
        <v>79</v>
      </c>
      <c r="AB29" s="117">
        <f t="shared" si="2"/>
        <v>0.26689189189189189</v>
      </c>
    </row>
    <row r="30" spans="1:28" x14ac:dyDescent="0.25">
      <c r="S30" s="115" t="s">
        <v>74</v>
      </c>
      <c r="T30" s="115"/>
      <c r="U30" s="116"/>
      <c r="V30" s="116">
        <v>13</v>
      </c>
      <c r="W30" s="116">
        <v>12</v>
      </c>
      <c r="X30" s="116">
        <v>10</v>
      </c>
      <c r="Y30" s="112">
        <v>16</v>
      </c>
      <c r="Z30" s="112">
        <v>15</v>
      </c>
      <c r="AB30" s="117">
        <f t="shared" si="2"/>
        <v>5.0675675675675678E-2</v>
      </c>
    </row>
    <row r="31" spans="1:28" x14ac:dyDescent="0.25">
      <c r="S31" s="115" t="s">
        <v>75</v>
      </c>
      <c r="T31" s="115"/>
      <c r="U31" s="116"/>
      <c r="V31" s="116">
        <v>8</v>
      </c>
      <c r="W31" s="116">
        <v>10</v>
      </c>
      <c r="X31" s="116">
        <v>8</v>
      </c>
      <c r="Y31" s="112">
        <v>10</v>
      </c>
      <c r="Z31" s="112">
        <v>14</v>
      </c>
      <c r="AB31" s="117">
        <f t="shared" si="2"/>
        <v>4.72972972972973E-2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4</v>
      </c>
      <c r="AB32" s="117">
        <f t="shared" si="2"/>
        <v>1.3513513513513514E-2</v>
      </c>
    </row>
    <row r="33" spans="19:32" x14ac:dyDescent="0.25">
      <c r="S33" s="115" t="s">
        <v>77</v>
      </c>
      <c r="T33" s="115"/>
      <c r="U33" s="116"/>
      <c r="V33" s="116">
        <v>5</v>
      </c>
      <c r="W33" s="116">
        <v>16</v>
      </c>
      <c r="X33" s="116">
        <v>13</v>
      </c>
      <c r="Y33" s="112">
        <v>16</v>
      </c>
      <c r="Z33" s="112">
        <v>30</v>
      </c>
      <c r="AB33" s="117">
        <f t="shared" si="2"/>
        <v>0.10135135135135136</v>
      </c>
    </row>
    <row r="34" spans="19:32" x14ac:dyDescent="0.25">
      <c r="S34" s="118" t="s">
        <v>53</v>
      </c>
      <c r="T34" s="118"/>
      <c r="U34" s="119"/>
      <c r="V34" s="119">
        <v>214</v>
      </c>
      <c r="W34" s="119">
        <v>240</v>
      </c>
      <c r="X34" s="119">
        <v>251</v>
      </c>
      <c r="Y34" s="120">
        <v>267</v>
      </c>
      <c r="Z34" s="120">
        <v>296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96</v>
      </c>
      <c r="W37" s="112">
        <v>123</v>
      </c>
      <c r="X37" s="112">
        <v>107</v>
      </c>
      <c r="Y37" s="112">
        <v>124</v>
      </c>
      <c r="Z37" s="112">
        <v>130</v>
      </c>
      <c r="AB37" s="132">
        <f>Z37/Z40*100</f>
        <v>75.144508670520224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</v>
      </c>
      <c r="W38" s="112">
        <v>31</v>
      </c>
      <c r="X38" s="112">
        <v>41</v>
      </c>
      <c r="Y38" s="112">
        <v>33</v>
      </c>
      <c r="Z38" s="112">
        <v>43</v>
      </c>
      <c r="AB38" s="132">
        <f>Z38/Z40*100</f>
        <v>24.855491329479769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130</v>
      </c>
      <c r="W40" s="112">
        <v>154</v>
      </c>
      <c r="X40" s="112">
        <v>148</v>
      </c>
      <c r="Y40" s="112">
        <v>157</v>
      </c>
      <c r="Z40" s="112">
        <v>173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9</v>
      </c>
      <c r="X45" s="112">
        <v>1</v>
      </c>
      <c r="Y45" s="112">
        <v>0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5</v>
      </c>
      <c r="W46" s="112">
        <v>3</v>
      </c>
      <c r="X46" s="112">
        <v>6</v>
      </c>
      <c r="Y46" s="112">
        <v>13</v>
      </c>
      <c r="Z46" s="112">
        <v>10</v>
      </c>
    </row>
    <row r="47" spans="19:32" x14ac:dyDescent="0.25">
      <c r="S47" s="115" t="s">
        <v>39</v>
      </c>
      <c r="T47" s="115"/>
      <c r="U47" s="112"/>
      <c r="V47" s="112">
        <v>10</v>
      </c>
      <c r="W47" s="112">
        <v>15</v>
      </c>
      <c r="X47" s="112">
        <v>4</v>
      </c>
      <c r="Y47" s="112">
        <v>4</v>
      </c>
      <c r="Z47" s="112">
        <v>7</v>
      </c>
    </row>
    <row r="48" spans="19:32" x14ac:dyDescent="0.25">
      <c r="S48" s="115" t="s">
        <v>40</v>
      </c>
      <c r="T48" s="115"/>
      <c r="U48" s="112"/>
      <c r="V48" s="112">
        <v>23</v>
      </c>
      <c r="W48" s="112">
        <v>12</v>
      </c>
      <c r="X48" s="112">
        <v>29</v>
      </c>
      <c r="Y48" s="112">
        <v>17</v>
      </c>
      <c r="Z48" s="112">
        <v>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</v>
      </c>
      <c r="W49" s="112">
        <v>9</v>
      </c>
      <c r="X49" s="112">
        <v>14</v>
      </c>
      <c r="Y49" s="112">
        <v>22</v>
      </c>
      <c r="Z49" s="112">
        <v>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Croydon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</v>
      </c>
      <c r="W50" s="112">
        <v>7</v>
      </c>
      <c r="X50" s="112">
        <v>15</v>
      </c>
      <c r="Y50" s="112">
        <v>12</v>
      </c>
      <c r="Z50" s="112">
        <v>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</v>
      </c>
      <c r="W51" s="112">
        <v>6</v>
      </c>
      <c r="X51" s="112">
        <v>9</v>
      </c>
      <c r="Y51" s="112">
        <v>11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19</v>
      </c>
      <c r="W52" s="112">
        <v>18</v>
      </c>
      <c r="X52" s="112">
        <v>22</v>
      </c>
      <c r="Y52" s="112">
        <v>19</v>
      </c>
      <c r="Z52" s="112">
        <v>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</v>
      </c>
      <c r="W53" s="112">
        <v>14</v>
      </c>
      <c r="X53" s="112">
        <v>15</v>
      </c>
      <c r="Y53" s="112">
        <v>11</v>
      </c>
      <c r="Z53" s="112">
        <v>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</v>
      </c>
      <c r="W54" s="112">
        <v>5</v>
      </c>
      <c r="X54" s="112">
        <v>9</v>
      </c>
      <c r="Y54" s="112">
        <v>10</v>
      </c>
      <c r="Z54" s="112">
        <v>15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</v>
      </c>
      <c r="W55" s="112">
        <v>12</v>
      </c>
      <c r="X55" s="112">
        <v>8</v>
      </c>
      <c r="Y55" s="112">
        <v>8</v>
      </c>
      <c r="Z55" s="112">
        <v>4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8</v>
      </c>
      <c r="X56" s="112">
        <v>11</v>
      </c>
      <c r="Y56" s="112">
        <v>8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</v>
      </c>
      <c r="W57" s="112">
        <v>0</v>
      </c>
      <c r="X57" s="112">
        <v>2</v>
      </c>
      <c r="Y57" s="112">
        <v>4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1</v>
      </c>
      <c r="Y58" s="112">
        <v>0</v>
      </c>
      <c r="Z58" s="112">
        <v>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125</v>
      </c>
      <c r="W61" s="112">
        <v>130</v>
      </c>
      <c r="X61" s="112">
        <v>146</v>
      </c>
      <c r="Y61" s="112">
        <v>141</v>
      </c>
      <c r="Z61" s="112">
        <v>168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4</v>
      </c>
      <c r="Z64" s="112">
        <v>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Croydon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</v>
      </c>
      <c r="W65" s="112">
        <v>3</v>
      </c>
      <c r="X65" s="112">
        <v>7</v>
      </c>
      <c r="Y65" s="112">
        <v>3</v>
      </c>
      <c r="Z65" s="112">
        <v>7</v>
      </c>
    </row>
    <row r="66" spans="1:26" x14ac:dyDescent="0.25">
      <c r="S66" s="115" t="s">
        <v>39</v>
      </c>
      <c r="T66" s="115"/>
      <c r="U66" s="112"/>
      <c r="V66" s="112">
        <v>7</v>
      </c>
      <c r="W66" s="112">
        <v>14</v>
      </c>
      <c r="X66" s="112">
        <v>12</v>
      </c>
      <c r="Y66" s="112">
        <v>15</v>
      </c>
      <c r="Z66" s="112">
        <v>11</v>
      </c>
    </row>
    <row r="67" spans="1:26" x14ac:dyDescent="0.25">
      <c r="S67" s="115" t="s">
        <v>40</v>
      </c>
      <c r="T67" s="115"/>
      <c r="U67" s="112"/>
      <c r="V67" s="112">
        <v>10</v>
      </c>
      <c r="W67" s="112">
        <v>13</v>
      </c>
      <c r="X67" s="112">
        <v>6</v>
      </c>
      <c r="Y67" s="112">
        <v>6</v>
      </c>
      <c r="Z67" s="112">
        <v>22</v>
      </c>
    </row>
    <row r="68" spans="1:26" x14ac:dyDescent="0.25">
      <c r="S68" s="115" t="s">
        <v>41</v>
      </c>
      <c r="T68" s="115"/>
      <c r="U68" s="112"/>
      <c r="V68" s="112">
        <v>8</v>
      </c>
      <c r="W68" s="112">
        <v>12</v>
      </c>
      <c r="X68" s="112">
        <v>14</v>
      </c>
      <c r="Y68" s="112">
        <v>17</v>
      </c>
      <c r="Z68" s="112">
        <v>13</v>
      </c>
    </row>
    <row r="69" spans="1:26" x14ac:dyDescent="0.25">
      <c r="S69" s="115" t="s">
        <v>42</v>
      </c>
      <c r="T69" s="115"/>
      <c r="U69" s="112"/>
      <c r="V69" s="112">
        <v>16</v>
      </c>
      <c r="W69" s="112">
        <v>12</v>
      </c>
      <c r="X69" s="112">
        <v>6</v>
      </c>
      <c r="Y69" s="112">
        <v>11</v>
      </c>
      <c r="Z69" s="112">
        <v>13</v>
      </c>
    </row>
    <row r="70" spans="1:26" x14ac:dyDescent="0.25">
      <c r="S70" s="115" t="s">
        <v>43</v>
      </c>
      <c r="T70" s="115"/>
      <c r="U70" s="112"/>
      <c r="V70" s="112">
        <v>13</v>
      </c>
      <c r="W70" s="112">
        <v>10</v>
      </c>
      <c r="X70" s="112">
        <v>16</v>
      </c>
      <c r="Y70" s="112">
        <v>13</v>
      </c>
      <c r="Z70" s="112">
        <v>11</v>
      </c>
    </row>
    <row r="71" spans="1:26" x14ac:dyDescent="0.25">
      <c r="S71" s="115" t="s">
        <v>44</v>
      </c>
      <c r="T71" s="115"/>
      <c r="U71" s="112"/>
      <c r="V71" s="112">
        <v>8</v>
      </c>
      <c r="W71" s="112">
        <v>14</v>
      </c>
      <c r="X71" s="112">
        <v>12</v>
      </c>
      <c r="Y71" s="112">
        <v>19</v>
      </c>
      <c r="Z71" s="112">
        <v>8</v>
      </c>
    </row>
    <row r="72" spans="1:26" x14ac:dyDescent="0.25">
      <c r="S72" s="115" t="s">
        <v>45</v>
      </c>
      <c r="T72" s="115"/>
      <c r="U72" s="112"/>
      <c r="V72" s="112">
        <v>7</v>
      </c>
      <c r="W72" s="112">
        <v>10</v>
      </c>
      <c r="X72" s="112">
        <v>13</v>
      </c>
      <c r="Y72" s="112">
        <v>9</v>
      </c>
      <c r="Z72" s="112">
        <v>18</v>
      </c>
    </row>
    <row r="73" spans="1:26" x14ac:dyDescent="0.25">
      <c r="S73" s="115" t="s">
        <v>46</v>
      </c>
      <c r="T73" s="115"/>
      <c r="U73" s="112"/>
      <c r="V73" s="112">
        <v>6</v>
      </c>
      <c r="W73" s="112">
        <v>11</v>
      </c>
      <c r="X73" s="112">
        <v>11</v>
      </c>
      <c r="Y73" s="112">
        <v>10</v>
      </c>
      <c r="Z73" s="112">
        <v>9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5</v>
      </c>
      <c r="X74" s="112">
        <v>3</v>
      </c>
      <c r="Y74" s="112">
        <v>9</v>
      </c>
      <c r="Z74" s="112">
        <v>14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7</v>
      </c>
      <c r="X75" s="112">
        <v>3</v>
      </c>
      <c r="Y75" s="112">
        <v>4</v>
      </c>
      <c r="Z75" s="112">
        <v>4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1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87</v>
      </c>
      <c r="W80" s="112">
        <v>112</v>
      </c>
      <c r="X80" s="112">
        <v>104</v>
      </c>
      <c r="Y80" s="112">
        <v>125</v>
      </c>
      <c r="Z80" s="112">
        <v>126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Croydon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11</v>
      </c>
      <c r="W83" s="112">
        <v>10</v>
      </c>
      <c r="X83" s="112">
        <v>11</v>
      </c>
      <c r="Y83" s="112">
        <v>12</v>
      </c>
      <c r="Z83" s="112">
        <v>13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</v>
      </c>
      <c r="W84" s="112">
        <v>4</v>
      </c>
      <c r="X84" s="112">
        <v>0</v>
      </c>
      <c r="Y84" s="112">
        <v>3</v>
      </c>
      <c r="Z84" s="112">
        <v>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</v>
      </c>
      <c r="W85" s="112">
        <v>10</v>
      </c>
      <c r="X85" s="112">
        <v>6</v>
      </c>
      <c r="Y85" s="112">
        <v>13</v>
      </c>
      <c r="Z85" s="112">
        <v>23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296</v>
      </c>
      <c r="D86" s="96">
        <f t="shared" ref="D86:D91" si="4">AD4</f>
        <v>0.11698113207547167</v>
      </c>
      <c r="E86" s="97">
        <f t="shared" ref="E86:E91" si="5">AD4</f>
        <v>0.11698113207547167</v>
      </c>
      <c r="F86" s="96">
        <f t="shared" ref="F86:F91" si="6">AF4</f>
        <v>0.40284360189573465</v>
      </c>
      <c r="G86" s="97">
        <f t="shared" ref="G86:G91" si="7">AF4</f>
        <v>0.40284360189573465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0</v>
      </c>
      <c r="W86" s="112">
        <v>4</v>
      </c>
      <c r="X86" s="112">
        <v>5</v>
      </c>
      <c r="Y86" s="112">
        <v>0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165</v>
      </c>
      <c r="D87" s="96">
        <f t="shared" si="4"/>
        <v>0.13793103448275867</v>
      </c>
      <c r="E87" s="97">
        <f t="shared" si="5"/>
        <v>0.13793103448275867</v>
      </c>
      <c r="F87" s="96">
        <f t="shared" si="6"/>
        <v>0.32000000000000006</v>
      </c>
      <c r="G87" s="97">
        <f t="shared" si="7"/>
        <v>0.32000000000000006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0</v>
      </c>
      <c r="Y87" s="112">
        <v>6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128</v>
      </c>
      <c r="D88" s="96">
        <f t="shared" si="4"/>
        <v>4.0650406504065151E-2</v>
      </c>
      <c r="E88" s="97">
        <f t="shared" si="5"/>
        <v>4.0650406504065151E-2</v>
      </c>
      <c r="F88" s="96">
        <f t="shared" si="6"/>
        <v>0.45454545454545459</v>
      </c>
      <c r="G88" s="97">
        <f t="shared" si="7"/>
        <v>0.45454545454545459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174</v>
      </c>
      <c r="D89" s="96">
        <f t="shared" si="4"/>
        <v>0.10828025477707004</v>
      </c>
      <c r="E89" s="97">
        <f t="shared" si="5"/>
        <v>0.10828025477707004</v>
      </c>
      <c r="F89" s="96">
        <f t="shared" si="6"/>
        <v>0.40322580645161299</v>
      </c>
      <c r="G89" s="97">
        <f t="shared" si="7"/>
        <v>0.40322580645161299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15</v>
      </c>
      <c r="W89" s="112">
        <v>16</v>
      </c>
      <c r="X89" s="112">
        <v>16</v>
      </c>
      <c r="Y89" s="112">
        <v>17</v>
      </c>
      <c r="Z89" s="112">
        <v>20</v>
      </c>
    </row>
    <row r="90" spans="1:30" ht="15" customHeight="1" x14ac:dyDescent="0.25">
      <c r="A90" s="49" t="s">
        <v>95</v>
      </c>
      <c r="B90" s="49"/>
      <c r="C90" s="57" t="str">
        <f t="shared" si="3"/>
        <v>$41,843</v>
      </c>
      <c r="D90" s="96">
        <f t="shared" si="4"/>
        <v>8.6784334676722752E-2</v>
      </c>
      <c r="E90" s="97">
        <f t="shared" si="5"/>
        <v>8.6784334676722752E-2</v>
      </c>
      <c r="F90" s="96">
        <f t="shared" si="6"/>
        <v>0.27670872171962957</v>
      </c>
      <c r="G90" s="97">
        <f t="shared" si="7"/>
        <v>0.27670872171962957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24</v>
      </c>
      <c r="W90" s="112">
        <v>15</v>
      </c>
      <c r="X90" s="112">
        <v>26</v>
      </c>
      <c r="Y90" s="112">
        <v>20</v>
      </c>
      <c r="Z90" s="112">
        <v>14</v>
      </c>
    </row>
    <row r="91" spans="1:30" ht="15" customHeight="1" x14ac:dyDescent="0.25">
      <c r="A91" s="49" t="s">
        <v>7</v>
      </c>
      <c r="B91" s="49"/>
      <c r="C91" s="57" t="str">
        <f t="shared" si="3"/>
        <v>$10.1 mil</v>
      </c>
      <c r="D91" s="96">
        <f t="shared" si="4"/>
        <v>0.10578145506883585</v>
      </c>
      <c r="E91" s="97">
        <f t="shared" si="5"/>
        <v>0.10578145506883585</v>
      </c>
      <c r="F91" s="96">
        <f t="shared" si="6"/>
        <v>0.96604465994331568</v>
      </c>
      <c r="G91" s="97">
        <f t="shared" si="7"/>
        <v>0.96604465994331568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68</v>
      </c>
      <c r="W91" s="112">
        <v>84</v>
      </c>
      <c r="X91" s="112">
        <v>87</v>
      </c>
      <c r="Y91" s="112">
        <v>83</v>
      </c>
      <c r="Z91" s="112">
        <v>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</v>
      </c>
      <c r="W93" s="112">
        <v>11</v>
      </c>
      <c r="X93" s="112">
        <v>9</v>
      </c>
      <c r="Y93" s="112">
        <v>4</v>
      </c>
      <c r="Z93" s="112">
        <v>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</v>
      </c>
      <c r="W94" s="112">
        <v>3</v>
      </c>
      <c r="X94" s="112">
        <v>5</v>
      </c>
      <c r="Y94" s="112">
        <v>3</v>
      </c>
      <c r="Z94" s="112">
        <v>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18</v>
      </c>
      <c r="W96" s="112">
        <v>13</v>
      </c>
      <c r="X96" s="112">
        <v>11</v>
      </c>
      <c r="Y96" s="112">
        <v>16</v>
      </c>
      <c r="Z96" s="112">
        <v>15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11</v>
      </c>
      <c r="W97" s="112">
        <v>6</v>
      </c>
      <c r="X97" s="112">
        <v>5</v>
      </c>
      <c r="Y97" s="112">
        <v>9</v>
      </c>
      <c r="Z97" s="112">
        <v>13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7</v>
      </c>
      <c r="Y99" s="112">
        <v>8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13</v>
      </c>
      <c r="W100" s="112">
        <v>17</v>
      </c>
      <c r="X100" s="112">
        <v>15</v>
      </c>
      <c r="Y100" s="112">
        <v>22</v>
      </c>
      <c r="Z100" s="112">
        <v>22</v>
      </c>
    </row>
    <row r="101" spans="1:32" x14ac:dyDescent="0.25">
      <c r="A101" s="18"/>
      <c r="S101" s="118" t="s">
        <v>53</v>
      </c>
      <c r="T101" s="118"/>
      <c r="U101" s="112"/>
      <c r="V101" s="112">
        <v>60</v>
      </c>
      <c r="W101" s="112">
        <v>69</v>
      </c>
      <c r="X101" s="112">
        <v>59</v>
      </c>
      <c r="Y101" s="112">
        <v>70</v>
      </c>
      <c r="Z101" s="112">
        <v>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</v>
      </c>
      <c r="W104" s="112">
        <v>135</v>
      </c>
      <c r="X104" s="112">
        <v>138</v>
      </c>
      <c r="Y104" s="112">
        <v>140</v>
      </c>
      <c r="Z104" s="112">
        <v>166</v>
      </c>
      <c r="AB104" s="109" t="str">
        <f>TEXT(Z104,"###,###")</f>
        <v>166</v>
      </c>
      <c r="AD104" s="130">
        <f>Z104/($Z$4)*100</f>
        <v>56.081081081081088</v>
      </c>
      <c r="AF104" s="109"/>
    </row>
    <row r="105" spans="1:32" x14ac:dyDescent="0.25">
      <c r="S105" s="115" t="s">
        <v>17</v>
      </c>
      <c r="T105" s="115"/>
      <c r="U105" s="112"/>
      <c r="V105" s="112">
        <v>74</v>
      </c>
      <c r="W105" s="112">
        <v>80</v>
      </c>
      <c r="X105" s="112">
        <v>75</v>
      </c>
      <c r="Y105" s="112">
        <v>91</v>
      </c>
      <c r="Z105" s="112">
        <v>99</v>
      </c>
      <c r="AB105" s="109" t="str">
        <f>TEXT(Z105,"###,###")</f>
        <v>99</v>
      </c>
      <c r="AD105" s="130">
        <f>Z105/($Z$4)*100</f>
        <v>33.445945945945951</v>
      </c>
      <c r="AF105" s="109"/>
    </row>
    <row r="106" spans="1:32" x14ac:dyDescent="0.25">
      <c r="S106" s="118" t="s">
        <v>53</v>
      </c>
      <c r="T106" s="118"/>
      <c r="U106" s="120"/>
      <c r="V106" s="120">
        <v>174</v>
      </c>
      <c r="W106" s="120">
        <v>215</v>
      </c>
      <c r="X106" s="120">
        <v>213</v>
      </c>
      <c r="Y106" s="120">
        <v>231</v>
      </c>
      <c r="Z106" s="120">
        <v>265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</v>
      </c>
      <c r="W108" s="112">
        <v>22</v>
      </c>
      <c r="X108" s="112">
        <v>35</v>
      </c>
      <c r="Y108" s="112">
        <v>42</v>
      </c>
      <c r="Z108" s="112">
        <v>52</v>
      </c>
      <c r="AB108" s="109" t="str">
        <f>TEXT(Z108,"###,###")</f>
        <v>52</v>
      </c>
      <c r="AD108" s="130">
        <f>Z108/($Z$4)*100</f>
        <v>17.567567567567568</v>
      </c>
      <c r="AF108" s="109"/>
    </row>
    <row r="109" spans="1:32" x14ac:dyDescent="0.25">
      <c r="S109" s="115" t="s">
        <v>20</v>
      </c>
      <c r="T109" s="115"/>
      <c r="U109" s="112"/>
      <c r="V109" s="112">
        <v>48</v>
      </c>
      <c r="W109" s="112">
        <v>58</v>
      </c>
      <c r="X109" s="112">
        <v>61</v>
      </c>
      <c r="Y109" s="112">
        <v>49</v>
      </c>
      <c r="Z109" s="112">
        <v>46</v>
      </c>
      <c r="AB109" s="109" t="str">
        <f>TEXT(Z109,"###,###")</f>
        <v>46</v>
      </c>
      <c r="AD109" s="130">
        <f>Z109/($Z$4)*100</f>
        <v>15.54054054054054</v>
      </c>
      <c r="AF109" s="109"/>
    </row>
    <row r="110" spans="1:32" x14ac:dyDescent="0.25">
      <c r="S110" s="115" t="s">
        <v>21</v>
      </c>
      <c r="T110" s="115"/>
      <c r="U110" s="112"/>
      <c r="V110" s="112">
        <v>68</v>
      </c>
      <c r="W110" s="112">
        <v>86</v>
      </c>
      <c r="X110" s="112">
        <v>84</v>
      </c>
      <c r="Y110" s="112">
        <v>109</v>
      </c>
      <c r="Z110" s="112">
        <v>129</v>
      </c>
      <c r="AB110" s="109" t="str">
        <f>TEXT(Z110,"###,###")</f>
        <v>129</v>
      </c>
      <c r="AD110" s="130">
        <f>Z110/($Z$4)*100</f>
        <v>43.581081081081081</v>
      </c>
      <c r="AF110" s="109"/>
    </row>
    <row r="111" spans="1:32" x14ac:dyDescent="0.25">
      <c r="S111" s="115" t="s">
        <v>22</v>
      </c>
      <c r="T111" s="115"/>
      <c r="U111" s="112"/>
      <c r="V111" s="112">
        <v>40</v>
      </c>
      <c r="W111" s="112">
        <v>38</v>
      </c>
      <c r="X111" s="112">
        <v>33</v>
      </c>
      <c r="Y111" s="112">
        <v>33</v>
      </c>
      <c r="Z111" s="112">
        <v>37</v>
      </c>
      <c r="AB111" s="109" t="str">
        <f>TEXT(Z111,"###,###")</f>
        <v>37</v>
      </c>
      <c r="AD111" s="130">
        <f>Z111/($Z$4)*100</f>
        <v>12.5</v>
      </c>
      <c r="AF111" s="109"/>
    </row>
    <row r="112" spans="1:32" x14ac:dyDescent="0.25">
      <c r="S112" s="118" t="s">
        <v>53</v>
      </c>
      <c r="T112" s="118"/>
      <c r="U112" s="112"/>
      <c r="V112" s="112">
        <v>211</v>
      </c>
      <c r="W112" s="112">
        <v>240</v>
      </c>
      <c r="X112" s="112">
        <v>251</v>
      </c>
      <c r="Y112" s="112">
        <v>268</v>
      </c>
      <c r="Z112" s="112">
        <v>292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40.869999999999997</v>
      </c>
      <c r="W118" s="131">
        <v>41.3</v>
      </c>
      <c r="X118" s="131">
        <v>42.44</v>
      </c>
      <c r="Y118" s="131">
        <v>41.4</v>
      </c>
      <c r="Z118" s="131">
        <v>40.81</v>
      </c>
      <c r="AB118" s="109" t="str">
        <f>TEXT(Z118,"##.0")</f>
        <v>40.8</v>
      </c>
    </row>
    <row r="120" spans="19:32" x14ac:dyDescent="0.25">
      <c r="S120" s="101" t="s">
        <v>97</v>
      </c>
      <c r="T120" s="112"/>
      <c r="U120" s="112"/>
      <c r="V120" s="112">
        <v>93</v>
      </c>
      <c r="W120" s="112">
        <v>113</v>
      </c>
      <c r="X120" s="112">
        <v>102</v>
      </c>
      <c r="Y120" s="112">
        <v>122</v>
      </c>
      <c r="Z120" s="112">
        <v>126</v>
      </c>
      <c r="AB120" s="109" t="str">
        <f>TEXT(Z120,"###,###")</f>
        <v>126</v>
      </c>
    </row>
    <row r="121" spans="19:32" x14ac:dyDescent="0.25">
      <c r="S121" s="101" t="s">
        <v>98</v>
      </c>
      <c r="T121" s="112"/>
      <c r="U121" s="112"/>
      <c r="V121" s="112">
        <v>10</v>
      </c>
      <c r="W121" s="112">
        <v>16</v>
      </c>
      <c r="X121" s="112">
        <v>18</v>
      </c>
      <c r="Y121" s="112">
        <v>12</v>
      </c>
      <c r="Z121" s="112">
        <v>14</v>
      </c>
      <c r="AB121" s="109" t="str">
        <f>TEXT(Z121,"###,###")</f>
        <v>14</v>
      </c>
    </row>
    <row r="122" spans="19:32" x14ac:dyDescent="0.25">
      <c r="S122" s="101" t="s">
        <v>99</v>
      </c>
      <c r="T122" s="112"/>
      <c r="U122" s="112"/>
      <c r="V122" s="112">
        <v>22</v>
      </c>
      <c r="W122" s="112">
        <v>28</v>
      </c>
      <c r="X122" s="112">
        <v>29</v>
      </c>
      <c r="Y122" s="112">
        <v>29</v>
      </c>
      <c r="Z122" s="112">
        <v>38</v>
      </c>
      <c r="AB122" s="109" t="str">
        <f>TEXT(Z122,"###,###")</f>
        <v>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115</v>
      </c>
      <c r="W124" s="112">
        <v>141</v>
      </c>
      <c r="X124" s="112">
        <v>131</v>
      </c>
      <c r="Y124" s="112">
        <v>151</v>
      </c>
      <c r="Z124" s="112">
        <v>164</v>
      </c>
      <c r="AB124" s="109" t="str">
        <f>TEXT(Z124,"###,###")</f>
        <v>164</v>
      </c>
      <c r="AD124" s="127">
        <f>Z124/$Z$7*100</f>
        <v>94.252873563218387</v>
      </c>
    </row>
    <row r="125" spans="19:32" x14ac:dyDescent="0.25">
      <c r="S125" s="101" t="s">
        <v>101</v>
      </c>
      <c r="T125" s="112"/>
      <c r="U125" s="112"/>
      <c r="V125" s="112">
        <v>32</v>
      </c>
      <c r="W125" s="112">
        <v>44</v>
      </c>
      <c r="X125" s="112">
        <v>47</v>
      </c>
      <c r="Y125" s="112">
        <v>41</v>
      </c>
      <c r="Z125" s="112">
        <v>52</v>
      </c>
      <c r="AB125" s="109" t="str">
        <f>TEXT(Z125,"###,###")</f>
        <v>52</v>
      </c>
      <c r="AD125" s="127">
        <f>Z125/$Z$7*100</f>
        <v>29.885057471264371</v>
      </c>
    </row>
    <row r="127" spans="19:32" x14ac:dyDescent="0.25">
      <c r="S127" s="101" t="s">
        <v>102</v>
      </c>
      <c r="T127" s="112"/>
      <c r="U127" s="112"/>
      <c r="V127" s="112">
        <v>66</v>
      </c>
      <c r="W127" s="112">
        <v>82</v>
      </c>
      <c r="X127" s="112">
        <v>90</v>
      </c>
      <c r="Y127" s="112">
        <v>85</v>
      </c>
      <c r="Z127" s="112">
        <v>93</v>
      </c>
      <c r="AB127" s="109" t="str">
        <f>TEXT(Z127,"###,###")</f>
        <v>93</v>
      </c>
      <c r="AD127" s="127">
        <f>Z127/$Z$7*100</f>
        <v>53.448275862068961</v>
      </c>
    </row>
    <row r="128" spans="19:32" x14ac:dyDescent="0.25">
      <c r="S128" s="101" t="s">
        <v>103</v>
      </c>
      <c r="T128" s="112"/>
      <c r="U128" s="112"/>
      <c r="V128" s="112">
        <v>59</v>
      </c>
      <c r="W128" s="112">
        <v>71</v>
      </c>
      <c r="X128" s="112">
        <v>59</v>
      </c>
      <c r="Y128" s="112">
        <v>75</v>
      </c>
      <c r="Z128" s="112">
        <v>76</v>
      </c>
      <c r="AB128" s="109" t="str">
        <f>TEXT(Z128,"###,###")</f>
        <v>76</v>
      </c>
      <c r="AD128" s="127">
        <f>Z128/$Z$7*100</f>
        <v>43.678160919540232</v>
      </c>
    </row>
    <row r="130" spans="19:20" x14ac:dyDescent="0.25">
      <c r="S130" s="101" t="s">
        <v>277</v>
      </c>
      <c r="T130" s="127">
        <v>72.41379310344827</v>
      </c>
    </row>
    <row r="131" spans="19:20" x14ac:dyDescent="0.25">
      <c r="S131" s="101" t="s">
        <v>278</v>
      </c>
      <c r="T131" s="127">
        <v>8.0459770114942533</v>
      </c>
    </row>
    <row r="132" spans="19:20" x14ac:dyDescent="0.25">
      <c r="S132" s="101" t="s">
        <v>279</v>
      </c>
      <c r="T132" s="127">
        <v>21.839080459770116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49E529-701A-4CB0-9E82-C109532DE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AD4D1E-D6DA-41D9-8324-9A8D2175E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0443B39-E4FA-4AB5-85E5-DF73A07958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3E5AF3-9722-4BD7-BC7C-5952123C54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1BF7-3603-4A44-B486-9C2D4DA89ADC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9.22 Diamantina,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314</v>
      </c>
      <c r="W4" s="108">
        <v>326</v>
      </c>
      <c r="X4" s="108">
        <v>324</v>
      </c>
      <c r="Y4" s="108">
        <v>323</v>
      </c>
      <c r="Z4" s="108">
        <v>344</v>
      </c>
      <c r="AB4" s="109" t="str">
        <f>TEXT(Z4,"###,###")</f>
        <v>344</v>
      </c>
      <c r="AD4" s="110">
        <f>Z4/Y4-1</f>
        <v>6.5015479876161075E-2</v>
      </c>
      <c r="AF4" s="110">
        <f>Z4/V4-1</f>
        <v>9.5541401273885329E-2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153</v>
      </c>
      <c r="W5" s="108">
        <v>187</v>
      </c>
      <c r="X5" s="108">
        <v>184</v>
      </c>
      <c r="Y5" s="108">
        <v>182</v>
      </c>
      <c r="Z5" s="108">
        <v>187</v>
      </c>
      <c r="AB5" s="109" t="str">
        <f>TEXT(Z5,"###,###")</f>
        <v>187</v>
      </c>
      <c r="AD5" s="110">
        <f t="shared" ref="AD5:AD9" si="0">Z5/Y5-1</f>
        <v>2.7472527472527375E-2</v>
      </c>
      <c r="AF5" s="110">
        <f t="shared" ref="AF5:AF9" si="1">Z5/V5-1</f>
        <v>0.22222222222222232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158</v>
      </c>
      <c r="W6" s="108">
        <v>140</v>
      </c>
      <c r="X6" s="108">
        <v>140</v>
      </c>
      <c r="Y6" s="108">
        <v>137</v>
      </c>
      <c r="Z6" s="108">
        <v>152</v>
      </c>
      <c r="AB6" s="109" t="str">
        <f>TEXT(Z6,"###,###")</f>
        <v>152</v>
      </c>
      <c r="AD6" s="110">
        <f t="shared" si="0"/>
        <v>0.10948905109489049</v>
      </c>
      <c r="AF6" s="110">
        <f t="shared" si="1"/>
        <v>-3.7974683544303778E-2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190</v>
      </c>
      <c r="W7" s="108">
        <v>205</v>
      </c>
      <c r="X7" s="108">
        <v>195</v>
      </c>
      <c r="Y7" s="108">
        <v>177</v>
      </c>
      <c r="Z7" s="108">
        <v>196</v>
      </c>
      <c r="AB7" s="109" t="str">
        <f>TEXT(Z7,"###,###")</f>
        <v>196</v>
      </c>
      <c r="AD7" s="110">
        <f t="shared" si="0"/>
        <v>0.10734463276836159</v>
      </c>
      <c r="AF7" s="110">
        <f t="shared" si="1"/>
        <v>3.1578947368421151E-2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196</v>
      </c>
      <c r="P8" s="67"/>
      <c r="S8" s="107" t="s">
        <v>82</v>
      </c>
      <c r="T8" s="108"/>
      <c r="U8" s="108"/>
      <c r="V8" s="108">
        <v>46013.48</v>
      </c>
      <c r="W8" s="108">
        <v>46550.25</v>
      </c>
      <c r="X8" s="108">
        <v>53078.98</v>
      </c>
      <c r="Y8" s="108">
        <v>55335.5</v>
      </c>
      <c r="Z8" s="108">
        <v>53739.8</v>
      </c>
      <c r="AB8" s="109" t="str">
        <f>TEXT(Z8,"$###,###")</f>
        <v>$53,740</v>
      </c>
      <c r="AD8" s="110">
        <f t="shared" si="0"/>
        <v>-2.8836822654534577E-2</v>
      </c>
      <c r="AF8" s="110">
        <f t="shared" si="1"/>
        <v>0.16791427207853005</v>
      </c>
    </row>
    <row r="9" spans="1:32" x14ac:dyDescent="0.25">
      <c r="A9" s="30" t="s">
        <v>14</v>
      </c>
      <c r="B9" s="71"/>
      <c r="C9" s="72"/>
      <c r="D9" s="73">
        <f>AD104</f>
        <v>67.151162790697668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54.591836734693878</v>
      </c>
      <c r="P9" s="74" t="s">
        <v>83</v>
      </c>
      <c r="S9" s="107" t="s">
        <v>7</v>
      </c>
      <c r="T9" s="108"/>
      <c r="U9" s="108"/>
      <c r="V9" s="108">
        <v>11081951</v>
      </c>
      <c r="W9" s="108">
        <v>12374688</v>
      </c>
      <c r="X9" s="108">
        <v>12583233</v>
      </c>
      <c r="Y9" s="108">
        <v>12144835</v>
      </c>
      <c r="Z9" s="108">
        <v>12264359</v>
      </c>
      <c r="AB9" s="109" t="str">
        <f>TEXT(Z9/1000000,"$#,###.0")&amp;" mil"</f>
        <v>$12.3 mil</v>
      </c>
      <c r="AD9" s="110">
        <f t="shared" si="0"/>
        <v>9.8415499263677653E-3</v>
      </c>
      <c r="AF9" s="110">
        <f t="shared" si="1"/>
        <v>0.10669673598087548</v>
      </c>
    </row>
    <row r="10" spans="1:32" x14ac:dyDescent="0.25">
      <c r="A10" s="30" t="s">
        <v>17</v>
      </c>
      <c r="B10" s="71"/>
      <c r="C10" s="72"/>
      <c r="D10" s="73">
        <f>AD105</f>
        <v>27.906976744186046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44.387755102040813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84.693877551020407</v>
      </c>
      <c r="P11" s="74" t="s">
        <v>83</v>
      </c>
      <c r="S11" s="107" t="s">
        <v>29</v>
      </c>
      <c r="T11" s="112"/>
      <c r="U11" s="112"/>
      <c r="V11" s="112">
        <v>287</v>
      </c>
      <c r="W11" s="112">
        <v>308</v>
      </c>
      <c r="X11" s="112">
        <v>296</v>
      </c>
      <c r="Y11" s="112">
        <v>299</v>
      </c>
      <c r="Z11" s="112">
        <v>314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6.1224489795918364</v>
      </c>
      <c r="P12" s="74" t="s">
        <v>83</v>
      </c>
      <c r="S12" s="107" t="s">
        <v>30</v>
      </c>
      <c r="T12" s="112"/>
      <c r="U12" s="112"/>
      <c r="V12" s="112">
        <v>24</v>
      </c>
      <c r="W12" s="112">
        <v>22</v>
      </c>
      <c r="X12" s="112">
        <v>28</v>
      </c>
      <c r="Y12" s="112">
        <v>27</v>
      </c>
      <c r="Z12" s="112">
        <v>34</v>
      </c>
    </row>
    <row r="13" spans="1:32" ht="15" customHeight="1" x14ac:dyDescent="0.25">
      <c r="A13" s="30" t="s">
        <v>19</v>
      </c>
      <c r="B13" s="72"/>
      <c r="C13" s="72"/>
      <c r="D13" s="73">
        <f>AD108</f>
        <v>9.0116279069767433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12.244897959183673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18.604651162790699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48.255813953488378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24.752475247524753</v>
      </c>
      <c r="P15" s="74" t="s">
        <v>83</v>
      </c>
      <c r="S15" s="115" t="s">
        <v>59</v>
      </c>
      <c r="T15" s="115"/>
      <c r="U15" s="116"/>
      <c r="V15" s="116">
        <v>84</v>
      </c>
      <c r="W15" s="116">
        <v>73</v>
      </c>
      <c r="X15" s="116">
        <v>76</v>
      </c>
      <c r="Y15" s="112">
        <v>75</v>
      </c>
      <c r="Z15" s="112">
        <v>79</v>
      </c>
      <c r="AB15" s="117">
        <f t="shared" ref="AB15:AB34" si="2">IF(Z15="np",0,Z15/$Z$34)</f>
        <v>0.23032069970845481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20.63953488372093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75.247524752475243</v>
      </c>
      <c r="P16" s="37" t="s">
        <v>83</v>
      </c>
      <c r="S16" s="115" t="s">
        <v>60</v>
      </c>
      <c r="T16" s="115"/>
      <c r="U16" s="116"/>
      <c r="V16" s="116">
        <v>14</v>
      </c>
      <c r="W16" s="116">
        <v>19</v>
      </c>
      <c r="X16" s="116">
        <v>14</v>
      </c>
      <c r="Y16" s="112">
        <v>7</v>
      </c>
      <c r="Z16" s="112">
        <v>10</v>
      </c>
      <c r="AB16" s="117">
        <f t="shared" si="2"/>
        <v>2.9154518950437316E-2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</v>
      </c>
      <c r="W17" s="116">
        <v>3</v>
      </c>
      <c r="X17" s="116">
        <v>8</v>
      </c>
      <c r="Y17" s="112">
        <v>7</v>
      </c>
      <c r="Z17" s="112">
        <v>6</v>
      </c>
      <c r="AB17" s="117">
        <f t="shared" si="2"/>
        <v>1.7492711370262391E-2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4</v>
      </c>
      <c r="X18" s="116">
        <v>2</v>
      </c>
      <c r="Y18" s="112">
        <v>0</v>
      </c>
      <c r="Z18" s="112">
        <v>4</v>
      </c>
      <c r="AB18" s="117">
        <f t="shared" si="2"/>
        <v>1.1661807580174927E-2</v>
      </c>
    </row>
    <row r="19" spans="1:28" x14ac:dyDescent="0.25">
      <c r="A19" s="63" t="str">
        <f>$S$1&amp;" ("&amp;$V$2&amp;" to "&amp;$Z$2&amp;")"</f>
        <v>Diamantina (2018-19 to 2022-23)</v>
      </c>
      <c r="B19" s="63"/>
      <c r="C19" s="63"/>
      <c r="D19" s="63"/>
      <c r="E19" s="63"/>
      <c r="F19" s="63"/>
      <c r="G19" s="63" t="str">
        <f>$S$1&amp;" ("&amp;$V$2&amp;" to "&amp;$Z$2&amp;")"</f>
        <v>Diamantina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</v>
      </c>
      <c r="W19" s="116">
        <v>14</v>
      </c>
      <c r="X19" s="116">
        <v>13</v>
      </c>
      <c r="Y19" s="112">
        <v>19</v>
      </c>
      <c r="Z19" s="112">
        <v>27</v>
      </c>
      <c r="AB19" s="117">
        <f t="shared" si="2"/>
        <v>7.8717201166180764E-2</v>
      </c>
    </row>
    <row r="20" spans="1:28" x14ac:dyDescent="0.25">
      <c r="S20" s="115" t="s">
        <v>64</v>
      </c>
      <c r="T20" s="115"/>
      <c r="U20" s="116"/>
      <c r="V20" s="116">
        <v>5</v>
      </c>
      <c r="W20" s="116">
        <v>4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13</v>
      </c>
      <c r="W21" s="116">
        <v>17</v>
      </c>
      <c r="X21" s="116">
        <v>17</v>
      </c>
      <c r="Y21" s="112">
        <v>25</v>
      </c>
      <c r="Z21" s="112">
        <v>28</v>
      </c>
      <c r="AB21" s="117">
        <f t="shared" si="2"/>
        <v>8.1632653061224483E-2</v>
      </c>
    </row>
    <row r="22" spans="1:28" x14ac:dyDescent="0.25">
      <c r="S22" s="115" t="s">
        <v>66</v>
      </c>
      <c r="T22" s="115"/>
      <c r="U22" s="116"/>
      <c r="V22" s="116">
        <v>36</v>
      </c>
      <c r="W22" s="116">
        <v>49</v>
      </c>
      <c r="X22" s="116">
        <v>28</v>
      </c>
      <c r="Y22" s="112">
        <v>44</v>
      </c>
      <c r="Z22" s="112">
        <v>32</v>
      </c>
      <c r="AB22" s="117">
        <f t="shared" si="2"/>
        <v>9.3294460641399415E-2</v>
      </c>
    </row>
    <row r="23" spans="1:28" x14ac:dyDescent="0.25">
      <c r="S23" s="115" t="s">
        <v>67</v>
      </c>
      <c r="T23" s="115"/>
      <c r="U23" s="116"/>
      <c r="V23" s="116">
        <v>7</v>
      </c>
      <c r="W23" s="116">
        <v>13</v>
      </c>
      <c r="X23" s="116">
        <v>10</v>
      </c>
      <c r="Y23" s="112">
        <v>10</v>
      </c>
      <c r="Z23" s="112">
        <v>12</v>
      </c>
      <c r="AB23" s="117">
        <f t="shared" si="2"/>
        <v>3.4985422740524783E-2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8</v>
      </c>
      <c r="X25" s="116">
        <v>4</v>
      </c>
      <c r="Y25" s="112">
        <v>5</v>
      </c>
      <c r="Z25" s="112">
        <v>5</v>
      </c>
      <c r="AB25" s="117">
        <f t="shared" si="2"/>
        <v>1.4577259475218658E-2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2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8</v>
      </c>
      <c r="W27" s="116">
        <v>9</v>
      </c>
      <c r="X27" s="116">
        <v>11</v>
      </c>
      <c r="Y27" s="112">
        <v>16</v>
      </c>
      <c r="Z27" s="112">
        <v>8</v>
      </c>
      <c r="AB27" s="117">
        <f t="shared" si="2"/>
        <v>2.3323615160349854E-2</v>
      </c>
    </row>
    <row r="28" spans="1:28" x14ac:dyDescent="0.25">
      <c r="S28" s="115" t="s">
        <v>72</v>
      </c>
      <c r="T28" s="115"/>
      <c r="U28" s="116"/>
      <c r="V28" s="116">
        <v>10</v>
      </c>
      <c r="W28" s="116">
        <v>10</v>
      </c>
      <c r="X28" s="116">
        <v>9</v>
      </c>
      <c r="Y28" s="112">
        <v>7</v>
      </c>
      <c r="Z28" s="112">
        <v>13</v>
      </c>
      <c r="AB28" s="117">
        <f t="shared" si="2"/>
        <v>3.7900874635568516E-2</v>
      </c>
    </row>
    <row r="29" spans="1:28" x14ac:dyDescent="0.25">
      <c r="S29" s="115" t="s">
        <v>73</v>
      </c>
      <c r="T29" s="115"/>
      <c r="U29" s="116"/>
      <c r="V29" s="116">
        <v>75</v>
      </c>
      <c r="W29" s="116">
        <v>74</v>
      </c>
      <c r="X29" s="116">
        <v>77</v>
      </c>
      <c r="Y29" s="112">
        <v>65</v>
      </c>
      <c r="Z29" s="112">
        <v>63</v>
      </c>
      <c r="AB29" s="117">
        <f t="shared" si="2"/>
        <v>0.18367346938775511</v>
      </c>
    </row>
    <row r="30" spans="1:28" x14ac:dyDescent="0.25">
      <c r="S30" s="115" t="s">
        <v>74</v>
      </c>
      <c r="T30" s="115"/>
      <c r="U30" s="116"/>
      <c r="V30" s="116">
        <v>17</v>
      </c>
      <c r="W30" s="116">
        <v>14</v>
      </c>
      <c r="X30" s="116">
        <v>16</v>
      </c>
      <c r="Y30" s="112">
        <v>14</v>
      </c>
      <c r="Z30" s="112">
        <v>19</v>
      </c>
      <c r="AB30" s="117">
        <f t="shared" si="2"/>
        <v>5.5393586005830907E-2</v>
      </c>
    </row>
    <row r="31" spans="1:28" x14ac:dyDescent="0.25">
      <c r="S31" s="115" t="s">
        <v>75</v>
      </c>
      <c r="T31" s="115"/>
      <c r="U31" s="116"/>
      <c r="V31" s="116">
        <v>18</v>
      </c>
      <c r="W31" s="116">
        <v>8</v>
      </c>
      <c r="X31" s="116">
        <v>10</v>
      </c>
      <c r="Y31" s="112">
        <v>6</v>
      </c>
      <c r="Z31" s="112">
        <v>9</v>
      </c>
      <c r="AB31" s="117">
        <f t="shared" si="2"/>
        <v>2.6239067055393587E-2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0</v>
      </c>
      <c r="X32" s="116">
        <v>2</v>
      </c>
      <c r="Y32" s="112">
        <v>3</v>
      </c>
      <c r="Z32" s="112">
        <v>13</v>
      </c>
      <c r="AB32" s="117">
        <f t="shared" si="2"/>
        <v>3.7900874635568516E-2</v>
      </c>
    </row>
    <row r="33" spans="19:32" x14ac:dyDescent="0.25">
      <c r="S33" s="115" t="s">
        <v>77</v>
      </c>
      <c r="T33" s="115"/>
      <c r="U33" s="116"/>
      <c r="V33" s="116">
        <v>8</v>
      </c>
      <c r="W33" s="116">
        <v>0</v>
      </c>
      <c r="X33" s="116">
        <v>8</v>
      </c>
      <c r="Y33" s="112">
        <v>7</v>
      </c>
      <c r="Z33" s="112">
        <v>10</v>
      </c>
      <c r="AB33" s="117">
        <f t="shared" si="2"/>
        <v>2.9154518950437316E-2</v>
      </c>
    </row>
    <row r="34" spans="19:32" x14ac:dyDescent="0.25">
      <c r="S34" s="118" t="s">
        <v>53</v>
      </c>
      <c r="T34" s="118"/>
      <c r="U34" s="119"/>
      <c r="V34" s="119">
        <v>314</v>
      </c>
      <c r="W34" s="119">
        <v>328</v>
      </c>
      <c r="X34" s="119">
        <v>324</v>
      </c>
      <c r="Y34" s="120">
        <v>327</v>
      </c>
      <c r="Z34" s="120">
        <v>343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153</v>
      </c>
      <c r="W37" s="112">
        <v>157</v>
      </c>
      <c r="X37" s="112">
        <v>144</v>
      </c>
      <c r="Y37" s="112">
        <v>133</v>
      </c>
      <c r="Z37" s="112">
        <v>152</v>
      </c>
      <c r="AB37" s="132">
        <f>Z37/Z40*100</f>
        <v>75.247524752475243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</v>
      </c>
      <c r="W38" s="112">
        <v>47</v>
      </c>
      <c r="X38" s="112">
        <v>48</v>
      </c>
      <c r="Y38" s="112">
        <v>44</v>
      </c>
      <c r="Z38" s="112">
        <v>50</v>
      </c>
      <c r="AB38" s="132">
        <f>Z38/Z40*100</f>
        <v>24.752475247524753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194</v>
      </c>
      <c r="W40" s="112">
        <v>204</v>
      </c>
      <c r="X40" s="112">
        <v>192</v>
      </c>
      <c r="Y40" s="112">
        <v>177</v>
      </c>
      <c r="Z40" s="112">
        <v>202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0</v>
      </c>
      <c r="X45" s="112">
        <v>1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13</v>
      </c>
      <c r="X46" s="112">
        <v>10</v>
      </c>
      <c r="Y46" s="112">
        <v>6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9</v>
      </c>
      <c r="W47" s="112">
        <v>18</v>
      </c>
      <c r="X47" s="112">
        <v>20</v>
      </c>
      <c r="Y47" s="112">
        <v>17</v>
      </c>
      <c r="Z47" s="112">
        <v>16</v>
      </c>
    </row>
    <row r="48" spans="19:32" x14ac:dyDescent="0.25">
      <c r="S48" s="115" t="s">
        <v>40</v>
      </c>
      <c r="T48" s="115"/>
      <c r="U48" s="112"/>
      <c r="V48" s="112">
        <v>20</v>
      </c>
      <c r="W48" s="112">
        <v>24</v>
      </c>
      <c r="X48" s="112">
        <v>29</v>
      </c>
      <c r="Y48" s="112">
        <v>29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</v>
      </c>
      <c r="W49" s="112">
        <v>17</v>
      </c>
      <c r="X49" s="112">
        <v>20</v>
      </c>
      <c r="Y49" s="112">
        <v>20</v>
      </c>
      <c r="Z49" s="112">
        <v>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Diamantina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</v>
      </c>
      <c r="W50" s="112">
        <v>10</v>
      </c>
      <c r="X50" s="112">
        <v>6</v>
      </c>
      <c r="Y50" s="112">
        <v>4</v>
      </c>
      <c r="Z50" s="112">
        <v>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</v>
      </c>
      <c r="W51" s="112">
        <v>23</v>
      </c>
      <c r="X51" s="112">
        <v>19</v>
      </c>
      <c r="Y51" s="112">
        <v>13</v>
      </c>
      <c r="Z51" s="112">
        <v>6</v>
      </c>
    </row>
    <row r="52" spans="1:26" ht="15" customHeight="1" x14ac:dyDescent="0.25">
      <c r="S52" s="115" t="s">
        <v>44</v>
      </c>
      <c r="T52" s="115"/>
      <c r="U52" s="112"/>
      <c r="V52" s="112">
        <v>8</v>
      </c>
      <c r="W52" s="112">
        <v>19</v>
      </c>
      <c r="X52" s="112">
        <v>21</v>
      </c>
      <c r="Y52" s="112">
        <v>32</v>
      </c>
      <c r="Z52" s="112">
        <v>16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</v>
      </c>
      <c r="W53" s="112">
        <v>16</v>
      </c>
      <c r="X53" s="112">
        <v>15</v>
      </c>
      <c r="Y53" s="112">
        <v>18</v>
      </c>
      <c r="Z53" s="112">
        <v>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</v>
      </c>
      <c r="W54" s="112">
        <v>27</v>
      </c>
      <c r="X54" s="112">
        <v>23</v>
      </c>
      <c r="Y54" s="112">
        <v>22</v>
      </c>
      <c r="Z54" s="112">
        <v>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</v>
      </c>
      <c r="W55" s="112">
        <v>0</v>
      </c>
      <c r="X55" s="112">
        <v>4</v>
      </c>
      <c r="Y55" s="112">
        <v>9</v>
      </c>
      <c r="Z55" s="112">
        <v>29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11</v>
      </c>
      <c r="X56" s="112">
        <v>9</v>
      </c>
      <c r="Y56" s="112">
        <v>4</v>
      </c>
      <c r="Z56" s="112">
        <v>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</v>
      </c>
      <c r="W57" s="112">
        <v>7</v>
      </c>
      <c r="X57" s="112">
        <v>7</v>
      </c>
      <c r="Y57" s="112">
        <v>10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154</v>
      </c>
      <c r="W61" s="112">
        <v>185</v>
      </c>
      <c r="X61" s="112">
        <v>184</v>
      </c>
      <c r="Y61" s="112">
        <v>186</v>
      </c>
      <c r="Z61" s="112">
        <v>188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7</v>
      </c>
      <c r="X64" s="112">
        <v>1</v>
      </c>
      <c r="Y64" s="112">
        <v>0</v>
      </c>
      <c r="Z64" s="112">
        <v>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Diamantina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20</v>
      </c>
      <c r="W65" s="112">
        <v>7</v>
      </c>
      <c r="X65" s="112">
        <v>13</v>
      </c>
      <c r="Y65" s="112">
        <v>21</v>
      </c>
      <c r="Z65" s="112">
        <v>7</v>
      </c>
    </row>
    <row r="66" spans="1:26" x14ac:dyDescent="0.25">
      <c r="S66" s="115" t="s">
        <v>39</v>
      </c>
      <c r="T66" s="115"/>
      <c r="U66" s="112"/>
      <c r="V66" s="112">
        <v>21</v>
      </c>
      <c r="W66" s="112">
        <v>23</v>
      </c>
      <c r="X66" s="112">
        <v>23</v>
      </c>
      <c r="Y66" s="112">
        <v>19</v>
      </c>
      <c r="Z66" s="112">
        <v>24</v>
      </c>
    </row>
    <row r="67" spans="1:26" x14ac:dyDescent="0.25">
      <c r="S67" s="115" t="s">
        <v>40</v>
      </c>
      <c r="T67" s="115"/>
      <c r="U67" s="112"/>
      <c r="V67" s="112">
        <v>24</v>
      </c>
      <c r="W67" s="112">
        <v>19</v>
      </c>
      <c r="X67" s="112">
        <v>15</v>
      </c>
      <c r="Y67" s="112">
        <v>18</v>
      </c>
      <c r="Z67" s="112">
        <v>23</v>
      </c>
    </row>
    <row r="68" spans="1:26" x14ac:dyDescent="0.25">
      <c r="S68" s="115" t="s">
        <v>41</v>
      </c>
      <c r="T68" s="115"/>
      <c r="U68" s="112"/>
      <c r="V68" s="112">
        <v>24</v>
      </c>
      <c r="W68" s="112">
        <v>17</v>
      </c>
      <c r="X68" s="112">
        <v>24</v>
      </c>
      <c r="Y68" s="112">
        <v>3</v>
      </c>
      <c r="Z68" s="112">
        <v>6</v>
      </c>
    </row>
    <row r="69" spans="1:26" x14ac:dyDescent="0.25">
      <c r="S69" s="115" t="s">
        <v>42</v>
      </c>
      <c r="T69" s="115"/>
      <c r="U69" s="112"/>
      <c r="V69" s="112">
        <v>5</v>
      </c>
      <c r="W69" s="112">
        <v>8</v>
      </c>
      <c r="X69" s="112">
        <v>7</v>
      </c>
      <c r="Y69" s="112">
        <v>20</v>
      </c>
      <c r="Z69" s="112">
        <v>14</v>
      </c>
    </row>
    <row r="70" spans="1:26" x14ac:dyDescent="0.25">
      <c r="S70" s="115" t="s">
        <v>43</v>
      </c>
      <c r="T70" s="115"/>
      <c r="U70" s="112"/>
      <c r="V70" s="112">
        <v>24</v>
      </c>
      <c r="W70" s="112">
        <v>13</v>
      </c>
      <c r="X70" s="112">
        <v>5</v>
      </c>
      <c r="Y70" s="112">
        <v>3</v>
      </c>
      <c r="Z70" s="112">
        <v>3</v>
      </c>
    </row>
    <row r="71" spans="1:26" x14ac:dyDescent="0.25">
      <c r="S71" s="115" t="s">
        <v>44</v>
      </c>
      <c r="T71" s="115"/>
      <c r="U71" s="112"/>
      <c r="V71" s="112">
        <v>3</v>
      </c>
      <c r="W71" s="112">
        <v>4</v>
      </c>
      <c r="X71" s="112">
        <v>11</v>
      </c>
      <c r="Y71" s="112">
        <v>16</v>
      </c>
      <c r="Z71" s="112">
        <v>13</v>
      </c>
    </row>
    <row r="72" spans="1:26" x14ac:dyDescent="0.25">
      <c r="S72" s="115" t="s">
        <v>45</v>
      </c>
      <c r="T72" s="115"/>
      <c r="U72" s="112"/>
      <c r="V72" s="112">
        <v>19</v>
      </c>
      <c r="W72" s="112">
        <v>19</v>
      </c>
      <c r="X72" s="112">
        <v>10</v>
      </c>
      <c r="Y72" s="112">
        <v>17</v>
      </c>
      <c r="Z72" s="112">
        <v>11</v>
      </c>
    </row>
    <row r="73" spans="1:26" x14ac:dyDescent="0.25">
      <c r="S73" s="115" t="s">
        <v>46</v>
      </c>
      <c r="T73" s="115"/>
      <c r="U73" s="112"/>
      <c r="V73" s="112">
        <v>7</v>
      </c>
      <c r="W73" s="112">
        <v>18</v>
      </c>
      <c r="X73" s="112">
        <v>13</v>
      </c>
      <c r="Y73" s="112">
        <v>7</v>
      </c>
      <c r="Z73" s="112">
        <v>19</v>
      </c>
    </row>
    <row r="74" spans="1:26" x14ac:dyDescent="0.25">
      <c r="S74" s="115" t="s">
        <v>47</v>
      </c>
      <c r="T74" s="115"/>
      <c r="U74" s="112"/>
      <c r="V74" s="112">
        <v>5</v>
      </c>
      <c r="W74" s="112">
        <v>9</v>
      </c>
      <c r="X74" s="112">
        <v>7</v>
      </c>
      <c r="Y74" s="112">
        <v>7</v>
      </c>
      <c r="Z74" s="112">
        <v>5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9</v>
      </c>
      <c r="X75" s="112">
        <v>8</v>
      </c>
      <c r="Y75" s="112">
        <v>6</v>
      </c>
      <c r="Z75" s="112">
        <v>16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0</v>
      </c>
      <c r="X76" s="112">
        <v>2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162</v>
      </c>
      <c r="W80" s="112">
        <v>145</v>
      </c>
      <c r="X80" s="112">
        <v>140</v>
      </c>
      <c r="Y80" s="112">
        <v>141</v>
      </c>
      <c r="Z80" s="112">
        <v>152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Diamantina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</v>
      </c>
      <c r="W83" s="112">
        <v>15</v>
      </c>
      <c r="X83" s="112">
        <v>15</v>
      </c>
      <c r="Y83" s="112">
        <v>14</v>
      </c>
      <c r="Z83" s="112">
        <v>19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</v>
      </c>
      <c r="W84" s="112">
        <v>3</v>
      </c>
      <c r="X84" s="112">
        <v>8</v>
      </c>
      <c r="Y84" s="112">
        <v>6</v>
      </c>
      <c r="Z84" s="112">
        <v>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9</v>
      </c>
      <c r="W85" s="112">
        <v>14</v>
      </c>
      <c r="X85" s="112">
        <v>18</v>
      </c>
      <c r="Y85" s="112">
        <v>11</v>
      </c>
      <c r="Z85" s="112">
        <v>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344</v>
      </c>
      <c r="D86" s="96">
        <f t="shared" ref="D86:D91" si="4">AD4</f>
        <v>6.5015479876161075E-2</v>
      </c>
      <c r="E86" s="97">
        <f t="shared" ref="E86:E91" si="5">AD4</f>
        <v>6.5015479876161075E-2</v>
      </c>
      <c r="F86" s="96">
        <f t="shared" ref="F86:F91" si="6">AF4</f>
        <v>9.5541401273885329E-2</v>
      </c>
      <c r="G86" s="97">
        <f t="shared" ref="G86:G91" si="7">AF4</f>
        <v>9.5541401273885329E-2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</v>
      </c>
      <c r="W86" s="112">
        <v>5</v>
      </c>
      <c r="X86" s="112">
        <v>8</v>
      </c>
      <c r="Y86" s="112">
        <v>3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187</v>
      </c>
      <c r="D87" s="96">
        <f t="shared" si="4"/>
        <v>2.7472527472527375E-2</v>
      </c>
      <c r="E87" s="97">
        <f t="shared" si="5"/>
        <v>2.7472527472527375E-2</v>
      </c>
      <c r="F87" s="96">
        <f t="shared" si="6"/>
        <v>0.22222222222222232</v>
      </c>
      <c r="G87" s="97">
        <f t="shared" si="7"/>
        <v>0.22222222222222232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3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152</v>
      </c>
      <c r="D88" s="96">
        <f t="shared" si="4"/>
        <v>0.10948905109489049</v>
      </c>
      <c r="E88" s="97">
        <f t="shared" si="5"/>
        <v>0.10948905109489049</v>
      </c>
      <c r="F88" s="96">
        <f t="shared" si="6"/>
        <v>-3.7974683544303778E-2</v>
      </c>
      <c r="G88" s="97">
        <f t="shared" si="7"/>
        <v>-3.7974683544303778E-2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196</v>
      </c>
      <c r="D89" s="96">
        <f t="shared" si="4"/>
        <v>0.10734463276836159</v>
      </c>
      <c r="E89" s="97">
        <f t="shared" si="5"/>
        <v>0.10734463276836159</v>
      </c>
      <c r="F89" s="96">
        <f t="shared" si="6"/>
        <v>3.1578947368421151E-2</v>
      </c>
      <c r="G89" s="97">
        <f t="shared" si="7"/>
        <v>3.1578947368421151E-2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14</v>
      </c>
      <c r="W89" s="112">
        <v>14</v>
      </c>
      <c r="X89" s="112">
        <v>16</v>
      </c>
      <c r="Y89" s="112">
        <v>10</v>
      </c>
      <c r="Z89" s="112">
        <v>12</v>
      </c>
    </row>
    <row r="90" spans="1:30" ht="15" customHeight="1" x14ac:dyDescent="0.25">
      <c r="A90" s="49" t="s">
        <v>95</v>
      </c>
      <c r="B90" s="49"/>
      <c r="C90" s="57" t="str">
        <f t="shared" si="3"/>
        <v>$53,740</v>
      </c>
      <c r="D90" s="96">
        <f t="shared" si="4"/>
        <v>-2.8836822654534577E-2</v>
      </c>
      <c r="E90" s="97">
        <f t="shared" si="5"/>
        <v>-2.8836822654534577E-2</v>
      </c>
      <c r="F90" s="96">
        <f t="shared" si="6"/>
        <v>0.16791427207853005</v>
      </c>
      <c r="G90" s="97">
        <f t="shared" si="7"/>
        <v>0.16791427207853005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30</v>
      </c>
      <c r="W90" s="112">
        <v>34</v>
      </c>
      <c r="X90" s="112">
        <v>34</v>
      </c>
      <c r="Y90" s="112">
        <v>26</v>
      </c>
      <c r="Z90" s="112">
        <v>24</v>
      </c>
    </row>
    <row r="91" spans="1:30" ht="15" customHeight="1" x14ac:dyDescent="0.25">
      <c r="A91" s="49" t="s">
        <v>7</v>
      </c>
      <c r="B91" s="49"/>
      <c r="C91" s="57" t="str">
        <f t="shared" si="3"/>
        <v>$12.3 mil</v>
      </c>
      <c r="D91" s="96">
        <f t="shared" si="4"/>
        <v>9.8415499263677653E-3</v>
      </c>
      <c r="E91" s="97">
        <f t="shared" si="5"/>
        <v>9.8415499263677653E-3</v>
      </c>
      <c r="F91" s="96">
        <f t="shared" si="6"/>
        <v>0.10669673598087548</v>
      </c>
      <c r="G91" s="97">
        <f t="shared" si="7"/>
        <v>0.10669673598087548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99</v>
      </c>
      <c r="W91" s="112">
        <v>110</v>
      </c>
      <c r="X91" s="112">
        <v>113</v>
      </c>
      <c r="Y91" s="112">
        <v>99</v>
      </c>
      <c r="Z91" s="112">
        <v>111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</v>
      </c>
      <c r="W93" s="112">
        <v>3</v>
      </c>
      <c r="X93" s="112">
        <v>4</v>
      </c>
      <c r="Y93" s="112">
        <v>8</v>
      </c>
      <c r="Z93" s="112">
        <v>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</v>
      </c>
      <c r="W94" s="112">
        <v>12</v>
      </c>
      <c r="X94" s="112">
        <v>6</v>
      </c>
      <c r="Y94" s="112">
        <v>12</v>
      </c>
      <c r="Z94" s="112">
        <v>10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</v>
      </c>
      <c r="W95" s="112">
        <v>10</v>
      </c>
      <c r="X95" s="112">
        <v>4</v>
      </c>
      <c r="Y95" s="112">
        <v>6</v>
      </c>
      <c r="Z95" s="112">
        <v>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</v>
      </c>
      <c r="W96" s="112">
        <v>9</v>
      </c>
      <c r="X96" s="112">
        <v>15</v>
      </c>
      <c r="Y96" s="112">
        <v>12</v>
      </c>
      <c r="Z96" s="112">
        <v>13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21</v>
      </c>
      <c r="W97" s="112">
        <v>19</v>
      </c>
      <c r="X97" s="112">
        <v>16</v>
      </c>
      <c r="Y97" s="112">
        <v>12</v>
      </c>
      <c r="Z97" s="112">
        <v>17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0</v>
      </c>
      <c r="W98" s="112">
        <v>5</v>
      </c>
      <c r="X98" s="112">
        <v>4</v>
      </c>
      <c r="Y98" s="112">
        <v>5</v>
      </c>
      <c r="Z98" s="112">
        <v>3</v>
      </c>
    </row>
    <row r="99" spans="1:32" ht="15" customHeight="1" x14ac:dyDescent="0.25">
      <c r="S99" s="115" t="s">
        <v>196</v>
      </c>
      <c r="T99" s="115"/>
      <c r="U99" s="112"/>
      <c r="V99" s="112">
        <v>3</v>
      </c>
      <c r="W99" s="112">
        <v>0</v>
      </c>
      <c r="X99" s="112">
        <v>3</v>
      </c>
      <c r="Y99" s="112">
        <v>9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13</v>
      </c>
      <c r="W100" s="112">
        <v>13</v>
      </c>
      <c r="X100" s="112">
        <v>18</v>
      </c>
      <c r="Y100" s="112">
        <v>13</v>
      </c>
      <c r="Z100" s="112">
        <v>17</v>
      </c>
    </row>
    <row r="101" spans="1:32" x14ac:dyDescent="0.25">
      <c r="A101" s="18"/>
      <c r="S101" s="118" t="s">
        <v>53</v>
      </c>
      <c r="T101" s="118"/>
      <c r="U101" s="112"/>
      <c r="V101" s="112">
        <v>93</v>
      </c>
      <c r="W101" s="112">
        <v>93</v>
      </c>
      <c r="X101" s="112">
        <v>79</v>
      </c>
      <c r="Y101" s="112">
        <v>80</v>
      </c>
      <c r="Z101" s="112">
        <v>85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179</v>
      </c>
      <c r="W104" s="112">
        <v>183</v>
      </c>
      <c r="X104" s="112">
        <v>188</v>
      </c>
      <c r="Y104" s="112">
        <v>217</v>
      </c>
      <c r="Z104" s="112">
        <v>231</v>
      </c>
      <c r="AB104" s="109" t="str">
        <f>TEXT(Z104,"###,###")</f>
        <v>231</v>
      </c>
      <c r="AD104" s="130">
        <f>Z104/($Z$4)*100</f>
        <v>67.151162790697668</v>
      </c>
      <c r="AF104" s="109"/>
    </row>
    <row r="105" spans="1:32" x14ac:dyDescent="0.25">
      <c r="S105" s="115" t="s">
        <v>17</v>
      </c>
      <c r="T105" s="115"/>
      <c r="U105" s="112"/>
      <c r="V105" s="112">
        <v>107</v>
      </c>
      <c r="W105" s="112">
        <v>101</v>
      </c>
      <c r="X105" s="112">
        <v>110</v>
      </c>
      <c r="Y105" s="112">
        <v>92</v>
      </c>
      <c r="Z105" s="112">
        <v>96</v>
      </c>
      <c r="AB105" s="109" t="str">
        <f>TEXT(Z105,"###,###")</f>
        <v>96</v>
      </c>
      <c r="AD105" s="130">
        <f>Z105/($Z$4)*100</f>
        <v>27.906976744186046</v>
      </c>
      <c r="AF105" s="109"/>
    </row>
    <row r="106" spans="1:32" x14ac:dyDescent="0.25">
      <c r="S106" s="118" t="s">
        <v>53</v>
      </c>
      <c r="T106" s="118"/>
      <c r="U106" s="120"/>
      <c r="V106" s="120">
        <v>286</v>
      </c>
      <c r="W106" s="120">
        <v>284</v>
      </c>
      <c r="X106" s="120">
        <v>298</v>
      </c>
      <c r="Y106" s="120">
        <v>309</v>
      </c>
      <c r="Z106" s="120">
        <v>327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</v>
      </c>
      <c r="W108" s="112">
        <v>29</v>
      </c>
      <c r="X108" s="112">
        <v>37</v>
      </c>
      <c r="Y108" s="112">
        <v>34</v>
      </c>
      <c r="Z108" s="112">
        <v>31</v>
      </c>
      <c r="AB108" s="109" t="str">
        <f>TEXT(Z108,"###,###")</f>
        <v>31</v>
      </c>
      <c r="AD108" s="130">
        <f>Z108/($Z$4)*100</f>
        <v>9.0116279069767433</v>
      </c>
      <c r="AF108" s="109"/>
    </row>
    <row r="109" spans="1:32" x14ac:dyDescent="0.25">
      <c r="S109" s="115" t="s">
        <v>20</v>
      </c>
      <c r="T109" s="115"/>
      <c r="U109" s="112"/>
      <c r="V109" s="112">
        <v>51</v>
      </c>
      <c r="W109" s="112">
        <v>60</v>
      </c>
      <c r="X109" s="112">
        <v>60</v>
      </c>
      <c r="Y109" s="112">
        <v>60</v>
      </c>
      <c r="Z109" s="112">
        <v>64</v>
      </c>
      <c r="AB109" s="109" t="str">
        <f>TEXT(Z109,"###,###")</f>
        <v>64</v>
      </c>
      <c r="AD109" s="130">
        <f>Z109/($Z$4)*100</f>
        <v>18.604651162790699</v>
      </c>
      <c r="AF109" s="109"/>
    </row>
    <row r="110" spans="1:32" x14ac:dyDescent="0.25">
      <c r="S110" s="115" t="s">
        <v>21</v>
      </c>
      <c r="T110" s="115"/>
      <c r="U110" s="112"/>
      <c r="V110" s="112">
        <v>170</v>
      </c>
      <c r="W110" s="112">
        <v>167</v>
      </c>
      <c r="X110" s="112">
        <v>140</v>
      </c>
      <c r="Y110" s="112">
        <v>167</v>
      </c>
      <c r="Z110" s="112">
        <v>166</v>
      </c>
      <c r="AB110" s="109" t="str">
        <f>TEXT(Z110,"###,###")</f>
        <v>166</v>
      </c>
      <c r="AD110" s="130">
        <f>Z110/($Z$4)*100</f>
        <v>48.255813953488378</v>
      </c>
      <c r="AF110" s="109"/>
    </row>
    <row r="111" spans="1:32" x14ac:dyDescent="0.25">
      <c r="S111" s="115" t="s">
        <v>22</v>
      </c>
      <c r="T111" s="115"/>
      <c r="U111" s="112"/>
      <c r="V111" s="112">
        <v>54</v>
      </c>
      <c r="W111" s="112">
        <v>57</v>
      </c>
      <c r="X111" s="112">
        <v>61</v>
      </c>
      <c r="Y111" s="112">
        <v>44</v>
      </c>
      <c r="Z111" s="112">
        <v>71</v>
      </c>
      <c r="AB111" s="109" t="str">
        <f>TEXT(Z111,"###,###")</f>
        <v>71</v>
      </c>
      <c r="AD111" s="130">
        <f>Z111/($Z$4)*100</f>
        <v>20.63953488372093</v>
      </c>
      <c r="AF111" s="109"/>
    </row>
    <row r="112" spans="1:32" x14ac:dyDescent="0.25">
      <c r="S112" s="118" t="s">
        <v>53</v>
      </c>
      <c r="T112" s="118"/>
      <c r="U112" s="112"/>
      <c r="V112" s="112">
        <v>310</v>
      </c>
      <c r="W112" s="112">
        <v>331</v>
      </c>
      <c r="X112" s="112">
        <v>324</v>
      </c>
      <c r="Y112" s="112">
        <v>322</v>
      </c>
      <c r="Z112" s="112">
        <v>342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40.090000000000003</v>
      </c>
      <c r="W118" s="131">
        <v>40.880000000000003</v>
      </c>
      <c r="X118" s="131">
        <v>41.54</v>
      </c>
      <c r="Y118" s="131">
        <v>42.13</v>
      </c>
      <c r="Z118" s="131">
        <v>41.51</v>
      </c>
      <c r="AB118" s="109" t="str">
        <f>TEXT(Z118,"##.0")</f>
        <v>41.5</v>
      </c>
    </row>
    <row r="120" spans="19:32" x14ac:dyDescent="0.25">
      <c r="S120" s="101" t="s">
        <v>97</v>
      </c>
      <c r="T120" s="112"/>
      <c r="U120" s="112"/>
      <c r="V120" s="112">
        <v>169</v>
      </c>
      <c r="W120" s="112">
        <v>182</v>
      </c>
      <c r="X120" s="112">
        <v>166</v>
      </c>
      <c r="Y120" s="112">
        <v>152</v>
      </c>
      <c r="Z120" s="112">
        <v>166</v>
      </c>
      <c r="AB120" s="109" t="str">
        <f>TEXT(Z120,"###,###")</f>
        <v>166</v>
      </c>
    </row>
    <row r="121" spans="19:32" x14ac:dyDescent="0.25">
      <c r="S121" s="101" t="s">
        <v>98</v>
      </c>
      <c r="T121" s="112"/>
      <c r="U121" s="112"/>
      <c r="V121" s="112">
        <v>10</v>
      </c>
      <c r="W121" s="112">
        <v>7</v>
      </c>
      <c r="X121" s="112">
        <v>10</v>
      </c>
      <c r="Y121" s="112">
        <v>10</v>
      </c>
      <c r="Z121" s="112">
        <v>12</v>
      </c>
      <c r="AB121" s="109" t="str">
        <f>TEXT(Z121,"###,###")</f>
        <v>12</v>
      </c>
    </row>
    <row r="122" spans="19:32" x14ac:dyDescent="0.25">
      <c r="S122" s="101" t="s">
        <v>99</v>
      </c>
      <c r="T122" s="112"/>
      <c r="U122" s="112"/>
      <c r="V122" s="112">
        <v>15</v>
      </c>
      <c r="W122" s="112">
        <v>13</v>
      </c>
      <c r="X122" s="112">
        <v>20</v>
      </c>
      <c r="Y122" s="112">
        <v>20</v>
      </c>
      <c r="Z122" s="112">
        <v>24</v>
      </c>
      <c r="AB122" s="109" t="str">
        <f>TEXT(Z122,"###,###")</f>
        <v>24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184</v>
      </c>
      <c r="W124" s="112">
        <v>195</v>
      </c>
      <c r="X124" s="112">
        <v>186</v>
      </c>
      <c r="Y124" s="112">
        <v>172</v>
      </c>
      <c r="Z124" s="112">
        <v>190</v>
      </c>
      <c r="AB124" s="109" t="str">
        <f>TEXT(Z124,"###,###")</f>
        <v>190</v>
      </c>
      <c r="AD124" s="127">
        <f>Z124/$Z$7*100</f>
        <v>96.938775510204081</v>
      </c>
    </row>
    <row r="125" spans="19:32" x14ac:dyDescent="0.25">
      <c r="S125" s="101" t="s">
        <v>101</v>
      </c>
      <c r="T125" s="112"/>
      <c r="U125" s="112"/>
      <c r="V125" s="112">
        <v>25</v>
      </c>
      <c r="W125" s="112">
        <v>20</v>
      </c>
      <c r="X125" s="112">
        <v>30</v>
      </c>
      <c r="Y125" s="112">
        <v>30</v>
      </c>
      <c r="Z125" s="112">
        <v>36</v>
      </c>
      <c r="AB125" s="109" t="str">
        <f>TEXT(Z125,"###,###")</f>
        <v>36</v>
      </c>
      <c r="AD125" s="127">
        <f>Z125/$Z$7*100</f>
        <v>18.367346938775512</v>
      </c>
    </row>
    <row r="127" spans="19:32" x14ac:dyDescent="0.25">
      <c r="S127" s="101" t="s">
        <v>102</v>
      </c>
      <c r="T127" s="112"/>
      <c r="U127" s="112"/>
      <c r="V127" s="112">
        <v>100</v>
      </c>
      <c r="W127" s="112">
        <v>113</v>
      </c>
      <c r="X127" s="112">
        <v>113</v>
      </c>
      <c r="Y127" s="112">
        <v>102</v>
      </c>
      <c r="Z127" s="112">
        <v>107</v>
      </c>
      <c r="AB127" s="109" t="str">
        <f>TEXT(Z127,"###,###")</f>
        <v>107</v>
      </c>
      <c r="AD127" s="127">
        <f>Z127/$Z$7*100</f>
        <v>54.591836734693878</v>
      </c>
    </row>
    <row r="128" spans="19:32" x14ac:dyDescent="0.25">
      <c r="S128" s="101" t="s">
        <v>103</v>
      </c>
      <c r="T128" s="112"/>
      <c r="U128" s="112"/>
      <c r="V128" s="112">
        <v>90</v>
      </c>
      <c r="W128" s="112">
        <v>92</v>
      </c>
      <c r="X128" s="112">
        <v>81</v>
      </c>
      <c r="Y128" s="112">
        <v>76</v>
      </c>
      <c r="Z128" s="112">
        <v>87</v>
      </c>
      <c r="AB128" s="109" t="str">
        <f>TEXT(Z128,"###,###")</f>
        <v>87</v>
      </c>
      <c r="AD128" s="127">
        <f>Z128/$Z$7*100</f>
        <v>44.387755102040813</v>
      </c>
    </row>
    <row r="130" spans="19:20" x14ac:dyDescent="0.25">
      <c r="S130" s="101" t="s">
        <v>277</v>
      </c>
      <c r="T130" s="127">
        <v>84.693877551020407</v>
      </c>
    </row>
    <row r="131" spans="19:20" x14ac:dyDescent="0.25">
      <c r="S131" s="101" t="s">
        <v>278</v>
      </c>
      <c r="T131" s="127">
        <v>6.1224489795918364</v>
      </c>
    </row>
    <row r="132" spans="19:20" x14ac:dyDescent="0.25">
      <c r="S132" s="101" t="s">
        <v>279</v>
      </c>
      <c r="T132" s="127">
        <v>12.244897959183673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ACA73C-6C79-4972-BE6D-510F1C2AD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970066-5A42-4A34-BB9E-88884862E9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54333BD-A40B-4FC9-B9BE-BF22FC17D8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8B6A445-66B0-4250-A83B-460510B1B9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40DB-9FE5-4865-84EB-5AF7B9F7C859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9.23 Doomadgee,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702</v>
      </c>
      <c r="W4" s="108">
        <v>595</v>
      </c>
      <c r="X4" s="108">
        <v>652</v>
      </c>
      <c r="Y4" s="108">
        <v>651</v>
      </c>
      <c r="Z4" s="108">
        <v>633</v>
      </c>
      <c r="AB4" s="109" t="str">
        <f>TEXT(Z4,"###,###")</f>
        <v>633</v>
      </c>
      <c r="AD4" s="110">
        <f>Z4/Y4-1</f>
        <v>-2.7649769585253448E-2</v>
      </c>
      <c r="AF4" s="110">
        <f>Z4/V4-1</f>
        <v>-9.8290598290598274E-2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388</v>
      </c>
      <c r="W5" s="108">
        <v>288</v>
      </c>
      <c r="X5" s="108">
        <v>305</v>
      </c>
      <c r="Y5" s="108">
        <v>333</v>
      </c>
      <c r="Z5" s="108">
        <v>328</v>
      </c>
      <c r="AB5" s="109" t="str">
        <f>TEXT(Z5,"###,###")</f>
        <v>328</v>
      </c>
      <c r="AD5" s="110">
        <f t="shared" ref="AD5:AD9" si="0">Z5/Y5-1</f>
        <v>-1.501501501501501E-2</v>
      </c>
      <c r="AF5" s="110">
        <f t="shared" ref="AF5:AF9" si="1">Z5/V5-1</f>
        <v>-0.15463917525773196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314</v>
      </c>
      <c r="W6" s="108">
        <v>310</v>
      </c>
      <c r="X6" s="108">
        <v>346</v>
      </c>
      <c r="Y6" s="108">
        <v>317</v>
      </c>
      <c r="Z6" s="108">
        <v>297</v>
      </c>
      <c r="AB6" s="109" t="str">
        <f>TEXT(Z6,"###,###")</f>
        <v>297</v>
      </c>
      <c r="AD6" s="110">
        <f t="shared" si="0"/>
        <v>-6.3091482649842323E-2</v>
      </c>
      <c r="AF6" s="110">
        <f t="shared" si="1"/>
        <v>-5.414012738853502E-2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518</v>
      </c>
      <c r="W7" s="108">
        <v>451</v>
      </c>
      <c r="X7" s="108">
        <v>456</v>
      </c>
      <c r="Y7" s="108">
        <v>466</v>
      </c>
      <c r="Z7" s="108">
        <v>460</v>
      </c>
      <c r="AB7" s="109" t="str">
        <f>TEXT(Z7,"###,###")</f>
        <v>460</v>
      </c>
      <c r="AD7" s="110">
        <f t="shared" si="0"/>
        <v>-1.2875536480686733E-2</v>
      </c>
      <c r="AF7" s="110">
        <f t="shared" si="1"/>
        <v>-0.11196911196911197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633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460</v>
      </c>
      <c r="P8" s="67"/>
      <c r="S8" s="107" t="s">
        <v>82</v>
      </c>
      <c r="T8" s="108"/>
      <c r="U8" s="108"/>
      <c r="V8" s="108">
        <v>24510.29</v>
      </c>
      <c r="W8" s="108">
        <v>25352.54</v>
      </c>
      <c r="X8" s="108">
        <v>24784.080000000002</v>
      </c>
      <c r="Y8" s="108">
        <v>26193.1</v>
      </c>
      <c r="Z8" s="108">
        <v>25291</v>
      </c>
      <c r="AB8" s="109" t="str">
        <f>TEXT(Z8,"$###,###")</f>
        <v>$25,291</v>
      </c>
      <c r="AD8" s="110">
        <f t="shared" si="0"/>
        <v>-3.4440367883144751E-2</v>
      </c>
      <c r="AF8" s="110">
        <f t="shared" si="1"/>
        <v>3.1852336304466267E-2</v>
      </c>
    </row>
    <row r="9" spans="1:32" x14ac:dyDescent="0.25">
      <c r="A9" s="30" t="s">
        <v>14</v>
      </c>
      <c r="B9" s="71"/>
      <c r="C9" s="72"/>
      <c r="D9" s="73">
        <f>AD104</f>
        <v>53.238546603475513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54.130434782608695</v>
      </c>
      <c r="P9" s="74" t="s">
        <v>83</v>
      </c>
      <c r="S9" s="107" t="s">
        <v>7</v>
      </c>
      <c r="T9" s="108"/>
      <c r="U9" s="108"/>
      <c r="V9" s="108">
        <v>17506605</v>
      </c>
      <c r="W9" s="108">
        <v>17149465</v>
      </c>
      <c r="X9" s="108">
        <v>17289641</v>
      </c>
      <c r="Y9" s="108">
        <v>18691659</v>
      </c>
      <c r="Z9" s="108">
        <v>19974655</v>
      </c>
      <c r="AB9" s="109" t="str">
        <f>TEXT(Z9/1000000,"$#,###.0")&amp;" mil"</f>
        <v>$20.0 mil</v>
      </c>
      <c r="AD9" s="110">
        <f t="shared" si="0"/>
        <v>6.8640028153734267E-2</v>
      </c>
      <c r="AF9" s="110">
        <f t="shared" si="1"/>
        <v>0.14097821936349164</v>
      </c>
    </row>
    <row r="10" spans="1:32" x14ac:dyDescent="0.25">
      <c r="A10" s="30" t="s">
        <v>17</v>
      </c>
      <c r="B10" s="71"/>
      <c r="C10" s="72"/>
      <c r="D10" s="73">
        <f>AD105</f>
        <v>46.129541864139021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46.086956521739133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99.130434782608702</v>
      </c>
      <c r="P11" s="74" t="s">
        <v>83</v>
      </c>
      <c r="S11" s="107" t="s">
        <v>29</v>
      </c>
      <c r="T11" s="112"/>
      <c r="U11" s="112"/>
      <c r="V11" s="112">
        <v>698</v>
      </c>
      <c r="W11" s="112">
        <v>592</v>
      </c>
      <c r="X11" s="112">
        <v>648</v>
      </c>
      <c r="Y11" s="112">
        <v>646</v>
      </c>
      <c r="Z11" s="112">
        <v>626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0.86956521739130432</v>
      </c>
      <c r="P12" s="74" t="s">
        <v>83</v>
      </c>
      <c r="S12" s="107" t="s">
        <v>30</v>
      </c>
      <c r="T12" s="112"/>
      <c r="U12" s="112"/>
      <c r="V12" s="112">
        <v>4</v>
      </c>
      <c r="W12" s="112">
        <v>0</v>
      </c>
      <c r="X12" s="112">
        <v>4</v>
      </c>
      <c r="Y12" s="112">
        <v>6</v>
      </c>
      <c r="Z12" s="112">
        <v>5</v>
      </c>
    </row>
    <row r="13" spans="1:32" ht="15" customHeight="1" x14ac:dyDescent="0.25">
      <c r="A13" s="30" t="s">
        <v>19</v>
      </c>
      <c r="B13" s="72"/>
      <c r="C13" s="72"/>
      <c r="D13" s="73">
        <f>AD108</f>
        <v>2.3696682464454977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7.2669826224328586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33.80726698262243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18.122270742358079</v>
      </c>
      <c r="P15" s="74" t="s">
        <v>83</v>
      </c>
      <c r="S15" s="115" t="s">
        <v>59</v>
      </c>
      <c r="T15" s="115"/>
      <c r="U15" s="116"/>
      <c r="V15" s="116">
        <v>17</v>
      </c>
      <c r="W15" s="116">
        <v>21</v>
      </c>
      <c r="X15" s="116">
        <v>16</v>
      </c>
      <c r="Y15" s="112">
        <v>22</v>
      </c>
      <c r="Z15" s="112">
        <v>19</v>
      </c>
      <c r="AB15" s="117">
        <f t="shared" ref="AB15:AB34" si="2">IF(Z15="np",0,Z15/$Z$34)</f>
        <v>3.0063291139240507E-2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56.872037914691944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81.877729257641917</v>
      </c>
      <c r="P16" s="37" t="s">
        <v>83</v>
      </c>
      <c r="S16" s="115" t="s">
        <v>60</v>
      </c>
      <c r="T16" s="115"/>
      <c r="U16" s="116"/>
      <c r="V16" s="116">
        <v>11</v>
      </c>
      <c r="W16" s="116">
        <v>7</v>
      </c>
      <c r="X16" s="116">
        <v>4</v>
      </c>
      <c r="Y16" s="112">
        <v>5</v>
      </c>
      <c r="Z16" s="112">
        <v>7</v>
      </c>
      <c r="AB16" s="117">
        <f t="shared" si="2"/>
        <v>1.1075949367088608E-2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4</v>
      </c>
      <c r="Z17" s="112">
        <v>3</v>
      </c>
      <c r="AB17" s="117">
        <f t="shared" si="2"/>
        <v>4.7468354430379748E-3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Doomadgee (2018-19 to 2022-23)</v>
      </c>
      <c r="B19" s="63"/>
      <c r="C19" s="63"/>
      <c r="D19" s="63"/>
      <c r="E19" s="63"/>
      <c r="F19" s="63"/>
      <c r="G19" s="63" t="str">
        <f>$S$1&amp;" ("&amp;$V$2&amp;" to "&amp;$Z$2&amp;")"</f>
        <v>Doomadgee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29</v>
      </c>
      <c r="W19" s="116">
        <v>11</v>
      </c>
      <c r="X19" s="116">
        <v>21</v>
      </c>
      <c r="Y19" s="112">
        <v>23</v>
      </c>
      <c r="Z19" s="112">
        <v>28</v>
      </c>
      <c r="AB19" s="117">
        <f t="shared" si="2"/>
        <v>4.4303797468354431E-2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5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78</v>
      </c>
      <c r="W21" s="116">
        <v>77</v>
      </c>
      <c r="X21" s="116">
        <v>95</v>
      </c>
      <c r="Y21" s="112">
        <v>91</v>
      </c>
      <c r="Z21" s="112">
        <v>92</v>
      </c>
      <c r="AB21" s="117">
        <f t="shared" si="2"/>
        <v>0.14556962025316456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0</v>
      </c>
      <c r="X22" s="116">
        <v>17</v>
      </c>
      <c r="Y22" s="112">
        <v>19</v>
      </c>
      <c r="Z22" s="112">
        <v>5</v>
      </c>
      <c r="AB22" s="117">
        <f t="shared" si="2"/>
        <v>7.9113924050632917E-3</v>
      </c>
    </row>
    <row r="23" spans="1:28" x14ac:dyDescent="0.25">
      <c r="S23" s="115" t="s">
        <v>67</v>
      </c>
      <c r="T23" s="115"/>
      <c r="U23" s="116"/>
      <c r="V23" s="116">
        <v>10</v>
      </c>
      <c r="W23" s="116">
        <v>14</v>
      </c>
      <c r="X23" s="116">
        <v>10</v>
      </c>
      <c r="Y23" s="112">
        <v>18</v>
      </c>
      <c r="Z23" s="112">
        <v>12</v>
      </c>
      <c r="AB23" s="117">
        <f t="shared" si="2"/>
        <v>1.8987341772151899E-2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8</v>
      </c>
      <c r="W25" s="116">
        <v>7</v>
      </c>
      <c r="X25" s="116">
        <v>5</v>
      </c>
      <c r="Y25" s="112">
        <v>3</v>
      </c>
      <c r="Z25" s="112">
        <v>9</v>
      </c>
      <c r="AB25" s="117">
        <f t="shared" si="2"/>
        <v>1.4240506329113924E-2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12</v>
      </c>
      <c r="W27" s="116">
        <v>9</v>
      </c>
      <c r="X27" s="116">
        <v>11</v>
      </c>
      <c r="Y27" s="112">
        <v>37</v>
      </c>
      <c r="Z27" s="112">
        <v>16</v>
      </c>
      <c r="AB27" s="117">
        <f t="shared" si="2"/>
        <v>2.5316455696202531E-2</v>
      </c>
    </row>
    <row r="28" spans="1:28" x14ac:dyDescent="0.25">
      <c r="S28" s="115" t="s">
        <v>72</v>
      </c>
      <c r="T28" s="115"/>
      <c r="U28" s="116"/>
      <c r="V28" s="116">
        <v>8</v>
      </c>
      <c r="W28" s="116">
        <v>6</v>
      </c>
      <c r="X28" s="116">
        <v>12</v>
      </c>
      <c r="Y28" s="112">
        <v>12</v>
      </c>
      <c r="Z28" s="112">
        <v>94</v>
      </c>
      <c r="AB28" s="117">
        <f t="shared" si="2"/>
        <v>0.14873417721518986</v>
      </c>
    </row>
    <row r="29" spans="1:28" x14ac:dyDescent="0.25">
      <c r="S29" s="115" t="s">
        <v>73</v>
      </c>
      <c r="T29" s="115"/>
      <c r="U29" s="116"/>
      <c r="V29" s="116">
        <v>134</v>
      </c>
      <c r="W29" s="116">
        <v>119</v>
      </c>
      <c r="X29" s="116">
        <v>101</v>
      </c>
      <c r="Y29" s="112">
        <v>100</v>
      </c>
      <c r="Z29" s="112">
        <v>109</v>
      </c>
      <c r="AB29" s="117">
        <f t="shared" si="2"/>
        <v>0.17246835443037975</v>
      </c>
    </row>
    <row r="30" spans="1:28" x14ac:dyDescent="0.25">
      <c r="S30" s="115" t="s">
        <v>74</v>
      </c>
      <c r="T30" s="115"/>
      <c r="U30" s="116"/>
      <c r="V30" s="116">
        <v>165</v>
      </c>
      <c r="W30" s="116">
        <v>136</v>
      </c>
      <c r="X30" s="116">
        <v>104</v>
      </c>
      <c r="Y30" s="112">
        <v>101</v>
      </c>
      <c r="Z30" s="112">
        <v>92</v>
      </c>
      <c r="AB30" s="117">
        <f t="shared" si="2"/>
        <v>0.14556962025316456</v>
      </c>
    </row>
    <row r="31" spans="1:28" x14ac:dyDescent="0.25">
      <c r="S31" s="115" t="s">
        <v>75</v>
      </c>
      <c r="T31" s="115"/>
      <c r="U31" s="116"/>
      <c r="V31" s="116">
        <v>168</v>
      </c>
      <c r="W31" s="116">
        <v>171</v>
      </c>
      <c r="X31" s="116">
        <v>237</v>
      </c>
      <c r="Y31" s="112">
        <v>179</v>
      </c>
      <c r="Z31" s="112">
        <v>98</v>
      </c>
      <c r="AB31" s="117">
        <f t="shared" si="2"/>
        <v>0.1550632911392405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1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41</v>
      </c>
      <c r="W33" s="116">
        <v>12</v>
      </c>
      <c r="X33" s="116">
        <v>15</v>
      </c>
      <c r="Y33" s="112">
        <v>28</v>
      </c>
      <c r="Z33" s="112">
        <v>48</v>
      </c>
      <c r="AB33" s="117">
        <f t="shared" si="2"/>
        <v>7.5949367088607597E-2</v>
      </c>
    </row>
    <row r="34" spans="19:32" x14ac:dyDescent="0.25">
      <c r="S34" s="118" t="s">
        <v>53</v>
      </c>
      <c r="T34" s="118"/>
      <c r="U34" s="119"/>
      <c r="V34" s="119">
        <v>700</v>
      </c>
      <c r="W34" s="119">
        <v>595</v>
      </c>
      <c r="X34" s="119">
        <v>652</v>
      </c>
      <c r="Y34" s="120">
        <v>645</v>
      </c>
      <c r="Z34" s="120">
        <v>632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449</v>
      </c>
      <c r="W37" s="112">
        <v>375</v>
      </c>
      <c r="X37" s="112">
        <v>355</v>
      </c>
      <c r="Y37" s="112">
        <v>374</v>
      </c>
      <c r="Z37" s="112">
        <v>375</v>
      </c>
      <c r="AB37" s="132">
        <f>Z37/Z40*100</f>
        <v>81.877729257641917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71</v>
      </c>
      <c r="W38" s="112">
        <v>80</v>
      </c>
      <c r="X38" s="112">
        <v>95</v>
      </c>
      <c r="Y38" s="112">
        <v>93</v>
      </c>
      <c r="Z38" s="112">
        <v>83</v>
      </c>
      <c r="AB38" s="132">
        <f>Z38/Z40*100</f>
        <v>18.122270742358079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520</v>
      </c>
      <c r="W40" s="112">
        <v>455</v>
      </c>
      <c r="X40" s="112">
        <v>450</v>
      </c>
      <c r="Y40" s="112">
        <v>467</v>
      </c>
      <c r="Z40" s="112">
        <v>458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6</v>
      </c>
      <c r="X45" s="112">
        <v>2</v>
      </c>
      <c r="Y45" s="112">
        <v>3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23</v>
      </c>
      <c r="W46" s="112">
        <v>5</v>
      </c>
      <c r="X46" s="112">
        <v>13</v>
      </c>
      <c r="Y46" s="112">
        <v>13</v>
      </c>
      <c r="Z46" s="112">
        <v>20</v>
      </c>
    </row>
    <row r="47" spans="19:32" x14ac:dyDescent="0.25">
      <c r="S47" s="115" t="s">
        <v>39</v>
      </c>
      <c r="T47" s="115"/>
      <c r="U47" s="112"/>
      <c r="V47" s="112">
        <v>45</v>
      </c>
      <c r="W47" s="112">
        <v>27</v>
      </c>
      <c r="X47" s="112">
        <v>30</v>
      </c>
      <c r="Y47" s="112">
        <v>31</v>
      </c>
      <c r="Z47" s="112">
        <v>30</v>
      </c>
    </row>
    <row r="48" spans="19:32" x14ac:dyDescent="0.25">
      <c r="S48" s="115" t="s">
        <v>40</v>
      </c>
      <c r="T48" s="115"/>
      <c r="U48" s="112"/>
      <c r="V48" s="112">
        <v>55</v>
      </c>
      <c r="W48" s="112">
        <v>37</v>
      </c>
      <c r="X48" s="112">
        <v>46</v>
      </c>
      <c r="Y48" s="112">
        <v>36</v>
      </c>
      <c r="Z48" s="112">
        <v>52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</v>
      </c>
      <c r="W49" s="112">
        <v>38</v>
      </c>
      <c r="X49" s="112">
        <v>40</v>
      </c>
      <c r="Y49" s="112">
        <v>45</v>
      </c>
      <c r="Z49" s="112">
        <v>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Doomadgee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54</v>
      </c>
      <c r="W50" s="112">
        <v>26</v>
      </c>
      <c r="X50" s="112">
        <v>18</v>
      </c>
      <c r="Y50" s="112">
        <v>30</v>
      </c>
      <c r="Z50" s="112">
        <v>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47</v>
      </c>
      <c r="W51" s="112">
        <v>38</v>
      </c>
      <c r="X51" s="112">
        <v>44</v>
      </c>
      <c r="Y51" s="112">
        <v>28</v>
      </c>
      <c r="Z51" s="112">
        <v>32</v>
      </c>
    </row>
    <row r="52" spans="1:26" ht="15" customHeight="1" x14ac:dyDescent="0.25">
      <c r="S52" s="115" t="s">
        <v>44</v>
      </c>
      <c r="T52" s="115"/>
      <c r="U52" s="112"/>
      <c r="V52" s="112">
        <v>63</v>
      </c>
      <c r="W52" s="112">
        <v>50</v>
      </c>
      <c r="X52" s="112">
        <v>40</v>
      </c>
      <c r="Y52" s="112">
        <v>54</v>
      </c>
      <c r="Z52" s="112">
        <v>44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</v>
      </c>
      <c r="W53" s="112">
        <v>26</v>
      </c>
      <c r="X53" s="112">
        <v>28</v>
      </c>
      <c r="Y53" s="112">
        <v>33</v>
      </c>
      <c r="Z53" s="112">
        <v>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</v>
      </c>
      <c r="W54" s="112">
        <v>10</v>
      </c>
      <c r="X54" s="112">
        <v>16</v>
      </c>
      <c r="Y54" s="112">
        <v>16</v>
      </c>
      <c r="Z54" s="112">
        <v>24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</v>
      </c>
      <c r="W55" s="112">
        <v>11</v>
      </c>
      <c r="X55" s="112">
        <v>19</v>
      </c>
      <c r="Y55" s="112">
        <v>24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8</v>
      </c>
      <c r="X56" s="112">
        <v>5</v>
      </c>
      <c r="Y56" s="112">
        <v>11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4</v>
      </c>
      <c r="Y57" s="112">
        <v>3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385</v>
      </c>
      <c r="W61" s="112">
        <v>289</v>
      </c>
      <c r="X61" s="112">
        <v>305</v>
      </c>
      <c r="Y61" s="112">
        <v>334</v>
      </c>
      <c r="Z61" s="112">
        <v>334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</v>
      </c>
      <c r="W64" s="112">
        <v>7</v>
      </c>
      <c r="X64" s="112">
        <v>3</v>
      </c>
      <c r="Y64" s="112">
        <v>0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Doomadgee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</v>
      </c>
      <c r="W65" s="112">
        <v>21</v>
      </c>
      <c r="X65" s="112">
        <v>38</v>
      </c>
      <c r="Y65" s="112">
        <v>27</v>
      </c>
      <c r="Z65" s="112">
        <v>14</v>
      </c>
    </row>
    <row r="66" spans="1:26" x14ac:dyDescent="0.25">
      <c r="S66" s="115" t="s">
        <v>39</v>
      </c>
      <c r="T66" s="115"/>
      <c r="U66" s="112"/>
      <c r="V66" s="112">
        <v>30</v>
      </c>
      <c r="W66" s="112">
        <v>24</v>
      </c>
      <c r="X66" s="112">
        <v>28</v>
      </c>
      <c r="Y66" s="112">
        <v>41</v>
      </c>
      <c r="Z66" s="112">
        <v>33</v>
      </c>
    </row>
    <row r="67" spans="1:26" x14ac:dyDescent="0.25">
      <c r="S67" s="115" t="s">
        <v>40</v>
      </c>
      <c r="T67" s="115"/>
      <c r="U67" s="112"/>
      <c r="V67" s="112">
        <v>52</v>
      </c>
      <c r="W67" s="112">
        <v>52</v>
      </c>
      <c r="X67" s="112">
        <v>56</v>
      </c>
      <c r="Y67" s="112">
        <v>38</v>
      </c>
      <c r="Z67" s="112">
        <v>32</v>
      </c>
    </row>
    <row r="68" spans="1:26" x14ac:dyDescent="0.25">
      <c r="S68" s="115" t="s">
        <v>41</v>
      </c>
      <c r="T68" s="115"/>
      <c r="U68" s="112"/>
      <c r="V68" s="112">
        <v>37</v>
      </c>
      <c r="W68" s="112">
        <v>40</v>
      </c>
      <c r="X68" s="112">
        <v>42</v>
      </c>
      <c r="Y68" s="112">
        <v>46</v>
      </c>
      <c r="Z68" s="112">
        <v>42</v>
      </c>
    </row>
    <row r="69" spans="1:26" x14ac:dyDescent="0.25">
      <c r="S69" s="115" t="s">
        <v>42</v>
      </c>
      <c r="T69" s="115"/>
      <c r="U69" s="112"/>
      <c r="V69" s="112">
        <v>38</v>
      </c>
      <c r="W69" s="112">
        <v>32</v>
      </c>
      <c r="X69" s="112">
        <v>33</v>
      </c>
      <c r="Y69" s="112">
        <v>27</v>
      </c>
      <c r="Z69" s="112">
        <v>29</v>
      </c>
    </row>
    <row r="70" spans="1:26" x14ac:dyDescent="0.25">
      <c r="S70" s="115" t="s">
        <v>43</v>
      </c>
      <c r="T70" s="115"/>
      <c r="U70" s="112"/>
      <c r="V70" s="112">
        <v>43</v>
      </c>
      <c r="W70" s="112">
        <v>37</v>
      </c>
      <c r="X70" s="112">
        <v>45</v>
      </c>
      <c r="Y70" s="112">
        <v>44</v>
      </c>
      <c r="Z70" s="112">
        <v>41</v>
      </c>
    </row>
    <row r="71" spans="1:26" x14ac:dyDescent="0.25">
      <c r="S71" s="115" t="s">
        <v>44</v>
      </c>
      <c r="T71" s="115"/>
      <c r="U71" s="112"/>
      <c r="V71" s="112">
        <v>32</v>
      </c>
      <c r="W71" s="112">
        <v>31</v>
      </c>
      <c r="X71" s="112">
        <v>31</v>
      </c>
      <c r="Y71" s="112">
        <v>40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17</v>
      </c>
      <c r="W72" s="112">
        <v>26</v>
      </c>
      <c r="X72" s="112">
        <v>28</v>
      </c>
      <c r="Y72" s="112">
        <v>23</v>
      </c>
      <c r="Z72" s="112">
        <v>29</v>
      </c>
    </row>
    <row r="73" spans="1:26" x14ac:dyDescent="0.25">
      <c r="S73" s="115" t="s">
        <v>46</v>
      </c>
      <c r="T73" s="115"/>
      <c r="U73" s="112"/>
      <c r="V73" s="112">
        <v>21</v>
      </c>
      <c r="W73" s="112">
        <v>18</v>
      </c>
      <c r="X73" s="112">
        <v>14</v>
      </c>
      <c r="Y73" s="112">
        <v>9</v>
      </c>
      <c r="Z73" s="112">
        <v>14</v>
      </c>
    </row>
    <row r="74" spans="1:26" x14ac:dyDescent="0.25">
      <c r="S74" s="115" t="s">
        <v>47</v>
      </c>
      <c r="T74" s="115"/>
      <c r="U74" s="112"/>
      <c r="V74" s="112">
        <v>11</v>
      </c>
      <c r="W74" s="112">
        <v>14</v>
      </c>
      <c r="X74" s="112">
        <v>26</v>
      </c>
      <c r="Y74" s="112">
        <v>23</v>
      </c>
      <c r="Z74" s="112">
        <v>20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2</v>
      </c>
      <c r="Y75" s="112">
        <v>7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318</v>
      </c>
      <c r="W80" s="112">
        <v>309</v>
      </c>
      <c r="X80" s="112">
        <v>346</v>
      </c>
      <c r="Y80" s="112">
        <v>317</v>
      </c>
      <c r="Z80" s="112">
        <v>298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Doomadgee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</v>
      </c>
      <c r="W83" s="112">
        <v>10</v>
      </c>
      <c r="X83" s="112">
        <v>8</v>
      </c>
      <c r="Y83" s="112">
        <v>8</v>
      </c>
      <c r="Z83" s="112">
        <v>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</v>
      </c>
      <c r="W84" s="112">
        <v>25</v>
      </c>
      <c r="X84" s="112">
        <v>23</v>
      </c>
      <c r="Y84" s="112">
        <v>18</v>
      </c>
      <c r="Z84" s="112">
        <v>23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28</v>
      </c>
      <c r="W85" s="112">
        <v>26</v>
      </c>
      <c r="X85" s="112">
        <v>25</v>
      </c>
      <c r="Y85" s="112">
        <v>28</v>
      </c>
      <c r="Z85" s="112">
        <v>39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633</v>
      </c>
      <c r="D86" s="96">
        <f t="shared" ref="D86:D91" si="4">AD4</f>
        <v>-2.7649769585253448E-2</v>
      </c>
      <c r="E86" s="97">
        <f t="shared" ref="E86:E91" si="5">AD4</f>
        <v>-2.7649769585253448E-2</v>
      </c>
      <c r="F86" s="96">
        <f t="shared" ref="F86:F91" si="6">AF4</f>
        <v>-9.8290598290598274E-2</v>
      </c>
      <c r="G86" s="97">
        <f t="shared" ref="G86:G91" si="7">AF4</f>
        <v>-9.8290598290598274E-2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49</v>
      </c>
      <c r="W86" s="112">
        <v>35</v>
      </c>
      <c r="X86" s="112">
        <v>43</v>
      </c>
      <c r="Y86" s="112">
        <v>49</v>
      </c>
      <c r="Z86" s="112">
        <v>38</v>
      </c>
    </row>
    <row r="87" spans="1:30" ht="15" customHeight="1" x14ac:dyDescent="0.25">
      <c r="A87" s="98" t="s">
        <v>4</v>
      </c>
      <c r="B87" s="49"/>
      <c r="C87" s="57" t="str">
        <f t="shared" si="3"/>
        <v>328</v>
      </c>
      <c r="D87" s="96">
        <f t="shared" si="4"/>
        <v>-1.501501501501501E-2</v>
      </c>
      <c r="E87" s="97">
        <f t="shared" si="5"/>
        <v>-1.501501501501501E-2</v>
      </c>
      <c r="F87" s="96">
        <f t="shared" si="6"/>
        <v>-0.15463917525773196</v>
      </c>
      <c r="G87" s="97">
        <f t="shared" si="7"/>
        <v>-0.15463917525773196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5</v>
      </c>
      <c r="Y87" s="112">
        <v>4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297</v>
      </c>
      <c r="D88" s="96">
        <f t="shared" si="4"/>
        <v>-6.3091482649842323E-2</v>
      </c>
      <c r="E88" s="97">
        <f t="shared" si="5"/>
        <v>-6.3091482649842323E-2</v>
      </c>
      <c r="F88" s="96">
        <f t="shared" si="6"/>
        <v>-5.414012738853502E-2</v>
      </c>
      <c r="G88" s="97">
        <f t="shared" si="7"/>
        <v>-5.414012738853502E-2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6</v>
      </c>
      <c r="W88" s="112">
        <v>5</v>
      </c>
      <c r="X88" s="112">
        <v>3</v>
      </c>
      <c r="Y88" s="112">
        <v>5</v>
      </c>
      <c r="Z88" s="112">
        <v>10</v>
      </c>
    </row>
    <row r="89" spans="1:30" ht="15" customHeight="1" x14ac:dyDescent="0.25">
      <c r="A89" s="49" t="s">
        <v>6</v>
      </c>
      <c r="B89" s="49"/>
      <c r="C89" s="57" t="str">
        <f t="shared" si="3"/>
        <v>460</v>
      </c>
      <c r="D89" s="96">
        <f t="shared" si="4"/>
        <v>-1.2875536480686733E-2</v>
      </c>
      <c r="E89" s="97">
        <f t="shared" si="5"/>
        <v>-1.2875536480686733E-2</v>
      </c>
      <c r="F89" s="96">
        <f t="shared" si="6"/>
        <v>-0.11196911196911197</v>
      </c>
      <c r="G89" s="97">
        <f t="shared" si="7"/>
        <v>-0.11196911196911197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29</v>
      </c>
      <c r="W89" s="112">
        <v>30</v>
      </c>
      <c r="X89" s="112">
        <v>20</v>
      </c>
      <c r="Y89" s="112">
        <v>31</v>
      </c>
      <c r="Z89" s="112">
        <v>32</v>
      </c>
    </row>
    <row r="90" spans="1:30" ht="15" customHeight="1" x14ac:dyDescent="0.25">
      <c r="A90" s="49" t="s">
        <v>95</v>
      </c>
      <c r="B90" s="49"/>
      <c r="C90" s="57" t="str">
        <f t="shared" si="3"/>
        <v>$25,291</v>
      </c>
      <c r="D90" s="96">
        <f t="shared" si="4"/>
        <v>-3.4440367883144751E-2</v>
      </c>
      <c r="E90" s="97">
        <f t="shared" si="5"/>
        <v>-3.4440367883144751E-2</v>
      </c>
      <c r="F90" s="96">
        <f t="shared" si="6"/>
        <v>3.1852336304466267E-2</v>
      </c>
      <c r="G90" s="97">
        <f t="shared" si="7"/>
        <v>3.1852336304466267E-2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71</v>
      </c>
      <c r="W90" s="112">
        <v>48</v>
      </c>
      <c r="X90" s="112">
        <v>48</v>
      </c>
      <c r="Y90" s="112">
        <v>48</v>
      </c>
      <c r="Z90" s="112">
        <v>53</v>
      </c>
    </row>
    <row r="91" spans="1:30" ht="15" customHeight="1" x14ac:dyDescent="0.25">
      <c r="A91" s="49" t="s">
        <v>7</v>
      </c>
      <c r="B91" s="49"/>
      <c r="C91" s="57" t="str">
        <f t="shared" si="3"/>
        <v>$20.0 mil</v>
      </c>
      <c r="D91" s="96">
        <f t="shared" si="4"/>
        <v>6.8640028153734267E-2</v>
      </c>
      <c r="E91" s="97">
        <f t="shared" si="5"/>
        <v>6.8640028153734267E-2</v>
      </c>
      <c r="F91" s="96">
        <f t="shared" si="6"/>
        <v>0.14097821936349164</v>
      </c>
      <c r="G91" s="97">
        <f t="shared" si="7"/>
        <v>0.14097821936349164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278</v>
      </c>
      <c r="W91" s="112">
        <v>220</v>
      </c>
      <c r="X91" s="112">
        <v>226</v>
      </c>
      <c r="Y91" s="112">
        <v>241</v>
      </c>
      <c r="Z91" s="112">
        <v>245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</v>
      </c>
      <c r="W93" s="112">
        <v>3</v>
      </c>
      <c r="X93" s="112">
        <v>7</v>
      </c>
      <c r="Y93" s="112">
        <v>9</v>
      </c>
      <c r="Z93" s="112">
        <v>13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32</v>
      </c>
      <c r="W94" s="112">
        <v>39</v>
      </c>
      <c r="X94" s="112">
        <v>38</v>
      </c>
      <c r="Y94" s="112">
        <v>34</v>
      </c>
      <c r="Z94" s="112">
        <v>35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</v>
      </c>
      <c r="W95" s="112">
        <v>6</v>
      </c>
      <c r="X95" s="112">
        <v>5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82</v>
      </c>
      <c r="W96" s="112">
        <v>72</v>
      </c>
      <c r="X96" s="112">
        <v>74</v>
      </c>
      <c r="Y96" s="112">
        <v>79</v>
      </c>
      <c r="Z96" s="112">
        <v>68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23</v>
      </c>
      <c r="W97" s="112">
        <v>26</v>
      </c>
      <c r="X97" s="112">
        <v>20</v>
      </c>
      <c r="Y97" s="112">
        <v>22</v>
      </c>
      <c r="Z97" s="112">
        <v>25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8</v>
      </c>
      <c r="W98" s="112">
        <v>6</v>
      </c>
      <c r="X98" s="112">
        <v>6</v>
      </c>
      <c r="Y98" s="112">
        <v>9</v>
      </c>
      <c r="Z98" s="112">
        <v>6</v>
      </c>
    </row>
    <row r="99" spans="1:32" ht="15" customHeight="1" x14ac:dyDescent="0.25">
      <c r="S99" s="115" t="s">
        <v>196</v>
      </c>
      <c r="T99" s="115"/>
      <c r="U99" s="112"/>
      <c r="V99" s="112">
        <v>13</v>
      </c>
      <c r="W99" s="112">
        <v>9</v>
      </c>
      <c r="X99" s="112">
        <v>12</v>
      </c>
      <c r="Y99" s="112">
        <v>7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20</v>
      </c>
      <c r="W100" s="112">
        <v>14</v>
      </c>
      <c r="X100" s="112">
        <v>22</v>
      </c>
      <c r="Y100" s="112">
        <v>24</v>
      </c>
      <c r="Z100" s="112">
        <v>21</v>
      </c>
    </row>
    <row r="101" spans="1:32" x14ac:dyDescent="0.25">
      <c r="A101" s="18"/>
      <c r="S101" s="118" t="s">
        <v>53</v>
      </c>
      <c r="T101" s="118"/>
      <c r="U101" s="112"/>
      <c r="V101" s="112">
        <v>243</v>
      </c>
      <c r="W101" s="112">
        <v>230</v>
      </c>
      <c r="X101" s="112">
        <v>224</v>
      </c>
      <c r="Y101" s="112">
        <v>226</v>
      </c>
      <c r="Z101" s="112">
        <v>210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294</v>
      </c>
      <c r="W104" s="112">
        <v>326</v>
      </c>
      <c r="X104" s="112">
        <v>347</v>
      </c>
      <c r="Y104" s="112">
        <v>337</v>
      </c>
      <c r="Z104" s="112">
        <v>337</v>
      </c>
      <c r="AB104" s="109" t="str">
        <f>TEXT(Z104,"###,###")</f>
        <v>337</v>
      </c>
      <c r="AD104" s="130">
        <f>Z104/($Z$4)*100</f>
        <v>53.238546603475513</v>
      </c>
      <c r="AF104" s="109"/>
    </row>
    <row r="105" spans="1:32" x14ac:dyDescent="0.25">
      <c r="S105" s="115" t="s">
        <v>17</v>
      </c>
      <c r="T105" s="115"/>
      <c r="U105" s="112"/>
      <c r="V105" s="112">
        <v>389</v>
      </c>
      <c r="W105" s="112">
        <v>345</v>
      </c>
      <c r="X105" s="112">
        <v>300</v>
      </c>
      <c r="Y105" s="112">
        <v>307</v>
      </c>
      <c r="Z105" s="112">
        <v>292</v>
      </c>
      <c r="AB105" s="109" t="str">
        <f>TEXT(Z105,"###,###")</f>
        <v>292</v>
      </c>
      <c r="AD105" s="130">
        <f>Z105/($Z$4)*100</f>
        <v>46.129541864139021</v>
      </c>
      <c r="AF105" s="109"/>
    </row>
    <row r="106" spans="1:32" x14ac:dyDescent="0.25">
      <c r="S106" s="118" t="s">
        <v>53</v>
      </c>
      <c r="T106" s="118"/>
      <c r="U106" s="120"/>
      <c r="V106" s="120">
        <v>683</v>
      </c>
      <c r="W106" s="120">
        <v>671</v>
      </c>
      <c r="X106" s="120">
        <v>647</v>
      </c>
      <c r="Y106" s="120">
        <v>644</v>
      </c>
      <c r="Z106" s="120">
        <v>629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</v>
      </c>
      <c r="W108" s="112">
        <v>36</v>
      </c>
      <c r="X108" s="112">
        <v>16</v>
      </c>
      <c r="Y108" s="112">
        <v>15</v>
      </c>
      <c r="Z108" s="112">
        <v>15</v>
      </c>
      <c r="AB108" s="109" t="str">
        <f>TEXT(Z108,"###,###")</f>
        <v>15</v>
      </c>
      <c r="AD108" s="130">
        <f>Z108/($Z$4)*100</f>
        <v>2.3696682464454977</v>
      </c>
      <c r="AF108" s="109"/>
    </row>
    <row r="109" spans="1:32" x14ac:dyDescent="0.25">
      <c r="S109" s="115" t="s">
        <v>20</v>
      </c>
      <c r="T109" s="115"/>
      <c r="U109" s="112"/>
      <c r="V109" s="112">
        <v>30</v>
      </c>
      <c r="W109" s="112">
        <v>21</v>
      </c>
      <c r="X109" s="112">
        <v>47</v>
      </c>
      <c r="Y109" s="112">
        <v>42</v>
      </c>
      <c r="Z109" s="112">
        <v>46</v>
      </c>
      <c r="AB109" s="109" t="str">
        <f>TEXT(Z109,"###,###")</f>
        <v>46</v>
      </c>
      <c r="AD109" s="130">
        <f>Z109/($Z$4)*100</f>
        <v>7.2669826224328586</v>
      </c>
      <c r="AF109" s="109"/>
    </row>
    <row r="110" spans="1:32" x14ac:dyDescent="0.25">
      <c r="S110" s="115" t="s">
        <v>21</v>
      </c>
      <c r="T110" s="115"/>
      <c r="U110" s="112"/>
      <c r="V110" s="112">
        <v>266</v>
      </c>
      <c r="W110" s="112">
        <v>238</v>
      </c>
      <c r="X110" s="112">
        <v>286</v>
      </c>
      <c r="Y110" s="112">
        <v>295</v>
      </c>
      <c r="Z110" s="112">
        <v>214</v>
      </c>
      <c r="AB110" s="109" t="str">
        <f>TEXT(Z110,"###,###")</f>
        <v>214</v>
      </c>
      <c r="AD110" s="130">
        <f>Z110/($Z$4)*100</f>
        <v>33.80726698262243</v>
      </c>
      <c r="AF110" s="109"/>
    </row>
    <row r="111" spans="1:32" x14ac:dyDescent="0.25">
      <c r="S111" s="115" t="s">
        <v>22</v>
      </c>
      <c r="T111" s="115"/>
      <c r="U111" s="112"/>
      <c r="V111" s="112">
        <v>333</v>
      </c>
      <c r="W111" s="112">
        <v>299</v>
      </c>
      <c r="X111" s="112">
        <v>298</v>
      </c>
      <c r="Y111" s="112">
        <v>298</v>
      </c>
      <c r="Z111" s="112">
        <v>360</v>
      </c>
      <c r="AB111" s="109" t="str">
        <f>TEXT(Z111,"###,###")</f>
        <v>360</v>
      </c>
      <c r="AD111" s="130">
        <f>Z111/($Z$4)*100</f>
        <v>56.872037914691944</v>
      </c>
      <c r="AF111" s="109"/>
    </row>
    <row r="112" spans="1:32" x14ac:dyDescent="0.25">
      <c r="S112" s="118" t="s">
        <v>53</v>
      </c>
      <c r="T112" s="118"/>
      <c r="U112" s="112"/>
      <c r="V112" s="112">
        <v>706</v>
      </c>
      <c r="W112" s="112">
        <v>592</v>
      </c>
      <c r="X112" s="112">
        <v>652</v>
      </c>
      <c r="Y112" s="112">
        <v>650</v>
      </c>
      <c r="Z112" s="112">
        <v>635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37.22</v>
      </c>
      <c r="W118" s="131">
        <v>37.99</v>
      </c>
      <c r="X118" s="131">
        <v>38.5</v>
      </c>
      <c r="Y118" s="131">
        <v>39.14</v>
      </c>
      <c r="Z118" s="131">
        <v>38.76</v>
      </c>
      <c r="AB118" s="109" t="str">
        <f>TEXT(Z118,"##.0")</f>
        <v>38.8</v>
      </c>
    </row>
    <row r="120" spans="19:32" x14ac:dyDescent="0.25">
      <c r="S120" s="101" t="s">
        <v>97</v>
      </c>
      <c r="T120" s="112"/>
      <c r="U120" s="112"/>
      <c r="V120" s="112">
        <v>515</v>
      </c>
      <c r="W120" s="112">
        <v>452</v>
      </c>
      <c r="X120" s="112">
        <v>451</v>
      </c>
      <c r="Y120" s="112">
        <v>466</v>
      </c>
      <c r="Z120" s="112">
        <v>456</v>
      </c>
      <c r="AB120" s="109" t="str">
        <f>TEXT(Z120,"###,###")</f>
        <v>456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99</v>
      </c>
      <c r="T122" s="112"/>
      <c r="U122" s="112"/>
      <c r="V122" s="112">
        <v>4</v>
      </c>
      <c r="W122" s="112">
        <v>0</v>
      </c>
      <c r="X122" s="112">
        <v>3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519</v>
      </c>
      <c r="W124" s="112">
        <v>452</v>
      </c>
      <c r="X124" s="112">
        <v>454</v>
      </c>
      <c r="Y124" s="112">
        <v>466</v>
      </c>
      <c r="Z124" s="112">
        <v>456</v>
      </c>
      <c r="AB124" s="109" t="str">
        <f>TEXT(Z124,"###,###")</f>
        <v>456</v>
      </c>
      <c r="AD124" s="127">
        <f>Z124/$Z$7*100</f>
        <v>99.130434782608702</v>
      </c>
    </row>
    <row r="125" spans="19:32" x14ac:dyDescent="0.25">
      <c r="S125" s="101" t="s">
        <v>101</v>
      </c>
      <c r="T125" s="112"/>
      <c r="U125" s="112"/>
      <c r="V125" s="112">
        <v>4</v>
      </c>
      <c r="W125" s="112">
        <v>0</v>
      </c>
      <c r="X125" s="112">
        <v>3</v>
      </c>
      <c r="Y125" s="112">
        <v>0</v>
      </c>
      <c r="Z125" s="112">
        <v>4</v>
      </c>
      <c r="AB125" s="109" t="str">
        <f>TEXT(Z125,"###,###")</f>
        <v>4</v>
      </c>
      <c r="AD125" s="127">
        <f>Z125/$Z$7*100</f>
        <v>0.86956521739130432</v>
      </c>
    </row>
    <row r="127" spans="19:32" x14ac:dyDescent="0.25">
      <c r="S127" s="101" t="s">
        <v>102</v>
      </c>
      <c r="T127" s="112"/>
      <c r="U127" s="112"/>
      <c r="V127" s="112">
        <v>274</v>
      </c>
      <c r="W127" s="112">
        <v>220</v>
      </c>
      <c r="X127" s="112">
        <v>226</v>
      </c>
      <c r="Y127" s="112">
        <v>245</v>
      </c>
      <c r="Z127" s="112">
        <v>249</v>
      </c>
      <c r="AB127" s="109" t="str">
        <f>TEXT(Z127,"###,###")</f>
        <v>249</v>
      </c>
      <c r="AD127" s="127">
        <f>Z127/$Z$7*100</f>
        <v>54.130434782608695</v>
      </c>
    </row>
    <row r="128" spans="19:32" x14ac:dyDescent="0.25">
      <c r="S128" s="101" t="s">
        <v>103</v>
      </c>
      <c r="T128" s="112"/>
      <c r="U128" s="112"/>
      <c r="V128" s="112">
        <v>241</v>
      </c>
      <c r="W128" s="112">
        <v>230</v>
      </c>
      <c r="X128" s="112">
        <v>225</v>
      </c>
      <c r="Y128" s="112">
        <v>227</v>
      </c>
      <c r="Z128" s="112">
        <v>212</v>
      </c>
      <c r="AB128" s="109" t="str">
        <f>TEXT(Z128,"###,###")</f>
        <v>212</v>
      </c>
      <c r="AD128" s="127">
        <f>Z128/$Z$7*100</f>
        <v>46.086956521739133</v>
      </c>
    </row>
    <row r="130" spans="19:20" x14ac:dyDescent="0.25">
      <c r="S130" s="101" t="s">
        <v>277</v>
      </c>
      <c r="T130" s="127">
        <v>99.130434782608702</v>
      </c>
    </row>
    <row r="131" spans="19:20" x14ac:dyDescent="0.25">
      <c r="S131" s="101" t="s">
        <v>278</v>
      </c>
      <c r="T131" s="127">
        <v>0.86956521739130432</v>
      </c>
    </row>
    <row r="132" spans="19:20" x14ac:dyDescent="0.25">
      <c r="S132" s="101" t="s">
        <v>279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8696D6-0EB2-4B57-A96A-DEB5495B0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828C6C2-EF48-4C37-9052-05A3E50BD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2CC72F-E9CF-499D-92F4-3F00F4364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26693C-6B05-41AA-9662-407861036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B77B-B8E0-4273-9CA4-5DF3776495B1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9.24 Douglas,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12412</v>
      </c>
      <c r="W4" s="108">
        <v>11767</v>
      </c>
      <c r="X4" s="108">
        <v>13023</v>
      </c>
      <c r="Y4" s="108">
        <v>13120</v>
      </c>
      <c r="Z4" s="108">
        <v>14811</v>
      </c>
      <c r="AB4" s="109" t="str">
        <f>TEXT(Z4,"###,###")</f>
        <v>14,811</v>
      </c>
      <c r="AD4" s="110">
        <f>Z4/Y4-1</f>
        <v>0.12888719512195124</v>
      </c>
      <c r="AF4" s="110">
        <f>Z4/V4-1</f>
        <v>0.19328069610054777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6205</v>
      </c>
      <c r="W5" s="108">
        <v>5855</v>
      </c>
      <c r="X5" s="108">
        <v>6565</v>
      </c>
      <c r="Y5" s="108">
        <v>6425</v>
      </c>
      <c r="Z5" s="108">
        <v>7135</v>
      </c>
      <c r="AB5" s="109" t="str">
        <f>TEXT(Z5,"###,###")</f>
        <v>7,135</v>
      </c>
      <c r="AD5" s="110">
        <f t="shared" ref="AD5:AD9" si="0">Z5/Y5-1</f>
        <v>0.11050583657587554</v>
      </c>
      <c r="AF5" s="110">
        <f t="shared" ref="AF5:AF9" si="1">Z5/V5-1</f>
        <v>0.14987912973408535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6205</v>
      </c>
      <c r="W6" s="108">
        <v>5909</v>
      </c>
      <c r="X6" s="108">
        <v>6451</v>
      </c>
      <c r="Y6" s="108">
        <v>6683</v>
      </c>
      <c r="Z6" s="108">
        <v>7662</v>
      </c>
      <c r="AB6" s="109" t="str">
        <f>TEXT(Z6,"###,###")</f>
        <v>7,662</v>
      </c>
      <c r="AD6" s="110">
        <f t="shared" si="0"/>
        <v>0.14649109681280859</v>
      </c>
      <c r="AF6" s="110">
        <f t="shared" si="1"/>
        <v>0.2348106365834004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7847</v>
      </c>
      <c r="W7" s="108">
        <v>7781</v>
      </c>
      <c r="X7" s="108">
        <v>8084</v>
      </c>
      <c r="Y7" s="108">
        <v>7992</v>
      </c>
      <c r="Z7" s="108">
        <v>8659</v>
      </c>
      <c r="AB7" s="109" t="str">
        <f>TEXT(Z7,"###,###")</f>
        <v>8,659</v>
      </c>
      <c r="AD7" s="110">
        <f t="shared" si="0"/>
        <v>8.3458458458458562E-2</v>
      </c>
      <c r="AF7" s="110">
        <f t="shared" si="1"/>
        <v>0.10347903657448709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14,811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8,659</v>
      </c>
      <c r="P8" s="67"/>
      <c r="S8" s="107" t="s">
        <v>82</v>
      </c>
      <c r="T8" s="108"/>
      <c r="U8" s="108"/>
      <c r="V8" s="108">
        <v>34955.26</v>
      </c>
      <c r="W8" s="108">
        <v>36135</v>
      </c>
      <c r="X8" s="108">
        <v>34660.959999999999</v>
      </c>
      <c r="Y8" s="108">
        <v>38919</v>
      </c>
      <c r="Z8" s="108">
        <v>39600.86</v>
      </c>
      <c r="AB8" s="109" t="str">
        <f>TEXT(Z8,"$###,###")</f>
        <v>$39,601</v>
      </c>
      <c r="AD8" s="110">
        <f t="shared" si="0"/>
        <v>1.751997738893607E-2</v>
      </c>
      <c r="AF8" s="110">
        <f t="shared" si="1"/>
        <v>0.1329013144230653</v>
      </c>
    </row>
    <row r="9" spans="1:32" x14ac:dyDescent="0.25">
      <c r="A9" s="30" t="s">
        <v>14</v>
      </c>
      <c r="B9" s="71"/>
      <c r="C9" s="72"/>
      <c r="D9" s="73">
        <f>AD104</f>
        <v>83.417730065491867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50.583208222658506</v>
      </c>
      <c r="P9" s="74" t="s">
        <v>83</v>
      </c>
      <c r="S9" s="107" t="s">
        <v>7</v>
      </c>
      <c r="T9" s="108"/>
      <c r="U9" s="108"/>
      <c r="V9" s="108">
        <v>336132176</v>
      </c>
      <c r="W9" s="108">
        <v>342259174</v>
      </c>
      <c r="X9" s="108">
        <v>368795799</v>
      </c>
      <c r="Y9" s="108">
        <v>395487670</v>
      </c>
      <c r="Z9" s="108">
        <v>443472975</v>
      </c>
      <c r="AB9" s="109" t="str">
        <f>TEXT(Z9/1000000,"$#,###.0")&amp;" mil"</f>
        <v>$443.5 mil</v>
      </c>
      <c r="AD9" s="110">
        <f t="shared" si="0"/>
        <v>0.12133198741695295</v>
      </c>
      <c r="AF9" s="110">
        <f t="shared" si="1"/>
        <v>0.31934104100763028</v>
      </c>
    </row>
    <row r="10" spans="1:32" x14ac:dyDescent="0.25">
      <c r="A10" s="30" t="s">
        <v>17</v>
      </c>
      <c r="B10" s="71"/>
      <c r="C10" s="72"/>
      <c r="D10" s="73">
        <f>AD105</f>
        <v>9.4659374789008162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49.312853678253838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80.910035800900786</v>
      </c>
      <c r="P11" s="74" t="s">
        <v>83</v>
      </c>
      <c r="S11" s="107" t="s">
        <v>29</v>
      </c>
      <c r="T11" s="112"/>
      <c r="U11" s="112"/>
      <c r="V11" s="112">
        <v>10859</v>
      </c>
      <c r="W11" s="112">
        <v>10165</v>
      </c>
      <c r="X11" s="112">
        <v>11337</v>
      </c>
      <c r="Y11" s="112">
        <v>11459</v>
      </c>
      <c r="Z11" s="112">
        <v>13169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9.8163760249451428</v>
      </c>
      <c r="P12" s="74" t="s">
        <v>83</v>
      </c>
      <c r="S12" s="107" t="s">
        <v>30</v>
      </c>
      <c r="T12" s="112"/>
      <c r="U12" s="112"/>
      <c r="V12" s="112">
        <v>1544</v>
      </c>
      <c r="W12" s="112">
        <v>1604</v>
      </c>
      <c r="X12" s="112">
        <v>1686</v>
      </c>
      <c r="Y12" s="112">
        <v>1661</v>
      </c>
      <c r="Z12" s="112">
        <v>1651</v>
      </c>
    </row>
    <row r="13" spans="1:32" ht="15" customHeight="1" x14ac:dyDescent="0.25">
      <c r="A13" s="30" t="s">
        <v>19</v>
      </c>
      <c r="B13" s="72"/>
      <c r="C13" s="72"/>
      <c r="D13" s="73">
        <f>AD108</f>
        <v>15.427722638579432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9.1927474304192174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18.837350617784079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29.491594085477008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23.382624768946396</v>
      </c>
      <c r="P15" s="74" t="s">
        <v>83</v>
      </c>
      <c r="S15" s="115" t="s">
        <v>59</v>
      </c>
      <c r="T15" s="115"/>
      <c r="U15" s="116"/>
      <c r="V15" s="116">
        <v>666</v>
      </c>
      <c r="W15" s="116">
        <v>707</v>
      </c>
      <c r="X15" s="116">
        <v>733</v>
      </c>
      <c r="Y15" s="112">
        <v>609</v>
      </c>
      <c r="Z15" s="112">
        <v>619</v>
      </c>
      <c r="AB15" s="117">
        <f t="shared" ref="AB15:AB34" si="2">IF(Z15="np",0,Z15/$Z$34)</f>
        <v>4.1779157667386609E-2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29.147255418270205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76.617375231053614</v>
      </c>
      <c r="P16" s="37" t="s">
        <v>83</v>
      </c>
      <c r="S16" s="115" t="s">
        <v>60</v>
      </c>
      <c r="T16" s="115"/>
      <c r="U16" s="116"/>
      <c r="V16" s="116">
        <v>107</v>
      </c>
      <c r="W16" s="116">
        <v>129</v>
      </c>
      <c r="X16" s="116">
        <v>133</v>
      </c>
      <c r="Y16" s="112">
        <v>173</v>
      </c>
      <c r="Z16" s="112">
        <v>185</v>
      </c>
      <c r="AB16" s="117">
        <f t="shared" si="2"/>
        <v>1.2486501079913608E-2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459</v>
      </c>
      <c r="W17" s="116">
        <v>536</v>
      </c>
      <c r="X17" s="116">
        <v>488</v>
      </c>
      <c r="Y17" s="112">
        <v>491</v>
      </c>
      <c r="Z17" s="112">
        <v>569</v>
      </c>
      <c r="AB17" s="117">
        <f t="shared" si="2"/>
        <v>3.8404427645788337E-2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28</v>
      </c>
      <c r="W18" s="116">
        <v>35</v>
      </c>
      <c r="X18" s="116">
        <v>44</v>
      </c>
      <c r="Y18" s="112">
        <v>41</v>
      </c>
      <c r="Z18" s="112">
        <v>51</v>
      </c>
      <c r="AB18" s="117">
        <f t="shared" si="2"/>
        <v>3.4422246220302375E-3</v>
      </c>
    </row>
    <row r="19" spans="1:28" x14ac:dyDescent="0.25">
      <c r="A19" s="63" t="str">
        <f>$S$1&amp;" ("&amp;$V$2&amp;" to "&amp;$Z$2&amp;")"</f>
        <v>Douglas (2018-19 to 2022-23)</v>
      </c>
      <c r="B19" s="63"/>
      <c r="C19" s="63"/>
      <c r="D19" s="63"/>
      <c r="E19" s="63"/>
      <c r="F19" s="63"/>
      <c r="G19" s="63" t="str">
        <f>$S$1&amp;" ("&amp;$V$2&amp;" to "&amp;$Z$2&amp;")"</f>
        <v>Douglas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728</v>
      </c>
      <c r="W19" s="116">
        <v>702</v>
      </c>
      <c r="X19" s="116">
        <v>804</v>
      </c>
      <c r="Y19" s="112">
        <v>846</v>
      </c>
      <c r="Z19" s="112">
        <v>856</v>
      </c>
      <c r="AB19" s="117">
        <f t="shared" si="2"/>
        <v>5.7775377969762419E-2</v>
      </c>
    </row>
    <row r="20" spans="1:28" x14ac:dyDescent="0.25">
      <c r="S20" s="115" t="s">
        <v>64</v>
      </c>
      <c r="T20" s="115"/>
      <c r="U20" s="116"/>
      <c r="V20" s="116">
        <v>179</v>
      </c>
      <c r="W20" s="116">
        <v>174</v>
      </c>
      <c r="X20" s="116">
        <v>189</v>
      </c>
      <c r="Y20" s="112">
        <v>235</v>
      </c>
      <c r="Z20" s="112">
        <v>252</v>
      </c>
      <c r="AB20" s="117">
        <f t="shared" si="2"/>
        <v>1.7008639308855291E-2</v>
      </c>
    </row>
    <row r="21" spans="1:28" x14ac:dyDescent="0.25">
      <c r="S21" s="115" t="s">
        <v>65</v>
      </c>
      <c r="T21" s="115"/>
      <c r="U21" s="116"/>
      <c r="V21" s="116">
        <v>845</v>
      </c>
      <c r="W21" s="116">
        <v>783</v>
      </c>
      <c r="X21" s="116">
        <v>927</v>
      </c>
      <c r="Y21" s="112">
        <v>1005</v>
      </c>
      <c r="Z21" s="112">
        <v>1157</v>
      </c>
      <c r="AB21" s="117">
        <f t="shared" si="2"/>
        <v>7.8091252699784022E-2</v>
      </c>
    </row>
    <row r="22" spans="1:28" x14ac:dyDescent="0.25">
      <c r="S22" s="115" t="s">
        <v>66</v>
      </c>
      <c r="T22" s="115"/>
      <c r="U22" s="116"/>
      <c r="V22" s="116">
        <v>3140</v>
      </c>
      <c r="W22" s="116">
        <v>2760</v>
      </c>
      <c r="X22" s="116">
        <v>3483</v>
      </c>
      <c r="Y22" s="112">
        <v>3316</v>
      </c>
      <c r="Z22" s="112">
        <v>4181</v>
      </c>
      <c r="AB22" s="117">
        <f t="shared" si="2"/>
        <v>0.28219492440604754</v>
      </c>
    </row>
    <row r="23" spans="1:28" x14ac:dyDescent="0.25">
      <c r="S23" s="115" t="s">
        <v>67</v>
      </c>
      <c r="T23" s="115"/>
      <c r="U23" s="116"/>
      <c r="V23" s="116">
        <v>710</v>
      </c>
      <c r="W23" s="116">
        <v>624</v>
      </c>
      <c r="X23" s="116">
        <v>629</v>
      </c>
      <c r="Y23" s="112">
        <v>648</v>
      </c>
      <c r="Z23" s="112">
        <v>688</v>
      </c>
      <c r="AB23" s="117">
        <f t="shared" si="2"/>
        <v>4.6436285097192227E-2</v>
      </c>
    </row>
    <row r="24" spans="1:28" x14ac:dyDescent="0.25">
      <c r="S24" s="115" t="s">
        <v>68</v>
      </c>
      <c r="T24" s="115"/>
      <c r="U24" s="116"/>
      <c r="V24" s="116">
        <v>75</v>
      </c>
      <c r="W24" s="116">
        <v>65</v>
      </c>
      <c r="X24" s="116">
        <v>128</v>
      </c>
      <c r="Y24" s="112">
        <v>58</v>
      </c>
      <c r="Z24" s="112">
        <v>118</v>
      </c>
      <c r="AB24" s="117">
        <f t="shared" si="2"/>
        <v>7.9643628509719223E-3</v>
      </c>
    </row>
    <row r="25" spans="1:28" x14ac:dyDescent="0.25">
      <c r="S25" s="115" t="s">
        <v>69</v>
      </c>
      <c r="T25" s="115"/>
      <c r="U25" s="116"/>
      <c r="V25" s="116">
        <v>372</v>
      </c>
      <c r="W25" s="116">
        <v>337</v>
      </c>
      <c r="X25" s="116">
        <v>359</v>
      </c>
      <c r="Y25" s="112">
        <v>286</v>
      </c>
      <c r="Z25" s="112">
        <v>305</v>
      </c>
      <c r="AB25" s="117">
        <f t="shared" si="2"/>
        <v>2.058585313174946E-2</v>
      </c>
    </row>
    <row r="26" spans="1:28" x14ac:dyDescent="0.25">
      <c r="S26" s="115" t="s">
        <v>70</v>
      </c>
      <c r="T26" s="115"/>
      <c r="U26" s="116"/>
      <c r="V26" s="116">
        <v>471</v>
      </c>
      <c r="W26" s="116">
        <v>437</v>
      </c>
      <c r="X26" s="116">
        <v>405</v>
      </c>
      <c r="Y26" s="112">
        <v>416</v>
      </c>
      <c r="Z26" s="112">
        <v>513</v>
      </c>
      <c r="AB26" s="117">
        <f t="shared" si="2"/>
        <v>3.4624730021598271E-2</v>
      </c>
    </row>
    <row r="27" spans="1:28" x14ac:dyDescent="0.25">
      <c r="S27" s="115" t="s">
        <v>71</v>
      </c>
      <c r="T27" s="115"/>
      <c r="U27" s="116"/>
      <c r="V27" s="116">
        <v>448</v>
      </c>
      <c r="W27" s="116">
        <v>486</v>
      </c>
      <c r="X27" s="116">
        <v>566</v>
      </c>
      <c r="Y27" s="112">
        <v>593</v>
      </c>
      <c r="Z27" s="112">
        <v>573</v>
      </c>
      <c r="AB27" s="117">
        <f t="shared" si="2"/>
        <v>3.8674406047516201E-2</v>
      </c>
    </row>
    <row r="28" spans="1:28" x14ac:dyDescent="0.25">
      <c r="S28" s="115" t="s">
        <v>72</v>
      </c>
      <c r="T28" s="115"/>
      <c r="U28" s="116"/>
      <c r="V28" s="116">
        <v>1181</v>
      </c>
      <c r="W28" s="116">
        <v>1055</v>
      </c>
      <c r="X28" s="116">
        <v>1075</v>
      </c>
      <c r="Y28" s="112">
        <v>1111</v>
      </c>
      <c r="Z28" s="112">
        <v>1390</v>
      </c>
      <c r="AB28" s="117">
        <f t="shared" si="2"/>
        <v>9.3817494600431969E-2</v>
      </c>
    </row>
    <row r="29" spans="1:28" x14ac:dyDescent="0.25">
      <c r="S29" s="115" t="s">
        <v>73</v>
      </c>
      <c r="T29" s="115"/>
      <c r="U29" s="116"/>
      <c r="V29" s="116">
        <v>440</v>
      </c>
      <c r="W29" s="116">
        <v>444</v>
      </c>
      <c r="X29" s="116">
        <v>454</v>
      </c>
      <c r="Y29" s="112">
        <v>529</v>
      </c>
      <c r="Z29" s="112">
        <v>481</v>
      </c>
      <c r="AB29" s="117">
        <f t="shared" si="2"/>
        <v>3.2464902807775378E-2</v>
      </c>
    </row>
    <row r="30" spans="1:28" x14ac:dyDescent="0.25">
      <c r="S30" s="115" t="s">
        <v>74</v>
      </c>
      <c r="T30" s="115"/>
      <c r="U30" s="116"/>
      <c r="V30" s="116">
        <v>496</v>
      </c>
      <c r="W30" s="116">
        <v>518</v>
      </c>
      <c r="X30" s="116">
        <v>524</v>
      </c>
      <c r="Y30" s="112">
        <v>596</v>
      </c>
      <c r="Z30" s="112">
        <v>606</v>
      </c>
      <c r="AB30" s="117">
        <f t="shared" si="2"/>
        <v>4.0901727861771056E-2</v>
      </c>
    </row>
    <row r="31" spans="1:28" x14ac:dyDescent="0.25">
      <c r="S31" s="115" t="s">
        <v>75</v>
      </c>
      <c r="T31" s="115"/>
      <c r="U31" s="116"/>
      <c r="V31" s="116">
        <v>730</v>
      </c>
      <c r="W31" s="116">
        <v>718</v>
      </c>
      <c r="X31" s="116">
        <v>844</v>
      </c>
      <c r="Y31" s="112">
        <v>874</v>
      </c>
      <c r="Z31" s="112">
        <v>940</v>
      </c>
      <c r="AB31" s="117">
        <f t="shared" si="2"/>
        <v>6.3444924406047515E-2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321</v>
      </c>
      <c r="W32" s="116">
        <v>259</v>
      </c>
      <c r="X32" s="116">
        <v>253</v>
      </c>
      <c r="Y32" s="112">
        <v>348</v>
      </c>
      <c r="Z32" s="112">
        <v>406</v>
      </c>
      <c r="AB32" s="117">
        <f t="shared" si="2"/>
        <v>2.7402807775377971E-2</v>
      </c>
    </row>
    <row r="33" spans="19:32" x14ac:dyDescent="0.25">
      <c r="S33" s="115" t="s">
        <v>77</v>
      </c>
      <c r="T33" s="115"/>
      <c r="U33" s="116"/>
      <c r="V33" s="116">
        <v>410</v>
      </c>
      <c r="W33" s="116">
        <v>435</v>
      </c>
      <c r="X33" s="116">
        <v>484</v>
      </c>
      <c r="Y33" s="112">
        <v>481</v>
      </c>
      <c r="Z33" s="112">
        <v>541</v>
      </c>
      <c r="AB33" s="117">
        <f t="shared" si="2"/>
        <v>3.6514578833693308E-2</v>
      </c>
    </row>
    <row r="34" spans="19:32" x14ac:dyDescent="0.25">
      <c r="S34" s="118" t="s">
        <v>53</v>
      </c>
      <c r="T34" s="118"/>
      <c r="U34" s="119"/>
      <c r="V34" s="119">
        <v>12410</v>
      </c>
      <c r="W34" s="119">
        <v>11767</v>
      </c>
      <c r="X34" s="119">
        <v>13023</v>
      </c>
      <c r="Y34" s="120">
        <v>13119</v>
      </c>
      <c r="Z34" s="120">
        <v>14816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6170</v>
      </c>
      <c r="W37" s="112">
        <v>6303</v>
      </c>
      <c r="X37" s="112">
        <v>6340</v>
      </c>
      <c r="Y37" s="112">
        <v>6252</v>
      </c>
      <c r="Z37" s="112">
        <v>6632</v>
      </c>
      <c r="AB37" s="132">
        <f>Z37/Z40*100</f>
        <v>76.617375231053614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1678</v>
      </c>
      <c r="W38" s="112">
        <v>1476</v>
      </c>
      <c r="X38" s="112">
        <v>1751</v>
      </c>
      <c r="Y38" s="112">
        <v>1743</v>
      </c>
      <c r="Z38" s="112">
        <v>2024</v>
      </c>
      <c r="AB38" s="132">
        <f>Z38/Z40*100</f>
        <v>23.382624768946396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7848</v>
      </c>
      <c r="W40" s="112">
        <v>7779</v>
      </c>
      <c r="X40" s="112">
        <v>8091</v>
      </c>
      <c r="Y40" s="112">
        <v>7995</v>
      </c>
      <c r="Z40" s="112">
        <v>8656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10</v>
      </c>
      <c r="X44" s="112">
        <v>7</v>
      </c>
      <c r="Y44" s="112">
        <v>20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105</v>
      </c>
      <c r="W45" s="112">
        <v>102</v>
      </c>
      <c r="X45" s="112">
        <v>142</v>
      </c>
      <c r="Y45" s="112">
        <v>160</v>
      </c>
      <c r="Z45" s="112">
        <v>189</v>
      </c>
    </row>
    <row r="46" spans="19:32" x14ac:dyDescent="0.25">
      <c r="S46" s="115" t="s">
        <v>38</v>
      </c>
      <c r="T46" s="115"/>
      <c r="U46" s="112"/>
      <c r="V46" s="112">
        <v>276</v>
      </c>
      <c r="W46" s="112">
        <v>280</v>
      </c>
      <c r="X46" s="112">
        <v>318</v>
      </c>
      <c r="Y46" s="112">
        <v>299</v>
      </c>
      <c r="Z46" s="112">
        <v>282</v>
      </c>
    </row>
    <row r="47" spans="19:32" x14ac:dyDescent="0.25">
      <c r="S47" s="115" t="s">
        <v>39</v>
      </c>
      <c r="T47" s="115"/>
      <c r="U47" s="112"/>
      <c r="V47" s="112">
        <v>466</v>
      </c>
      <c r="W47" s="112">
        <v>355</v>
      </c>
      <c r="X47" s="112">
        <v>479</v>
      </c>
      <c r="Y47" s="112">
        <v>429</v>
      </c>
      <c r="Z47" s="112">
        <v>593</v>
      </c>
    </row>
    <row r="48" spans="19:32" x14ac:dyDescent="0.25">
      <c r="S48" s="115" t="s">
        <v>40</v>
      </c>
      <c r="T48" s="115"/>
      <c r="U48" s="112"/>
      <c r="V48" s="112">
        <v>1079</v>
      </c>
      <c r="W48" s="112">
        <v>941</v>
      </c>
      <c r="X48" s="112">
        <v>913</v>
      </c>
      <c r="Y48" s="112">
        <v>756</v>
      </c>
      <c r="Z48" s="112">
        <v>1170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762</v>
      </c>
      <c r="W49" s="112">
        <v>710</v>
      </c>
      <c r="X49" s="112">
        <v>853</v>
      </c>
      <c r="Y49" s="112">
        <v>885</v>
      </c>
      <c r="Z49" s="112">
        <v>1066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Douglas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523</v>
      </c>
      <c r="W50" s="112">
        <v>499</v>
      </c>
      <c r="X50" s="112">
        <v>554</v>
      </c>
      <c r="Y50" s="112">
        <v>591</v>
      </c>
      <c r="Z50" s="112">
        <v>532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568</v>
      </c>
      <c r="W51" s="112">
        <v>511</v>
      </c>
      <c r="X51" s="112">
        <v>528</v>
      </c>
      <c r="Y51" s="112">
        <v>508</v>
      </c>
      <c r="Z51" s="112">
        <v>500</v>
      </c>
    </row>
    <row r="52" spans="1:26" ht="15" customHeight="1" x14ac:dyDescent="0.25">
      <c r="S52" s="115" t="s">
        <v>44</v>
      </c>
      <c r="T52" s="115"/>
      <c r="U52" s="112"/>
      <c r="V52" s="112">
        <v>543</v>
      </c>
      <c r="W52" s="112">
        <v>527</v>
      </c>
      <c r="X52" s="112">
        <v>602</v>
      </c>
      <c r="Y52" s="112">
        <v>611</v>
      </c>
      <c r="Z52" s="112">
        <v>572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564</v>
      </c>
      <c r="W53" s="112">
        <v>518</v>
      </c>
      <c r="X53" s="112">
        <v>613</v>
      </c>
      <c r="Y53" s="112">
        <v>585</v>
      </c>
      <c r="Z53" s="112">
        <v>560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521</v>
      </c>
      <c r="W54" s="112">
        <v>552</v>
      </c>
      <c r="X54" s="112">
        <v>592</v>
      </c>
      <c r="Y54" s="112">
        <v>562</v>
      </c>
      <c r="Z54" s="112">
        <v>593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411</v>
      </c>
      <c r="W55" s="112">
        <v>459</v>
      </c>
      <c r="X55" s="112">
        <v>496</v>
      </c>
      <c r="Y55" s="112">
        <v>557</v>
      </c>
      <c r="Z55" s="112">
        <v>548</v>
      </c>
    </row>
    <row r="56" spans="1:26" ht="15" customHeight="1" x14ac:dyDescent="0.25">
      <c r="S56" s="115" t="s">
        <v>48</v>
      </c>
      <c r="T56" s="115"/>
      <c r="U56" s="112"/>
      <c r="V56" s="112">
        <v>218</v>
      </c>
      <c r="W56" s="112">
        <v>227</v>
      </c>
      <c r="X56" s="112">
        <v>287</v>
      </c>
      <c r="Y56" s="112">
        <v>286</v>
      </c>
      <c r="Z56" s="112">
        <v>293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86</v>
      </c>
      <c r="W57" s="112">
        <v>89</v>
      </c>
      <c r="X57" s="112">
        <v>100</v>
      </c>
      <c r="Y57" s="112">
        <v>114</v>
      </c>
      <c r="Z57" s="112">
        <v>138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38</v>
      </c>
      <c r="W58" s="112">
        <v>42</v>
      </c>
      <c r="X58" s="112">
        <v>43</v>
      </c>
      <c r="Y58" s="112">
        <v>31</v>
      </c>
      <c r="Z58" s="112">
        <v>38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24</v>
      </c>
      <c r="X59" s="112">
        <v>24</v>
      </c>
      <c r="Y59" s="112">
        <v>26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9</v>
      </c>
      <c r="W60" s="112">
        <v>10</v>
      </c>
      <c r="X60" s="112">
        <v>14</v>
      </c>
      <c r="Y60" s="112">
        <v>13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6207</v>
      </c>
      <c r="W61" s="112">
        <v>5853</v>
      </c>
      <c r="X61" s="112">
        <v>6565</v>
      </c>
      <c r="Y61" s="112">
        <v>6427</v>
      </c>
      <c r="Z61" s="112">
        <v>7140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3</v>
      </c>
      <c r="X63" s="112">
        <v>21</v>
      </c>
      <c r="Y63" s="112">
        <v>25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122</v>
      </c>
      <c r="W64" s="112">
        <v>87</v>
      </c>
      <c r="X64" s="112">
        <v>153</v>
      </c>
      <c r="Y64" s="112">
        <v>171</v>
      </c>
      <c r="Z64" s="112">
        <v>172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Douglas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306</v>
      </c>
      <c r="W65" s="112">
        <v>240</v>
      </c>
      <c r="X65" s="112">
        <v>272</v>
      </c>
      <c r="Y65" s="112">
        <v>288</v>
      </c>
      <c r="Z65" s="112">
        <v>330</v>
      </c>
    </row>
    <row r="66" spans="1:26" x14ac:dyDescent="0.25">
      <c r="S66" s="115" t="s">
        <v>39</v>
      </c>
      <c r="T66" s="115"/>
      <c r="U66" s="112"/>
      <c r="V66" s="112">
        <v>564</v>
      </c>
      <c r="W66" s="112">
        <v>484</v>
      </c>
      <c r="X66" s="112">
        <v>494</v>
      </c>
      <c r="Y66" s="112">
        <v>512</v>
      </c>
      <c r="Z66" s="112">
        <v>721</v>
      </c>
    </row>
    <row r="67" spans="1:26" x14ac:dyDescent="0.25">
      <c r="S67" s="115" t="s">
        <v>40</v>
      </c>
      <c r="T67" s="115"/>
      <c r="U67" s="112"/>
      <c r="V67" s="112">
        <v>1219</v>
      </c>
      <c r="W67" s="112">
        <v>1013</v>
      </c>
      <c r="X67" s="112">
        <v>1010</v>
      </c>
      <c r="Y67" s="112">
        <v>890</v>
      </c>
      <c r="Z67" s="112">
        <v>1446</v>
      </c>
    </row>
    <row r="68" spans="1:26" x14ac:dyDescent="0.25">
      <c r="S68" s="115" t="s">
        <v>41</v>
      </c>
      <c r="T68" s="115"/>
      <c r="U68" s="112"/>
      <c r="V68" s="112">
        <v>745</v>
      </c>
      <c r="W68" s="112">
        <v>756</v>
      </c>
      <c r="X68" s="112">
        <v>910</v>
      </c>
      <c r="Y68" s="112">
        <v>953</v>
      </c>
      <c r="Z68" s="112">
        <v>1188</v>
      </c>
    </row>
    <row r="69" spans="1:26" x14ac:dyDescent="0.25">
      <c r="S69" s="115" t="s">
        <v>42</v>
      </c>
      <c r="T69" s="115"/>
      <c r="U69" s="112"/>
      <c r="V69" s="112">
        <v>514</v>
      </c>
      <c r="W69" s="112">
        <v>535</v>
      </c>
      <c r="X69" s="112">
        <v>576</v>
      </c>
      <c r="Y69" s="112">
        <v>628</v>
      </c>
      <c r="Z69" s="112">
        <v>628</v>
      </c>
    </row>
    <row r="70" spans="1:26" x14ac:dyDescent="0.25">
      <c r="S70" s="115" t="s">
        <v>43</v>
      </c>
      <c r="T70" s="115"/>
      <c r="U70" s="112"/>
      <c r="V70" s="112">
        <v>502</v>
      </c>
      <c r="W70" s="112">
        <v>476</v>
      </c>
      <c r="X70" s="112">
        <v>555</v>
      </c>
      <c r="Y70" s="112">
        <v>559</v>
      </c>
      <c r="Z70" s="112">
        <v>562</v>
      </c>
    </row>
    <row r="71" spans="1:26" x14ac:dyDescent="0.25">
      <c r="S71" s="115" t="s">
        <v>44</v>
      </c>
      <c r="T71" s="115"/>
      <c r="U71" s="112"/>
      <c r="V71" s="112">
        <v>585</v>
      </c>
      <c r="W71" s="112">
        <v>566</v>
      </c>
      <c r="X71" s="112">
        <v>543</v>
      </c>
      <c r="Y71" s="112">
        <v>537</v>
      </c>
      <c r="Z71" s="112">
        <v>550</v>
      </c>
    </row>
    <row r="72" spans="1:26" x14ac:dyDescent="0.25">
      <c r="S72" s="115" t="s">
        <v>45</v>
      </c>
      <c r="T72" s="115"/>
      <c r="U72" s="112"/>
      <c r="V72" s="112">
        <v>490</v>
      </c>
      <c r="W72" s="112">
        <v>493</v>
      </c>
      <c r="X72" s="112">
        <v>546</v>
      </c>
      <c r="Y72" s="112">
        <v>624</v>
      </c>
      <c r="Z72" s="112">
        <v>606</v>
      </c>
    </row>
    <row r="73" spans="1:26" x14ac:dyDescent="0.25">
      <c r="S73" s="115" t="s">
        <v>46</v>
      </c>
      <c r="T73" s="115"/>
      <c r="U73" s="112"/>
      <c r="V73" s="112">
        <v>512</v>
      </c>
      <c r="W73" s="112">
        <v>551</v>
      </c>
      <c r="X73" s="112">
        <v>597</v>
      </c>
      <c r="Y73" s="112">
        <v>672</v>
      </c>
      <c r="Z73" s="112">
        <v>582</v>
      </c>
    </row>
    <row r="74" spans="1:26" x14ac:dyDescent="0.25">
      <c r="S74" s="115" t="s">
        <v>47</v>
      </c>
      <c r="T74" s="115"/>
      <c r="U74" s="112"/>
      <c r="V74" s="112">
        <v>338</v>
      </c>
      <c r="W74" s="112">
        <v>356</v>
      </c>
      <c r="X74" s="112">
        <v>402</v>
      </c>
      <c r="Y74" s="112">
        <v>463</v>
      </c>
      <c r="Z74" s="112">
        <v>473</v>
      </c>
    </row>
    <row r="75" spans="1:26" x14ac:dyDescent="0.25">
      <c r="S75" s="115" t="s">
        <v>48</v>
      </c>
      <c r="T75" s="115"/>
      <c r="U75" s="112"/>
      <c r="V75" s="112">
        <v>166</v>
      </c>
      <c r="W75" s="112">
        <v>199</v>
      </c>
      <c r="X75" s="112">
        <v>216</v>
      </c>
      <c r="Y75" s="112">
        <v>224</v>
      </c>
      <c r="Z75" s="112">
        <v>228</v>
      </c>
    </row>
    <row r="76" spans="1:26" x14ac:dyDescent="0.25">
      <c r="S76" s="115" t="s">
        <v>49</v>
      </c>
      <c r="T76" s="115"/>
      <c r="U76" s="112"/>
      <c r="V76" s="112">
        <v>88</v>
      </c>
      <c r="W76" s="112">
        <v>96</v>
      </c>
      <c r="X76" s="112">
        <v>101</v>
      </c>
      <c r="Y76" s="112">
        <v>100</v>
      </c>
      <c r="Z76" s="112">
        <v>100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29</v>
      </c>
      <c r="X77" s="112">
        <v>37</v>
      </c>
      <c r="Y77" s="112">
        <v>39</v>
      </c>
      <c r="Z77" s="112">
        <v>47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20</v>
      </c>
      <c r="X78" s="112">
        <v>10</v>
      </c>
      <c r="Y78" s="112">
        <v>7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7</v>
      </c>
      <c r="X79" s="112">
        <v>8</v>
      </c>
      <c r="Y79" s="112">
        <v>8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6206</v>
      </c>
      <c r="W80" s="112">
        <v>5907</v>
      </c>
      <c r="X80" s="112">
        <v>6451</v>
      </c>
      <c r="Y80" s="112">
        <v>6689</v>
      </c>
      <c r="Z80" s="112">
        <v>7658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Douglas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405</v>
      </c>
      <c r="W83" s="112">
        <v>416</v>
      </c>
      <c r="X83" s="112">
        <v>446</v>
      </c>
      <c r="Y83" s="112">
        <v>417</v>
      </c>
      <c r="Z83" s="112">
        <v>400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284</v>
      </c>
      <c r="W84" s="112">
        <v>285</v>
      </c>
      <c r="X84" s="112">
        <v>276</v>
      </c>
      <c r="Y84" s="112">
        <v>297</v>
      </c>
      <c r="Z84" s="112">
        <v>309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861</v>
      </c>
      <c r="W85" s="112">
        <v>857</v>
      </c>
      <c r="X85" s="112">
        <v>850</v>
      </c>
      <c r="Y85" s="112">
        <v>849</v>
      </c>
      <c r="Z85" s="112">
        <v>878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14,811</v>
      </c>
      <c r="D86" s="96">
        <f t="shared" ref="D86:D91" si="4">AD4</f>
        <v>0.12888719512195124</v>
      </c>
      <c r="E86" s="97">
        <f t="shared" ref="E86:E91" si="5">AD4</f>
        <v>0.12888719512195124</v>
      </c>
      <c r="F86" s="96">
        <f t="shared" ref="F86:F91" si="6">AF4</f>
        <v>0.19328069610054777</v>
      </c>
      <c r="G86" s="97">
        <f t="shared" ref="G86:G91" si="7">AF4</f>
        <v>0.19328069610054777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379</v>
      </c>
      <c r="W86" s="112">
        <v>346</v>
      </c>
      <c r="X86" s="112">
        <v>316</v>
      </c>
      <c r="Y86" s="112">
        <v>376</v>
      </c>
      <c r="Z86" s="112">
        <v>429</v>
      </c>
    </row>
    <row r="87" spans="1:30" ht="15" customHeight="1" x14ac:dyDescent="0.25">
      <c r="A87" s="98" t="s">
        <v>4</v>
      </c>
      <c r="B87" s="49"/>
      <c r="C87" s="57" t="str">
        <f t="shared" si="3"/>
        <v>7,135</v>
      </c>
      <c r="D87" s="96">
        <f t="shared" si="4"/>
        <v>0.11050583657587554</v>
      </c>
      <c r="E87" s="97">
        <f t="shared" si="5"/>
        <v>0.11050583657587554</v>
      </c>
      <c r="F87" s="96">
        <f t="shared" si="6"/>
        <v>0.14987912973408535</v>
      </c>
      <c r="G87" s="97">
        <f t="shared" si="7"/>
        <v>0.14987912973408535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69</v>
      </c>
      <c r="W87" s="112">
        <v>68</v>
      </c>
      <c r="X87" s="112">
        <v>70</v>
      </c>
      <c r="Y87" s="112">
        <v>82</v>
      </c>
      <c r="Z87" s="112">
        <v>83</v>
      </c>
    </row>
    <row r="88" spans="1:30" ht="15" customHeight="1" x14ac:dyDescent="0.25">
      <c r="A88" s="98" t="s">
        <v>5</v>
      </c>
      <c r="B88" s="49"/>
      <c r="C88" s="57" t="str">
        <f t="shared" si="3"/>
        <v>7,662</v>
      </c>
      <c r="D88" s="96">
        <f t="shared" si="4"/>
        <v>0.14649109681280859</v>
      </c>
      <c r="E88" s="97">
        <f t="shared" si="5"/>
        <v>0.14649109681280859</v>
      </c>
      <c r="F88" s="96">
        <f t="shared" si="6"/>
        <v>0.2348106365834004</v>
      </c>
      <c r="G88" s="97">
        <f t="shared" si="7"/>
        <v>0.2348106365834004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162</v>
      </c>
      <c r="W88" s="112">
        <v>159</v>
      </c>
      <c r="X88" s="112">
        <v>161</v>
      </c>
      <c r="Y88" s="112">
        <v>172</v>
      </c>
      <c r="Z88" s="112">
        <v>176</v>
      </c>
    </row>
    <row r="89" spans="1:30" ht="15" customHeight="1" x14ac:dyDescent="0.25">
      <c r="A89" s="49" t="s">
        <v>6</v>
      </c>
      <c r="B89" s="49"/>
      <c r="C89" s="57" t="str">
        <f t="shared" si="3"/>
        <v>8,659</v>
      </c>
      <c r="D89" s="96">
        <f t="shared" si="4"/>
        <v>8.3458458458458562E-2</v>
      </c>
      <c r="E89" s="97">
        <f t="shared" si="5"/>
        <v>8.3458458458458562E-2</v>
      </c>
      <c r="F89" s="96">
        <f t="shared" si="6"/>
        <v>0.10347903657448709</v>
      </c>
      <c r="G89" s="97">
        <f t="shared" si="7"/>
        <v>0.10347903657448709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316</v>
      </c>
      <c r="W89" s="112">
        <v>304</v>
      </c>
      <c r="X89" s="112">
        <v>295</v>
      </c>
      <c r="Y89" s="112">
        <v>300</v>
      </c>
      <c r="Z89" s="112">
        <v>367</v>
      </c>
    </row>
    <row r="90" spans="1:30" ht="15" customHeight="1" x14ac:dyDescent="0.25">
      <c r="A90" s="49" t="s">
        <v>95</v>
      </c>
      <c r="B90" s="49"/>
      <c r="C90" s="57" t="str">
        <f t="shared" si="3"/>
        <v>$39,601</v>
      </c>
      <c r="D90" s="96">
        <f t="shared" si="4"/>
        <v>1.751997738893607E-2</v>
      </c>
      <c r="E90" s="97">
        <f t="shared" si="5"/>
        <v>1.751997738893607E-2</v>
      </c>
      <c r="F90" s="96">
        <f t="shared" si="6"/>
        <v>0.1329013144230653</v>
      </c>
      <c r="G90" s="97">
        <f t="shared" si="7"/>
        <v>0.1329013144230653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532</v>
      </c>
      <c r="W90" s="112">
        <v>505</v>
      </c>
      <c r="X90" s="112">
        <v>504</v>
      </c>
      <c r="Y90" s="112">
        <v>556</v>
      </c>
      <c r="Z90" s="112">
        <v>618</v>
      </c>
    </row>
    <row r="91" spans="1:30" ht="15" customHeight="1" x14ac:dyDescent="0.25">
      <c r="A91" s="49" t="s">
        <v>7</v>
      </c>
      <c r="B91" s="49"/>
      <c r="C91" s="57" t="str">
        <f t="shared" si="3"/>
        <v>$443.5 mil</v>
      </c>
      <c r="D91" s="96">
        <f t="shared" si="4"/>
        <v>0.12133198741695295</v>
      </c>
      <c r="E91" s="97">
        <f t="shared" si="5"/>
        <v>0.12133198741695295</v>
      </c>
      <c r="F91" s="96">
        <f t="shared" si="6"/>
        <v>0.31934104100763028</v>
      </c>
      <c r="G91" s="97">
        <f t="shared" si="7"/>
        <v>0.31934104100763028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3971</v>
      </c>
      <c r="W91" s="112">
        <v>3952</v>
      </c>
      <c r="X91" s="112">
        <v>4131</v>
      </c>
      <c r="Y91" s="112">
        <v>4073</v>
      </c>
      <c r="Z91" s="112">
        <v>4379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366</v>
      </c>
      <c r="W93" s="112">
        <v>385</v>
      </c>
      <c r="X93" s="112">
        <v>387</v>
      </c>
      <c r="Y93" s="112">
        <v>400</v>
      </c>
      <c r="Z93" s="112">
        <v>429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381</v>
      </c>
      <c r="W94" s="112">
        <v>393</v>
      </c>
      <c r="X94" s="112">
        <v>399</v>
      </c>
      <c r="Y94" s="112">
        <v>446</v>
      </c>
      <c r="Z94" s="112">
        <v>452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161</v>
      </c>
      <c r="W95" s="112">
        <v>144</v>
      </c>
      <c r="X95" s="112">
        <v>131</v>
      </c>
      <c r="Y95" s="112">
        <v>144</v>
      </c>
      <c r="Z95" s="112">
        <v>162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761</v>
      </c>
      <c r="W96" s="112">
        <v>741</v>
      </c>
      <c r="X96" s="112">
        <v>707</v>
      </c>
      <c r="Y96" s="112">
        <v>763</v>
      </c>
      <c r="Z96" s="112">
        <v>800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487</v>
      </c>
      <c r="W97" s="112">
        <v>470</v>
      </c>
      <c r="X97" s="112">
        <v>475</v>
      </c>
      <c r="Y97" s="112">
        <v>474</v>
      </c>
      <c r="Z97" s="112">
        <v>495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423</v>
      </c>
      <c r="W98" s="112">
        <v>410</v>
      </c>
      <c r="X98" s="112">
        <v>410</v>
      </c>
      <c r="Y98" s="112">
        <v>425</v>
      </c>
      <c r="Z98" s="112">
        <v>428</v>
      </c>
    </row>
    <row r="99" spans="1:32" ht="15" customHeight="1" x14ac:dyDescent="0.25">
      <c r="S99" s="115" t="s">
        <v>196</v>
      </c>
      <c r="T99" s="115"/>
      <c r="U99" s="112"/>
      <c r="V99" s="112">
        <v>31</v>
      </c>
      <c r="W99" s="112">
        <v>27</v>
      </c>
      <c r="X99" s="112">
        <v>23</v>
      </c>
      <c r="Y99" s="112">
        <v>28</v>
      </c>
      <c r="Z99" s="112">
        <v>84</v>
      </c>
    </row>
    <row r="100" spans="1:32" ht="15" customHeight="1" x14ac:dyDescent="0.25">
      <c r="S100" s="115" t="s">
        <v>58</v>
      </c>
      <c r="T100" s="115"/>
      <c r="U100" s="112"/>
      <c r="V100" s="112">
        <v>407</v>
      </c>
      <c r="W100" s="112">
        <v>386</v>
      </c>
      <c r="X100" s="112">
        <v>369</v>
      </c>
      <c r="Y100" s="112">
        <v>390</v>
      </c>
      <c r="Z100" s="112">
        <v>465</v>
      </c>
    </row>
    <row r="101" spans="1:32" x14ac:dyDescent="0.25">
      <c r="A101" s="18"/>
      <c r="S101" s="118" t="s">
        <v>53</v>
      </c>
      <c r="T101" s="118"/>
      <c r="U101" s="112"/>
      <c r="V101" s="112">
        <v>3880</v>
      </c>
      <c r="W101" s="112">
        <v>3823</v>
      </c>
      <c r="X101" s="112">
        <v>3951</v>
      </c>
      <c r="Y101" s="112">
        <v>3911</v>
      </c>
      <c r="Z101" s="112">
        <v>4268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9597</v>
      </c>
      <c r="W104" s="112">
        <v>10071</v>
      </c>
      <c r="X104" s="112">
        <v>10490</v>
      </c>
      <c r="Y104" s="112">
        <v>10526</v>
      </c>
      <c r="Z104" s="112">
        <v>12355</v>
      </c>
      <c r="AB104" s="109" t="str">
        <f>TEXT(Z104,"###,###")</f>
        <v>12,355</v>
      </c>
      <c r="AD104" s="130">
        <f>Z104/($Z$4)*100</f>
        <v>83.417730065491867</v>
      </c>
      <c r="AF104" s="109"/>
    </row>
    <row r="105" spans="1:32" x14ac:dyDescent="0.25">
      <c r="S105" s="115" t="s">
        <v>17</v>
      </c>
      <c r="T105" s="115"/>
      <c r="U105" s="112"/>
      <c r="V105" s="112">
        <v>1336</v>
      </c>
      <c r="W105" s="112">
        <v>1345</v>
      </c>
      <c r="X105" s="112">
        <v>1378</v>
      </c>
      <c r="Y105" s="112">
        <v>1535</v>
      </c>
      <c r="Z105" s="112">
        <v>1402</v>
      </c>
      <c r="AB105" s="109" t="str">
        <f>TEXT(Z105,"###,###")</f>
        <v>1,402</v>
      </c>
      <c r="AD105" s="130">
        <f>Z105/($Z$4)*100</f>
        <v>9.4659374789008162</v>
      </c>
      <c r="AF105" s="109"/>
    </row>
    <row r="106" spans="1:32" x14ac:dyDescent="0.25">
      <c r="S106" s="118" t="s">
        <v>53</v>
      </c>
      <c r="T106" s="118"/>
      <c r="U106" s="120"/>
      <c r="V106" s="120">
        <v>10933</v>
      </c>
      <c r="W106" s="120">
        <v>11416</v>
      </c>
      <c r="X106" s="120">
        <v>11868</v>
      </c>
      <c r="Y106" s="120">
        <v>12061</v>
      </c>
      <c r="Z106" s="120">
        <v>13757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2050</v>
      </c>
      <c r="W108" s="112">
        <v>2132</v>
      </c>
      <c r="X108" s="112">
        <v>2446</v>
      </c>
      <c r="Y108" s="112">
        <v>2195</v>
      </c>
      <c r="Z108" s="112">
        <v>2285</v>
      </c>
      <c r="AB108" s="109" t="str">
        <f>TEXT(Z108,"###,###")</f>
        <v>2,285</v>
      </c>
      <c r="AD108" s="130">
        <f>Z108/($Z$4)*100</f>
        <v>15.427722638579432</v>
      </c>
      <c r="AF108" s="109"/>
    </row>
    <row r="109" spans="1:32" x14ac:dyDescent="0.25">
      <c r="S109" s="115" t="s">
        <v>20</v>
      </c>
      <c r="T109" s="115"/>
      <c r="U109" s="112"/>
      <c r="V109" s="112">
        <v>2248</v>
      </c>
      <c r="W109" s="112">
        <v>2189</v>
      </c>
      <c r="X109" s="112">
        <v>2276</v>
      </c>
      <c r="Y109" s="112">
        <v>2437</v>
      </c>
      <c r="Z109" s="112">
        <v>2790</v>
      </c>
      <c r="AB109" s="109" t="str">
        <f>TEXT(Z109,"###,###")</f>
        <v>2,790</v>
      </c>
      <c r="AD109" s="130">
        <f>Z109/($Z$4)*100</f>
        <v>18.837350617784079</v>
      </c>
      <c r="AF109" s="109"/>
    </row>
    <row r="110" spans="1:32" x14ac:dyDescent="0.25">
      <c r="S110" s="115" t="s">
        <v>21</v>
      </c>
      <c r="T110" s="115"/>
      <c r="U110" s="112"/>
      <c r="V110" s="112">
        <v>3190</v>
      </c>
      <c r="W110" s="112">
        <v>2776</v>
      </c>
      <c r="X110" s="112">
        <v>3255</v>
      </c>
      <c r="Y110" s="112">
        <v>3470</v>
      </c>
      <c r="Z110" s="112">
        <v>4368</v>
      </c>
      <c r="AB110" s="109" t="str">
        <f>TEXT(Z110,"###,###")</f>
        <v>4,368</v>
      </c>
      <c r="AD110" s="130">
        <f>Z110/($Z$4)*100</f>
        <v>29.491594085477008</v>
      </c>
      <c r="AF110" s="109"/>
    </row>
    <row r="111" spans="1:32" x14ac:dyDescent="0.25">
      <c r="S111" s="115" t="s">
        <v>22</v>
      </c>
      <c r="T111" s="115"/>
      <c r="U111" s="112"/>
      <c r="V111" s="112">
        <v>3846</v>
      </c>
      <c r="W111" s="112">
        <v>3572</v>
      </c>
      <c r="X111" s="112">
        <v>3891</v>
      </c>
      <c r="Y111" s="112">
        <v>3956</v>
      </c>
      <c r="Z111" s="112">
        <v>4317</v>
      </c>
      <c r="AB111" s="109" t="str">
        <f>TEXT(Z111,"###,###")</f>
        <v>4,317</v>
      </c>
      <c r="AD111" s="130">
        <f>Z111/($Z$4)*100</f>
        <v>29.147255418270205</v>
      </c>
      <c r="AF111" s="109"/>
    </row>
    <row r="112" spans="1:32" x14ac:dyDescent="0.25">
      <c r="S112" s="118" t="s">
        <v>53</v>
      </c>
      <c r="T112" s="118"/>
      <c r="U112" s="112"/>
      <c r="V112" s="112">
        <v>12409</v>
      </c>
      <c r="W112" s="112">
        <v>11766</v>
      </c>
      <c r="X112" s="112">
        <v>13023</v>
      </c>
      <c r="Y112" s="112">
        <v>13125</v>
      </c>
      <c r="Z112" s="112">
        <v>14816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</v>
      </c>
      <c r="W118" s="131">
        <v>42.7</v>
      </c>
      <c r="X118" s="131">
        <v>42.79</v>
      </c>
      <c r="Y118" s="131">
        <v>43.4</v>
      </c>
      <c r="Z118" s="131">
        <v>42.3</v>
      </c>
      <c r="AB118" s="109" t="str">
        <f>TEXT(Z118,"##.0")</f>
        <v>42.3</v>
      </c>
    </row>
    <row r="120" spans="19:32" x14ac:dyDescent="0.25">
      <c r="S120" s="101" t="s">
        <v>97</v>
      </c>
      <c r="T120" s="112"/>
      <c r="U120" s="112"/>
      <c r="V120" s="112">
        <v>6299</v>
      </c>
      <c r="W120" s="112">
        <v>6174</v>
      </c>
      <c r="X120" s="112">
        <v>6399</v>
      </c>
      <c r="Y120" s="112">
        <v>6333</v>
      </c>
      <c r="Z120" s="112">
        <v>7006</v>
      </c>
      <c r="AB120" s="109" t="str">
        <f>TEXT(Z120,"###,###")</f>
        <v>7,006</v>
      </c>
    </row>
    <row r="121" spans="19:32" x14ac:dyDescent="0.25">
      <c r="S121" s="101" t="s">
        <v>98</v>
      </c>
      <c r="T121" s="112"/>
      <c r="U121" s="112"/>
      <c r="V121" s="112">
        <v>821</v>
      </c>
      <c r="W121" s="112">
        <v>893</v>
      </c>
      <c r="X121" s="112">
        <v>918</v>
      </c>
      <c r="Y121" s="112">
        <v>891</v>
      </c>
      <c r="Z121" s="112">
        <v>850</v>
      </c>
      <c r="AB121" s="109" t="str">
        <f>TEXT(Z121,"###,###")</f>
        <v>850</v>
      </c>
    </row>
    <row r="122" spans="19:32" x14ac:dyDescent="0.25">
      <c r="S122" s="101" t="s">
        <v>99</v>
      </c>
      <c r="T122" s="112"/>
      <c r="U122" s="112"/>
      <c r="V122" s="112">
        <v>722</v>
      </c>
      <c r="W122" s="112">
        <v>706</v>
      </c>
      <c r="X122" s="112">
        <v>763</v>
      </c>
      <c r="Y122" s="112">
        <v>766</v>
      </c>
      <c r="Z122" s="112">
        <v>796</v>
      </c>
      <c r="AB122" s="109" t="str">
        <f>TEXT(Z122,"###,###")</f>
        <v>796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7021</v>
      </c>
      <c r="W124" s="112">
        <v>6880</v>
      </c>
      <c r="X124" s="112">
        <v>7162</v>
      </c>
      <c r="Y124" s="112">
        <v>7099</v>
      </c>
      <c r="Z124" s="112">
        <v>7802</v>
      </c>
      <c r="AB124" s="109" t="str">
        <f>TEXT(Z124,"###,###")</f>
        <v>7,802</v>
      </c>
      <c r="AD124" s="127">
        <f>Z124/$Z$7*100</f>
        <v>90.102783231320018</v>
      </c>
    </row>
    <row r="125" spans="19:32" x14ac:dyDescent="0.25">
      <c r="S125" s="101" t="s">
        <v>101</v>
      </c>
      <c r="T125" s="112"/>
      <c r="U125" s="112"/>
      <c r="V125" s="112">
        <v>1543</v>
      </c>
      <c r="W125" s="112">
        <v>1599</v>
      </c>
      <c r="X125" s="112">
        <v>1681</v>
      </c>
      <c r="Y125" s="112">
        <v>1657</v>
      </c>
      <c r="Z125" s="112">
        <v>1646</v>
      </c>
      <c r="AB125" s="109" t="str">
        <f>TEXT(Z125,"###,###")</f>
        <v>1,646</v>
      </c>
      <c r="AD125" s="127">
        <f>Z125/$Z$7*100</f>
        <v>19.00912345536436</v>
      </c>
    </row>
    <row r="127" spans="19:32" x14ac:dyDescent="0.25">
      <c r="S127" s="101" t="s">
        <v>102</v>
      </c>
      <c r="T127" s="112"/>
      <c r="U127" s="112"/>
      <c r="V127" s="112">
        <v>3971</v>
      </c>
      <c r="W127" s="112">
        <v>3955</v>
      </c>
      <c r="X127" s="112">
        <v>4127</v>
      </c>
      <c r="Y127" s="112">
        <v>4077</v>
      </c>
      <c r="Z127" s="112">
        <v>4380</v>
      </c>
      <c r="AB127" s="109" t="str">
        <f>TEXT(Z127,"###,###")</f>
        <v>4,380</v>
      </c>
      <c r="AD127" s="127">
        <f>Z127/$Z$7*100</f>
        <v>50.583208222658506</v>
      </c>
    </row>
    <row r="128" spans="19:32" x14ac:dyDescent="0.25">
      <c r="S128" s="101" t="s">
        <v>103</v>
      </c>
      <c r="T128" s="112"/>
      <c r="U128" s="112"/>
      <c r="V128" s="112">
        <v>3875</v>
      </c>
      <c r="W128" s="112">
        <v>3825</v>
      </c>
      <c r="X128" s="112">
        <v>3956</v>
      </c>
      <c r="Y128" s="112">
        <v>3913</v>
      </c>
      <c r="Z128" s="112">
        <v>4270</v>
      </c>
      <c r="AB128" s="109" t="str">
        <f>TEXT(Z128,"###,###")</f>
        <v>4,270</v>
      </c>
      <c r="AD128" s="127">
        <f>Z128/$Z$7*100</f>
        <v>49.312853678253838</v>
      </c>
    </row>
    <row r="130" spans="19:20" x14ac:dyDescent="0.25">
      <c r="S130" s="101" t="s">
        <v>277</v>
      </c>
      <c r="T130" s="127">
        <v>80.910035800900786</v>
      </c>
    </row>
    <row r="131" spans="19:20" x14ac:dyDescent="0.25">
      <c r="S131" s="101" t="s">
        <v>278</v>
      </c>
      <c r="T131" s="127">
        <v>9.8163760249451428</v>
      </c>
    </row>
    <row r="132" spans="19:20" x14ac:dyDescent="0.25">
      <c r="S132" s="101" t="s">
        <v>279</v>
      </c>
      <c r="T132" s="127">
        <v>9.1927474304192174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8BBC-0826-4F00-8D27-C2E6AB9B8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13FC09-92D3-43BC-8725-9D4D1FC98E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187F1F-6F4E-49CC-9FD8-AD42CA9B16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C699F-1E84-4686-9EC8-1F81F1819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3FDF-6D01-4F14-B781-30DFAF311181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9.25 Etheridge,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433</v>
      </c>
      <c r="W4" s="108">
        <v>720</v>
      </c>
      <c r="X4" s="108">
        <v>744</v>
      </c>
      <c r="Y4" s="108">
        <v>714</v>
      </c>
      <c r="Z4" s="108">
        <v>748</v>
      </c>
      <c r="AB4" s="109" t="str">
        <f>TEXT(Z4,"###,###")</f>
        <v>748</v>
      </c>
      <c r="AD4" s="110">
        <f>Z4/Y4-1</f>
        <v>4.7619047619047672E-2</v>
      </c>
      <c r="AF4" s="110">
        <f>Z4/V4-1</f>
        <v>0.72748267898383379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241</v>
      </c>
      <c r="W5" s="108">
        <v>391</v>
      </c>
      <c r="X5" s="108">
        <v>399</v>
      </c>
      <c r="Y5" s="108">
        <v>388</v>
      </c>
      <c r="Z5" s="108">
        <v>411</v>
      </c>
      <c r="AB5" s="109" t="str">
        <f>TEXT(Z5,"###,###")</f>
        <v>411</v>
      </c>
      <c r="AD5" s="110">
        <f t="shared" ref="AD5:AD9" si="0">Z5/Y5-1</f>
        <v>5.9278350515463929E-2</v>
      </c>
      <c r="AF5" s="110">
        <f t="shared" ref="AF5:AF9" si="1">Z5/V5-1</f>
        <v>0.70539419087136923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194</v>
      </c>
      <c r="W6" s="108">
        <v>327</v>
      </c>
      <c r="X6" s="108">
        <v>343</v>
      </c>
      <c r="Y6" s="108">
        <v>323</v>
      </c>
      <c r="Z6" s="108">
        <v>334</v>
      </c>
      <c r="AB6" s="109" t="str">
        <f>TEXT(Z6,"###,###")</f>
        <v>334</v>
      </c>
      <c r="AD6" s="110">
        <f t="shared" si="0"/>
        <v>3.4055727554179516E-2</v>
      </c>
      <c r="AF6" s="110">
        <f t="shared" si="1"/>
        <v>0.72164948453608257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299</v>
      </c>
      <c r="W7" s="108">
        <v>506</v>
      </c>
      <c r="X7" s="108">
        <v>479</v>
      </c>
      <c r="Y7" s="108">
        <v>460</v>
      </c>
      <c r="Z7" s="108">
        <v>509</v>
      </c>
      <c r="AB7" s="109" t="str">
        <f>TEXT(Z7,"###,###")</f>
        <v>509</v>
      </c>
      <c r="AD7" s="110">
        <f t="shared" si="0"/>
        <v>0.10652173913043472</v>
      </c>
      <c r="AF7" s="110">
        <f t="shared" si="1"/>
        <v>0.7023411371237458</v>
      </c>
    </row>
    <row r="8" spans="1:32" ht="17.25" customHeight="1" x14ac:dyDescent="0.25">
      <c r="A8" s="64" t="s">
        <v>12</v>
      </c>
      <c r="B8" s="65"/>
      <c r="C8" s="29"/>
      <c r="D8" s="66" t="str">
        <f>AB4</f>
        <v>748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509</v>
      </c>
      <c r="P8" s="67"/>
      <c r="S8" s="107" t="s">
        <v>82</v>
      </c>
      <c r="T8" s="108"/>
      <c r="U8" s="108"/>
      <c r="V8" s="108">
        <v>39909.089999999997</v>
      </c>
      <c r="W8" s="108">
        <v>35686.730000000003</v>
      </c>
      <c r="X8" s="108">
        <v>40118.370000000003</v>
      </c>
      <c r="Y8" s="108">
        <v>44087</v>
      </c>
      <c r="Z8" s="108">
        <v>48793</v>
      </c>
      <c r="AB8" s="109" t="str">
        <f>TEXT(Z8,"$###,###")</f>
        <v>$48,793</v>
      </c>
      <c r="AD8" s="110">
        <f t="shared" si="0"/>
        <v>0.10674348447388127</v>
      </c>
      <c r="AF8" s="110">
        <f t="shared" si="1"/>
        <v>0.2226036724966669</v>
      </c>
    </row>
    <row r="9" spans="1:32" x14ac:dyDescent="0.25">
      <c r="A9" s="30" t="s">
        <v>14</v>
      </c>
      <c r="B9" s="71"/>
      <c r="C9" s="72"/>
      <c r="D9" s="73">
        <f>AD104</f>
        <v>61.898395721925134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55.79567779960707</v>
      </c>
      <c r="P9" s="74" t="s">
        <v>83</v>
      </c>
      <c r="S9" s="107" t="s">
        <v>7</v>
      </c>
      <c r="T9" s="108"/>
      <c r="U9" s="108"/>
      <c r="V9" s="108">
        <v>11146510</v>
      </c>
      <c r="W9" s="108">
        <v>24425240</v>
      </c>
      <c r="X9" s="108">
        <v>24158007</v>
      </c>
      <c r="Y9" s="108">
        <v>30702326</v>
      </c>
      <c r="Z9" s="108">
        <v>21565511</v>
      </c>
      <c r="AB9" s="109" t="str">
        <f>TEXT(Z9/1000000,"$#,###.0")&amp;" mil"</f>
        <v>$21.6 mil</v>
      </c>
      <c r="AD9" s="110">
        <f t="shared" si="0"/>
        <v>-0.2975935764606239</v>
      </c>
      <c r="AF9" s="110">
        <f t="shared" si="1"/>
        <v>0.93473212691685559</v>
      </c>
    </row>
    <row r="10" spans="1:32" x14ac:dyDescent="0.25">
      <c r="A10" s="30" t="s">
        <v>17</v>
      </c>
      <c r="B10" s="71"/>
      <c r="C10" s="72"/>
      <c r="D10" s="73">
        <f>AD105</f>
        <v>17.513368983957221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43.811394891944985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52.062868369351669</v>
      </c>
      <c r="P11" s="74" t="s">
        <v>83</v>
      </c>
      <c r="S11" s="107" t="s">
        <v>29</v>
      </c>
      <c r="T11" s="112"/>
      <c r="U11" s="112"/>
      <c r="V11" s="112">
        <v>327</v>
      </c>
      <c r="W11" s="112">
        <v>477</v>
      </c>
      <c r="X11" s="112">
        <v>505</v>
      </c>
      <c r="Y11" s="112">
        <v>482</v>
      </c>
      <c r="Z11" s="112">
        <v>507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28.094302554027507</v>
      </c>
      <c r="P12" s="74" t="s">
        <v>83</v>
      </c>
      <c r="S12" s="107" t="s">
        <v>30</v>
      </c>
      <c r="T12" s="112"/>
      <c r="U12" s="112"/>
      <c r="V12" s="112">
        <v>108</v>
      </c>
      <c r="W12" s="112">
        <v>244</v>
      </c>
      <c r="X12" s="112">
        <v>239</v>
      </c>
      <c r="Y12" s="112">
        <v>228</v>
      </c>
      <c r="Z12" s="112">
        <v>239</v>
      </c>
    </row>
    <row r="13" spans="1:32" ht="15" customHeight="1" x14ac:dyDescent="0.25">
      <c r="A13" s="30" t="s">
        <v>19</v>
      </c>
      <c r="B13" s="72"/>
      <c r="C13" s="72"/>
      <c r="D13" s="73">
        <f>AD108</f>
        <v>25.802139037433154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18.467583497053045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12.566844919786096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25.534759358288774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11.683168316831685</v>
      </c>
      <c r="P15" s="74" t="s">
        <v>83</v>
      </c>
      <c r="S15" s="115" t="s">
        <v>59</v>
      </c>
      <c r="T15" s="115"/>
      <c r="U15" s="116"/>
      <c r="V15" s="116">
        <v>107</v>
      </c>
      <c r="W15" s="116">
        <v>227</v>
      </c>
      <c r="X15" s="116">
        <v>223</v>
      </c>
      <c r="Y15" s="112">
        <v>201</v>
      </c>
      <c r="Z15" s="112">
        <v>254</v>
      </c>
      <c r="AB15" s="117">
        <f t="shared" ref="AB15:AB34" si="2">IF(Z15="np",0,Z15/$Z$34)</f>
        <v>0.33776595744680848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16.042780748663102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88.316831683168317</v>
      </c>
      <c r="P16" s="37" t="s">
        <v>83</v>
      </c>
      <c r="S16" s="115" t="s">
        <v>60</v>
      </c>
      <c r="T16" s="115"/>
      <c r="U16" s="116"/>
      <c r="V16" s="116">
        <v>4</v>
      </c>
      <c r="W16" s="116">
        <v>15</v>
      </c>
      <c r="X16" s="116">
        <v>9</v>
      </c>
      <c r="Y16" s="112">
        <v>15</v>
      </c>
      <c r="Z16" s="112">
        <v>15</v>
      </c>
      <c r="AB16" s="117">
        <f t="shared" si="2"/>
        <v>1.9946808510638299E-2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</v>
      </c>
      <c r="W17" s="116">
        <v>11</v>
      </c>
      <c r="X17" s="116">
        <v>8</v>
      </c>
      <c r="Y17" s="112">
        <v>13</v>
      </c>
      <c r="Z17" s="112">
        <v>9</v>
      </c>
      <c r="AB17" s="117">
        <f t="shared" si="2"/>
        <v>1.1968085106382979E-2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</v>
      </c>
      <c r="W18" s="116">
        <v>13</v>
      </c>
      <c r="X18" s="116">
        <v>12</v>
      </c>
      <c r="Y18" s="112">
        <v>14</v>
      </c>
      <c r="Z18" s="112">
        <v>10</v>
      </c>
      <c r="AB18" s="117">
        <f t="shared" si="2"/>
        <v>1.3297872340425532E-2</v>
      </c>
    </row>
    <row r="19" spans="1:28" x14ac:dyDescent="0.25">
      <c r="A19" s="63" t="str">
        <f>$S$1&amp;" ("&amp;$V$2&amp;" to "&amp;$Z$2&amp;")"</f>
        <v>Etheridge (2018-19 to 2022-23)</v>
      </c>
      <c r="B19" s="63"/>
      <c r="C19" s="63"/>
      <c r="D19" s="63"/>
      <c r="E19" s="63"/>
      <c r="F19" s="63"/>
      <c r="G19" s="63" t="str">
        <f>$S$1&amp;" ("&amp;$V$2&amp;" to "&amp;$Z$2&amp;")"</f>
        <v>Etheridge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37</v>
      </c>
      <c r="W19" s="116">
        <v>34</v>
      </c>
      <c r="X19" s="116">
        <v>35</v>
      </c>
      <c r="Y19" s="112">
        <v>35</v>
      </c>
      <c r="Z19" s="112">
        <v>44</v>
      </c>
      <c r="AB19" s="117">
        <f t="shared" si="2"/>
        <v>5.8510638297872342E-2</v>
      </c>
    </row>
    <row r="20" spans="1:28" x14ac:dyDescent="0.25">
      <c r="S20" s="115" t="s">
        <v>64</v>
      </c>
      <c r="T20" s="115"/>
      <c r="U20" s="116"/>
      <c r="V20" s="116">
        <v>3</v>
      </c>
      <c r="W20" s="116">
        <v>8</v>
      </c>
      <c r="X20" s="116">
        <v>9</v>
      </c>
      <c r="Y20" s="112">
        <v>9</v>
      </c>
      <c r="Z20" s="112">
        <v>8</v>
      </c>
      <c r="AB20" s="117">
        <f t="shared" si="2"/>
        <v>1.0638297872340425E-2</v>
      </c>
    </row>
    <row r="21" spans="1:28" x14ac:dyDescent="0.25">
      <c r="S21" s="115" t="s">
        <v>65</v>
      </c>
      <c r="T21" s="115"/>
      <c r="U21" s="116"/>
      <c r="V21" s="116">
        <v>11</v>
      </c>
      <c r="W21" s="116">
        <v>16</v>
      </c>
      <c r="X21" s="116">
        <v>17</v>
      </c>
      <c r="Y21" s="112">
        <v>15</v>
      </c>
      <c r="Z21" s="112">
        <v>15</v>
      </c>
      <c r="AB21" s="117">
        <f t="shared" si="2"/>
        <v>1.9946808510638299E-2</v>
      </c>
    </row>
    <row r="22" spans="1:28" x14ac:dyDescent="0.25">
      <c r="S22" s="115" t="s">
        <v>66</v>
      </c>
      <c r="T22" s="115"/>
      <c r="U22" s="116"/>
      <c r="V22" s="116">
        <v>40</v>
      </c>
      <c r="W22" s="116">
        <v>44</v>
      </c>
      <c r="X22" s="116">
        <v>68</v>
      </c>
      <c r="Y22" s="112">
        <v>65</v>
      </c>
      <c r="Z22" s="112">
        <v>65</v>
      </c>
      <c r="AB22" s="117">
        <f t="shared" si="2"/>
        <v>8.6436170212765964E-2</v>
      </c>
    </row>
    <row r="23" spans="1:28" x14ac:dyDescent="0.25">
      <c r="S23" s="115" t="s">
        <v>67</v>
      </c>
      <c r="T23" s="115"/>
      <c r="U23" s="116"/>
      <c r="V23" s="116">
        <v>11</v>
      </c>
      <c r="W23" s="116">
        <v>21</v>
      </c>
      <c r="X23" s="116">
        <v>18</v>
      </c>
      <c r="Y23" s="112">
        <v>22</v>
      </c>
      <c r="Z23" s="112">
        <v>18</v>
      </c>
      <c r="AB23" s="117">
        <f t="shared" si="2"/>
        <v>2.3936170212765957E-2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1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10</v>
      </c>
      <c r="X25" s="116">
        <v>5</v>
      </c>
      <c r="Y25" s="112">
        <v>7</v>
      </c>
      <c r="Z25" s="112">
        <v>9</v>
      </c>
      <c r="AB25" s="117">
        <f t="shared" si="2"/>
        <v>1.1968085106382979E-2</v>
      </c>
    </row>
    <row r="26" spans="1:28" x14ac:dyDescent="0.25">
      <c r="S26" s="115" t="s">
        <v>70</v>
      </c>
      <c r="T26" s="115"/>
      <c r="U26" s="116"/>
      <c r="V26" s="116">
        <v>5</v>
      </c>
      <c r="W26" s="116">
        <v>20</v>
      </c>
      <c r="X26" s="116">
        <v>13</v>
      </c>
      <c r="Y26" s="112">
        <v>11</v>
      </c>
      <c r="Z26" s="112">
        <v>12</v>
      </c>
      <c r="AB26" s="117">
        <f t="shared" si="2"/>
        <v>1.5957446808510637E-2</v>
      </c>
    </row>
    <row r="27" spans="1:28" x14ac:dyDescent="0.25">
      <c r="S27" s="115" t="s">
        <v>71</v>
      </c>
      <c r="T27" s="115"/>
      <c r="U27" s="116"/>
      <c r="V27" s="116">
        <v>11</v>
      </c>
      <c r="W27" s="116">
        <v>10</v>
      </c>
      <c r="X27" s="116">
        <v>21</v>
      </c>
      <c r="Y27" s="112">
        <v>22</v>
      </c>
      <c r="Z27" s="112">
        <v>30</v>
      </c>
      <c r="AB27" s="117">
        <f t="shared" si="2"/>
        <v>3.9893617021276598E-2</v>
      </c>
    </row>
    <row r="28" spans="1:28" x14ac:dyDescent="0.25">
      <c r="S28" s="115" t="s">
        <v>72</v>
      </c>
      <c r="T28" s="115"/>
      <c r="U28" s="116"/>
      <c r="V28" s="116">
        <v>20</v>
      </c>
      <c r="W28" s="116">
        <v>33</v>
      </c>
      <c r="X28" s="116">
        <v>37</v>
      </c>
      <c r="Y28" s="112">
        <v>33</v>
      </c>
      <c r="Z28" s="112">
        <v>33</v>
      </c>
      <c r="AB28" s="117">
        <f t="shared" si="2"/>
        <v>4.3882978723404256E-2</v>
      </c>
    </row>
    <row r="29" spans="1:28" x14ac:dyDescent="0.25">
      <c r="S29" s="115" t="s">
        <v>73</v>
      </c>
      <c r="T29" s="115"/>
      <c r="U29" s="116"/>
      <c r="V29" s="116">
        <v>72</v>
      </c>
      <c r="W29" s="116">
        <v>83</v>
      </c>
      <c r="X29" s="116">
        <v>81</v>
      </c>
      <c r="Y29" s="112">
        <v>93</v>
      </c>
      <c r="Z29" s="112">
        <v>79</v>
      </c>
      <c r="AB29" s="117">
        <f t="shared" si="2"/>
        <v>0.10505319148936171</v>
      </c>
    </row>
    <row r="30" spans="1:28" x14ac:dyDescent="0.25">
      <c r="S30" s="115" t="s">
        <v>74</v>
      </c>
      <c r="T30" s="115"/>
      <c r="U30" s="116"/>
      <c r="V30" s="116">
        <v>28</v>
      </c>
      <c r="W30" s="116">
        <v>42</v>
      </c>
      <c r="X30" s="116">
        <v>41</v>
      </c>
      <c r="Y30" s="112">
        <v>36</v>
      </c>
      <c r="Z30" s="112">
        <v>30</v>
      </c>
      <c r="AB30" s="117">
        <f t="shared" si="2"/>
        <v>3.9893617021276598E-2</v>
      </c>
    </row>
    <row r="31" spans="1:28" x14ac:dyDescent="0.25">
      <c r="S31" s="115" t="s">
        <v>75</v>
      </c>
      <c r="T31" s="115"/>
      <c r="U31" s="116"/>
      <c r="V31" s="116">
        <v>14</v>
      </c>
      <c r="W31" s="116">
        <v>22</v>
      </c>
      <c r="X31" s="116">
        <v>23</v>
      </c>
      <c r="Y31" s="112">
        <v>20</v>
      </c>
      <c r="Z31" s="112">
        <v>27</v>
      </c>
      <c r="AB31" s="117">
        <f t="shared" si="2"/>
        <v>3.5904255319148939E-2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</v>
      </c>
      <c r="W32" s="116">
        <v>4</v>
      </c>
      <c r="X32" s="116">
        <v>5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7</v>
      </c>
      <c r="W33" s="116">
        <v>27</v>
      </c>
      <c r="X33" s="116">
        <v>26</v>
      </c>
      <c r="Y33" s="112">
        <v>18</v>
      </c>
      <c r="Z33" s="112">
        <v>23</v>
      </c>
      <c r="AB33" s="117">
        <f t="shared" si="2"/>
        <v>3.0585106382978722E-2</v>
      </c>
    </row>
    <row r="34" spans="19:32" x14ac:dyDescent="0.25">
      <c r="S34" s="118" t="s">
        <v>53</v>
      </c>
      <c r="T34" s="118"/>
      <c r="U34" s="119"/>
      <c r="V34" s="119">
        <v>435</v>
      </c>
      <c r="W34" s="119">
        <v>719</v>
      </c>
      <c r="X34" s="119">
        <v>744</v>
      </c>
      <c r="Y34" s="120">
        <v>716</v>
      </c>
      <c r="Z34" s="120">
        <v>752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255</v>
      </c>
      <c r="W37" s="112">
        <v>436</v>
      </c>
      <c r="X37" s="112">
        <v>405</v>
      </c>
      <c r="Y37" s="112">
        <v>387</v>
      </c>
      <c r="Z37" s="112">
        <v>446</v>
      </c>
      <c r="AB37" s="132">
        <f>Z37/Z40*100</f>
        <v>88.316831683168317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</v>
      </c>
      <c r="W38" s="112">
        <v>68</v>
      </c>
      <c r="X38" s="112">
        <v>71</v>
      </c>
      <c r="Y38" s="112">
        <v>77</v>
      </c>
      <c r="Z38" s="112">
        <v>59</v>
      </c>
      <c r="AB38" s="132">
        <f>Z38/Z40*100</f>
        <v>11.683168316831685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299</v>
      </c>
      <c r="W40" s="112">
        <v>504</v>
      </c>
      <c r="X40" s="112">
        <v>476</v>
      </c>
      <c r="Y40" s="112">
        <v>464</v>
      </c>
      <c r="Z40" s="112">
        <v>505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7</v>
      </c>
      <c r="X45" s="112">
        <v>10</v>
      </c>
      <c r="Y45" s="112">
        <v>7</v>
      </c>
      <c r="Z45" s="112">
        <v>8</v>
      </c>
    </row>
    <row r="46" spans="19:32" x14ac:dyDescent="0.25">
      <c r="S46" s="115" t="s">
        <v>38</v>
      </c>
      <c r="T46" s="115"/>
      <c r="U46" s="112"/>
      <c r="V46" s="112">
        <v>5</v>
      </c>
      <c r="W46" s="112">
        <v>8</v>
      </c>
      <c r="X46" s="112">
        <v>16</v>
      </c>
      <c r="Y46" s="112">
        <v>14</v>
      </c>
      <c r="Z46" s="112">
        <v>37</v>
      </c>
    </row>
    <row r="47" spans="19:32" x14ac:dyDescent="0.25">
      <c r="S47" s="115" t="s">
        <v>39</v>
      </c>
      <c r="T47" s="115"/>
      <c r="U47" s="112"/>
      <c r="V47" s="112">
        <v>17</v>
      </c>
      <c r="W47" s="112">
        <v>33</v>
      </c>
      <c r="X47" s="112">
        <v>27</v>
      </c>
      <c r="Y47" s="112">
        <v>23</v>
      </c>
      <c r="Z47" s="112">
        <v>29</v>
      </c>
    </row>
    <row r="48" spans="19:32" x14ac:dyDescent="0.25">
      <c r="S48" s="115" t="s">
        <v>40</v>
      </c>
      <c r="T48" s="115"/>
      <c r="U48" s="112"/>
      <c r="V48" s="112">
        <v>35</v>
      </c>
      <c r="W48" s="112">
        <v>67</v>
      </c>
      <c r="X48" s="112">
        <v>55</v>
      </c>
      <c r="Y48" s="112">
        <v>43</v>
      </c>
      <c r="Z48" s="112">
        <v>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35</v>
      </c>
      <c r="W49" s="112">
        <v>47</v>
      </c>
      <c r="X49" s="112">
        <v>50</v>
      </c>
      <c r="Y49" s="112">
        <v>46</v>
      </c>
      <c r="Z49" s="112">
        <v>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Etheridge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25</v>
      </c>
      <c r="W50" s="112">
        <v>23</v>
      </c>
      <c r="X50" s="112">
        <v>38</v>
      </c>
      <c r="Y50" s="112">
        <v>44</v>
      </c>
      <c r="Z50" s="112">
        <v>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</v>
      </c>
      <c r="W51" s="112">
        <v>24</v>
      </c>
      <c r="X51" s="112">
        <v>23</v>
      </c>
      <c r="Y51" s="112">
        <v>19</v>
      </c>
      <c r="Z51" s="112">
        <v>27</v>
      </c>
    </row>
    <row r="52" spans="1:26" ht="15" customHeight="1" x14ac:dyDescent="0.25">
      <c r="S52" s="115" t="s">
        <v>44</v>
      </c>
      <c r="T52" s="115"/>
      <c r="U52" s="112"/>
      <c r="V52" s="112">
        <v>26</v>
      </c>
      <c r="W52" s="112">
        <v>39</v>
      </c>
      <c r="X52" s="112">
        <v>44</v>
      </c>
      <c r="Y52" s="112">
        <v>35</v>
      </c>
      <c r="Z52" s="112">
        <v>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</v>
      </c>
      <c r="W53" s="112">
        <v>38</v>
      </c>
      <c r="X53" s="112">
        <v>41</v>
      </c>
      <c r="Y53" s="112">
        <v>40</v>
      </c>
      <c r="Z53" s="112">
        <v>36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</v>
      </c>
      <c r="W54" s="112">
        <v>33</v>
      </c>
      <c r="X54" s="112">
        <v>33</v>
      </c>
      <c r="Y54" s="112">
        <v>42</v>
      </c>
      <c r="Z54" s="112">
        <v>36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</v>
      </c>
      <c r="W55" s="112">
        <v>24</v>
      </c>
      <c r="X55" s="112">
        <v>18</v>
      </c>
      <c r="Y55" s="112">
        <v>29</v>
      </c>
      <c r="Z55" s="112">
        <v>29</v>
      </c>
    </row>
    <row r="56" spans="1:26" ht="15" customHeight="1" x14ac:dyDescent="0.25">
      <c r="S56" s="115" t="s">
        <v>48</v>
      </c>
      <c r="T56" s="115"/>
      <c r="U56" s="112"/>
      <c r="V56" s="112">
        <v>17</v>
      </c>
      <c r="W56" s="112">
        <v>20</v>
      </c>
      <c r="X56" s="112">
        <v>26</v>
      </c>
      <c r="Y56" s="112">
        <v>20</v>
      </c>
      <c r="Z56" s="112">
        <v>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6</v>
      </c>
      <c r="X57" s="112">
        <v>5</v>
      </c>
      <c r="Y57" s="112">
        <v>6</v>
      </c>
      <c r="Z57" s="112">
        <v>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</v>
      </c>
      <c r="W58" s="112">
        <v>9</v>
      </c>
      <c r="X58" s="112">
        <v>6</v>
      </c>
      <c r="Y58" s="112">
        <v>6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6</v>
      </c>
      <c r="X59" s="112">
        <v>7</v>
      </c>
      <c r="Y59" s="112">
        <v>7</v>
      </c>
      <c r="Z59" s="112">
        <v>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240</v>
      </c>
      <c r="W61" s="112">
        <v>393</v>
      </c>
      <c r="X61" s="112">
        <v>399</v>
      </c>
      <c r="Y61" s="112">
        <v>389</v>
      </c>
      <c r="Z61" s="112">
        <v>415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6</v>
      </c>
      <c r="X64" s="112">
        <v>3</v>
      </c>
      <c r="Y64" s="112">
        <v>7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Etheridge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</v>
      </c>
      <c r="W65" s="112">
        <v>24</v>
      </c>
      <c r="X65" s="112">
        <v>42</v>
      </c>
      <c r="Y65" s="112">
        <v>18</v>
      </c>
      <c r="Z65" s="112">
        <v>18</v>
      </c>
    </row>
    <row r="66" spans="1:26" x14ac:dyDescent="0.25">
      <c r="S66" s="115" t="s">
        <v>39</v>
      </c>
      <c r="T66" s="115"/>
      <c r="U66" s="112"/>
      <c r="V66" s="112">
        <v>17</v>
      </c>
      <c r="W66" s="112">
        <v>25</v>
      </c>
      <c r="X66" s="112">
        <v>19</v>
      </c>
      <c r="Y66" s="112">
        <v>28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31</v>
      </c>
      <c r="W67" s="112">
        <v>43</v>
      </c>
      <c r="X67" s="112">
        <v>22</v>
      </c>
      <c r="Y67" s="112">
        <v>15</v>
      </c>
      <c r="Z67" s="112">
        <v>35</v>
      </c>
    </row>
    <row r="68" spans="1:26" x14ac:dyDescent="0.25">
      <c r="S68" s="115" t="s">
        <v>41</v>
      </c>
      <c r="T68" s="115"/>
      <c r="U68" s="112"/>
      <c r="V68" s="112">
        <v>37</v>
      </c>
      <c r="W68" s="112">
        <v>44</v>
      </c>
      <c r="X68" s="112">
        <v>39</v>
      </c>
      <c r="Y68" s="112">
        <v>39</v>
      </c>
      <c r="Z68" s="112">
        <v>42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37</v>
      </c>
      <c r="X69" s="112">
        <v>33</v>
      </c>
      <c r="Y69" s="112">
        <v>40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20</v>
      </c>
      <c r="W70" s="112">
        <v>30</v>
      </c>
      <c r="X70" s="112">
        <v>41</v>
      </c>
      <c r="Y70" s="112">
        <v>31</v>
      </c>
      <c r="Z70" s="112">
        <v>37</v>
      </c>
    </row>
    <row r="71" spans="1:26" x14ac:dyDescent="0.25">
      <c r="S71" s="115" t="s">
        <v>44</v>
      </c>
      <c r="T71" s="115"/>
      <c r="U71" s="112"/>
      <c r="V71" s="112">
        <v>11</v>
      </c>
      <c r="W71" s="112">
        <v>25</v>
      </c>
      <c r="X71" s="112">
        <v>30</v>
      </c>
      <c r="Y71" s="112">
        <v>21</v>
      </c>
      <c r="Z71" s="112">
        <v>19</v>
      </c>
    </row>
    <row r="72" spans="1:26" x14ac:dyDescent="0.25">
      <c r="S72" s="115" t="s">
        <v>45</v>
      </c>
      <c r="T72" s="115"/>
      <c r="U72" s="112"/>
      <c r="V72" s="112">
        <v>9</v>
      </c>
      <c r="W72" s="112">
        <v>24</v>
      </c>
      <c r="X72" s="112">
        <v>33</v>
      </c>
      <c r="Y72" s="112">
        <v>44</v>
      </c>
      <c r="Z72" s="112">
        <v>19</v>
      </c>
    </row>
    <row r="73" spans="1:26" x14ac:dyDescent="0.25">
      <c r="S73" s="115" t="s">
        <v>46</v>
      </c>
      <c r="T73" s="115"/>
      <c r="U73" s="112"/>
      <c r="V73" s="112">
        <v>15</v>
      </c>
      <c r="W73" s="112">
        <v>28</v>
      </c>
      <c r="X73" s="112">
        <v>34</v>
      </c>
      <c r="Y73" s="112">
        <v>24</v>
      </c>
      <c r="Z73" s="112">
        <v>30</v>
      </c>
    </row>
    <row r="74" spans="1:26" x14ac:dyDescent="0.25">
      <c r="S74" s="115" t="s">
        <v>47</v>
      </c>
      <c r="T74" s="115"/>
      <c r="U74" s="112"/>
      <c r="V74" s="112">
        <v>9</v>
      </c>
      <c r="W74" s="112">
        <v>16</v>
      </c>
      <c r="X74" s="112">
        <v>19</v>
      </c>
      <c r="Y74" s="112">
        <v>31</v>
      </c>
      <c r="Z74" s="112">
        <v>29</v>
      </c>
    </row>
    <row r="75" spans="1:26" x14ac:dyDescent="0.25">
      <c r="S75" s="115" t="s">
        <v>48</v>
      </c>
      <c r="T75" s="115"/>
      <c r="U75" s="112"/>
      <c r="V75" s="112">
        <v>11</v>
      </c>
      <c r="W75" s="112">
        <v>13</v>
      </c>
      <c r="X75" s="112">
        <v>8</v>
      </c>
      <c r="Y75" s="112">
        <v>11</v>
      </c>
      <c r="Z75" s="112">
        <v>16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9</v>
      </c>
      <c r="X76" s="112">
        <v>7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8</v>
      </c>
      <c r="X77" s="112">
        <v>7</v>
      </c>
      <c r="Y77" s="112">
        <v>10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7</v>
      </c>
      <c r="X78" s="112">
        <v>4</v>
      </c>
      <c r="Y78" s="112">
        <v>3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193</v>
      </c>
      <c r="W80" s="112">
        <v>326</v>
      </c>
      <c r="X80" s="112">
        <v>343</v>
      </c>
      <c r="Y80" s="112">
        <v>329</v>
      </c>
      <c r="Z80" s="112">
        <v>339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Etheridge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16</v>
      </c>
      <c r="W83" s="112">
        <v>21</v>
      </c>
      <c r="X83" s="112">
        <v>25</v>
      </c>
      <c r="Y83" s="112">
        <v>23</v>
      </c>
      <c r="Z83" s="112">
        <v>30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</v>
      </c>
      <c r="W84" s="112">
        <v>15</v>
      </c>
      <c r="X84" s="112">
        <v>17</v>
      </c>
      <c r="Y84" s="112">
        <v>16</v>
      </c>
      <c r="Z84" s="112">
        <v>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16</v>
      </c>
      <c r="W85" s="112">
        <v>25</v>
      </c>
      <c r="X85" s="112">
        <v>27</v>
      </c>
      <c r="Y85" s="112">
        <v>23</v>
      </c>
      <c r="Z85" s="112">
        <v>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748</v>
      </c>
      <c r="D86" s="96">
        <f t="shared" ref="D86:D91" si="4">AD4</f>
        <v>4.7619047619047672E-2</v>
      </c>
      <c r="E86" s="97">
        <f t="shared" ref="E86:E91" si="5">AD4</f>
        <v>4.7619047619047672E-2</v>
      </c>
      <c r="F86" s="96">
        <f t="shared" ref="F86:F91" si="6">AF4</f>
        <v>0.72748267898383379</v>
      </c>
      <c r="G86" s="97">
        <f t="shared" ref="G86:G91" si="7">AF4</f>
        <v>0.72748267898383379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</v>
      </c>
      <c r="W86" s="112">
        <v>4</v>
      </c>
      <c r="X86" s="112">
        <v>10</v>
      </c>
      <c r="Y86" s="112">
        <v>9</v>
      </c>
      <c r="Z86" s="112">
        <v>3</v>
      </c>
    </row>
    <row r="87" spans="1:30" ht="15" customHeight="1" x14ac:dyDescent="0.25">
      <c r="A87" s="98" t="s">
        <v>4</v>
      </c>
      <c r="B87" s="49"/>
      <c r="C87" s="57" t="str">
        <f t="shared" si="3"/>
        <v>411</v>
      </c>
      <c r="D87" s="96">
        <f t="shared" si="4"/>
        <v>5.9278350515463929E-2</v>
      </c>
      <c r="E87" s="97">
        <f t="shared" si="5"/>
        <v>5.9278350515463929E-2</v>
      </c>
      <c r="F87" s="96">
        <f t="shared" si="6"/>
        <v>0.70539419087136923</v>
      </c>
      <c r="G87" s="97">
        <f t="shared" si="7"/>
        <v>0.70539419087136923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6</v>
      </c>
      <c r="X87" s="112">
        <v>5</v>
      </c>
      <c r="Y87" s="112">
        <v>0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334</v>
      </c>
      <c r="D88" s="96">
        <f t="shared" si="4"/>
        <v>3.4055727554179516E-2</v>
      </c>
      <c r="E88" s="97">
        <f t="shared" si="5"/>
        <v>3.4055727554179516E-2</v>
      </c>
      <c r="F88" s="96">
        <f t="shared" si="6"/>
        <v>0.72164948453608257</v>
      </c>
      <c r="G88" s="97">
        <f t="shared" si="7"/>
        <v>0.72164948453608257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509</v>
      </c>
      <c r="D89" s="96">
        <f t="shared" si="4"/>
        <v>0.10652173913043472</v>
      </c>
      <c r="E89" s="97">
        <f t="shared" si="5"/>
        <v>0.10652173913043472</v>
      </c>
      <c r="F89" s="96">
        <f t="shared" si="6"/>
        <v>0.7023411371237458</v>
      </c>
      <c r="G89" s="97">
        <f t="shared" si="7"/>
        <v>0.7023411371237458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12</v>
      </c>
      <c r="W89" s="112">
        <v>24</v>
      </c>
      <c r="X89" s="112">
        <v>23</v>
      </c>
      <c r="Y89" s="112">
        <v>21</v>
      </c>
      <c r="Z89" s="112">
        <v>38</v>
      </c>
    </row>
    <row r="90" spans="1:30" ht="15" customHeight="1" x14ac:dyDescent="0.25">
      <c r="A90" s="49" t="s">
        <v>95</v>
      </c>
      <c r="B90" s="49"/>
      <c r="C90" s="57" t="str">
        <f t="shared" si="3"/>
        <v>$48,793</v>
      </c>
      <c r="D90" s="96">
        <f t="shared" si="4"/>
        <v>0.10674348447388127</v>
      </c>
      <c r="E90" s="97">
        <f t="shared" si="5"/>
        <v>0.10674348447388127</v>
      </c>
      <c r="F90" s="96">
        <f t="shared" si="6"/>
        <v>0.2226036724966669</v>
      </c>
      <c r="G90" s="97">
        <f t="shared" si="7"/>
        <v>0.2226036724966669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39</v>
      </c>
      <c r="W90" s="112">
        <v>56</v>
      </c>
      <c r="X90" s="112">
        <v>49</v>
      </c>
      <c r="Y90" s="112">
        <v>52</v>
      </c>
      <c r="Z90" s="112">
        <v>45</v>
      </c>
    </row>
    <row r="91" spans="1:30" ht="15" customHeight="1" x14ac:dyDescent="0.25">
      <c r="A91" s="49" t="s">
        <v>7</v>
      </c>
      <c r="B91" s="49"/>
      <c r="C91" s="57" t="str">
        <f t="shared" si="3"/>
        <v>$21.6 mil</v>
      </c>
      <c r="D91" s="96">
        <f t="shared" si="4"/>
        <v>-0.2975935764606239</v>
      </c>
      <c r="E91" s="97">
        <f t="shared" si="5"/>
        <v>-0.2975935764606239</v>
      </c>
      <c r="F91" s="96">
        <f t="shared" si="6"/>
        <v>0.93473212691685559</v>
      </c>
      <c r="G91" s="97">
        <f t="shared" si="7"/>
        <v>0.93473212691685559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168</v>
      </c>
      <c r="W91" s="112">
        <v>283</v>
      </c>
      <c r="X91" s="112">
        <v>265</v>
      </c>
      <c r="Y91" s="112">
        <v>254</v>
      </c>
      <c r="Z91" s="112">
        <v>282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10</v>
      </c>
      <c r="W93" s="112">
        <v>19</v>
      </c>
      <c r="X93" s="112">
        <v>24</v>
      </c>
      <c r="Y93" s="112">
        <v>23</v>
      </c>
      <c r="Z93" s="112">
        <v>21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10</v>
      </c>
      <c r="W94" s="112">
        <v>19</v>
      </c>
      <c r="X94" s="112">
        <v>20</v>
      </c>
      <c r="Y94" s="112">
        <v>15</v>
      </c>
      <c r="Z94" s="112">
        <v>20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</v>
      </c>
      <c r="W95" s="112">
        <v>4</v>
      </c>
      <c r="X95" s="112">
        <v>4</v>
      </c>
      <c r="Y95" s="112">
        <v>8</v>
      </c>
      <c r="Z95" s="112">
        <v>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17</v>
      </c>
      <c r="W96" s="112">
        <v>18</v>
      </c>
      <c r="X96" s="112">
        <v>21</v>
      </c>
      <c r="Y96" s="112">
        <v>14</v>
      </c>
      <c r="Z96" s="112">
        <v>22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21</v>
      </c>
      <c r="W97" s="112">
        <v>23</v>
      </c>
      <c r="X97" s="112">
        <v>24</v>
      </c>
      <c r="Y97" s="112">
        <v>27</v>
      </c>
      <c r="Z97" s="112">
        <v>18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</v>
      </c>
      <c r="W98" s="112">
        <v>8</v>
      </c>
      <c r="X98" s="112">
        <v>4</v>
      </c>
      <c r="Y98" s="112">
        <v>7</v>
      </c>
      <c r="Z98" s="112">
        <v>3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4</v>
      </c>
      <c r="X99" s="112">
        <v>4</v>
      </c>
      <c r="Y99" s="112">
        <v>7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32</v>
      </c>
      <c r="X100" s="112">
        <v>27</v>
      </c>
      <c r="Y100" s="112">
        <v>39</v>
      </c>
      <c r="Z100" s="112">
        <v>29</v>
      </c>
    </row>
    <row r="101" spans="1:32" x14ac:dyDescent="0.25">
      <c r="A101" s="18"/>
      <c r="S101" s="118" t="s">
        <v>53</v>
      </c>
      <c r="T101" s="118"/>
      <c r="U101" s="112"/>
      <c r="V101" s="112">
        <v>125</v>
      </c>
      <c r="W101" s="112">
        <v>219</v>
      </c>
      <c r="X101" s="112">
        <v>213</v>
      </c>
      <c r="Y101" s="112">
        <v>207</v>
      </c>
      <c r="Z101" s="112">
        <v>222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368</v>
      </c>
      <c r="W104" s="112">
        <v>459</v>
      </c>
      <c r="X104" s="112">
        <v>440</v>
      </c>
      <c r="Y104" s="112">
        <v>414</v>
      </c>
      <c r="Z104" s="112">
        <v>463</v>
      </c>
      <c r="AB104" s="109" t="str">
        <f>TEXT(Z104,"###,###")</f>
        <v>463</v>
      </c>
      <c r="AD104" s="130">
        <f>Z104/($Z$4)*100</f>
        <v>61.898395721925134</v>
      </c>
      <c r="AF104" s="109"/>
    </row>
    <row r="105" spans="1:32" x14ac:dyDescent="0.25">
      <c r="S105" s="115" t="s">
        <v>17</v>
      </c>
      <c r="T105" s="115"/>
      <c r="U105" s="112"/>
      <c r="V105" s="112">
        <v>118</v>
      </c>
      <c r="W105" s="112">
        <v>137</v>
      </c>
      <c r="X105" s="112">
        <v>136</v>
      </c>
      <c r="Y105" s="112">
        <v>149</v>
      </c>
      <c r="Z105" s="112">
        <v>131</v>
      </c>
      <c r="AB105" s="109" t="str">
        <f>TEXT(Z105,"###,###")</f>
        <v>131</v>
      </c>
      <c r="AD105" s="130">
        <f>Z105/($Z$4)*100</f>
        <v>17.513368983957221</v>
      </c>
      <c r="AF105" s="109"/>
    </row>
    <row r="106" spans="1:32" x14ac:dyDescent="0.25">
      <c r="S106" s="118" t="s">
        <v>53</v>
      </c>
      <c r="T106" s="118"/>
      <c r="U106" s="120"/>
      <c r="V106" s="120">
        <v>486</v>
      </c>
      <c r="W106" s="120">
        <v>596</v>
      </c>
      <c r="X106" s="120">
        <v>576</v>
      </c>
      <c r="Y106" s="120">
        <v>563</v>
      </c>
      <c r="Z106" s="120">
        <v>594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98</v>
      </c>
      <c r="W108" s="112">
        <v>177</v>
      </c>
      <c r="X108" s="112">
        <v>169</v>
      </c>
      <c r="Y108" s="112">
        <v>180</v>
      </c>
      <c r="Z108" s="112">
        <v>193</v>
      </c>
      <c r="AB108" s="109" t="str">
        <f>TEXT(Z108,"###,###")</f>
        <v>193</v>
      </c>
      <c r="AD108" s="130">
        <f>Z108/($Z$4)*100</f>
        <v>25.802139037433154</v>
      </c>
      <c r="AF108" s="109"/>
    </row>
    <row r="109" spans="1:32" x14ac:dyDescent="0.25">
      <c r="S109" s="115" t="s">
        <v>20</v>
      </c>
      <c r="T109" s="115"/>
      <c r="U109" s="112"/>
      <c r="V109" s="112">
        <v>57</v>
      </c>
      <c r="W109" s="112">
        <v>109</v>
      </c>
      <c r="X109" s="112">
        <v>131</v>
      </c>
      <c r="Y109" s="112">
        <v>75</v>
      </c>
      <c r="Z109" s="112">
        <v>94</v>
      </c>
      <c r="AB109" s="109" t="str">
        <f>TEXT(Z109,"###,###")</f>
        <v>94</v>
      </c>
      <c r="AD109" s="130">
        <f>Z109/($Z$4)*100</f>
        <v>12.566844919786096</v>
      </c>
      <c r="AF109" s="109"/>
    </row>
    <row r="110" spans="1:32" x14ac:dyDescent="0.25">
      <c r="S110" s="115" t="s">
        <v>21</v>
      </c>
      <c r="T110" s="115"/>
      <c r="U110" s="112"/>
      <c r="V110" s="112">
        <v>113</v>
      </c>
      <c r="W110" s="112">
        <v>158</v>
      </c>
      <c r="X110" s="112">
        <v>155</v>
      </c>
      <c r="Y110" s="112">
        <v>192</v>
      </c>
      <c r="Z110" s="112">
        <v>191</v>
      </c>
      <c r="AB110" s="109" t="str">
        <f>TEXT(Z110,"###,###")</f>
        <v>191</v>
      </c>
      <c r="AD110" s="130">
        <f>Z110/($Z$4)*100</f>
        <v>25.534759358288774</v>
      </c>
      <c r="AF110" s="109"/>
    </row>
    <row r="111" spans="1:32" x14ac:dyDescent="0.25">
      <c r="S111" s="115" t="s">
        <v>22</v>
      </c>
      <c r="T111" s="115"/>
      <c r="U111" s="112"/>
      <c r="V111" s="112">
        <v>88</v>
      </c>
      <c r="W111" s="112">
        <v>103</v>
      </c>
      <c r="X111" s="112">
        <v>121</v>
      </c>
      <c r="Y111" s="112">
        <v>114</v>
      </c>
      <c r="Z111" s="112">
        <v>120</v>
      </c>
      <c r="AB111" s="109" t="str">
        <f>TEXT(Z111,"###,###")</f>
        <v>120</v>
      </c>
      <c r="AD111" s="130">
        <f>Z111/($Z$4)*100</f>
        <v>16.042780748663102</v>
      </c>
      <c r="AF111" s="109"/>
    </row>
    <row r="112" spans="1:32" x14ac:dyDescent="0.25">
      <c r="S112" s="118" t="s">
        <v>53</v>
      </c>
      <c r="T112" s="118"/>
      <c r="U112" s="112"/>
      <c r="V112" s="112">
        <v>437</v>
      </c>
      <c r="W112" s="112">
        <v>719</v>
      </c>
      <c r="X112" s="112">
        <v>744</v>
      </c>
      <c r="Y112" s="112">
        <v>713</v>
      </c>
      <c r="Z112" s="112">
        <v>750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43.03</v>
      </c>
      <c r="W118" s="131">
        <v>44.46</v>
      </c>
      <c r="X118" s="131">
        <v>44.91</v>
      </c>
      <c r="Y118" s="131">
        <v>45.77</v>
      </c>
      <c r="Z118" s="131">
        <v>44.97</v>
      </c>
      <c r="AB118" s="109" t="str">
        <f>TEXT(Z118,"##.0")</f>
        <v>45.0</v>
      </c>
    </row>
    <row r="120" spans="19:32" x14ac:dyDescent="0.25">
      <c r="S120" s="101" t="s">
        <v>97</v>
      </c>
      <c r="T120" s="112"/>
      <c r="U120" s="112"/>
      <c r="V120" s="112">
        <v>192</v>
      </c>
      <c r="W120" s="112">
        <v>261</v>
      </c>
      <c r="X120" s="112">
        <v>244</v>
      </c>
      <c r="Y120" s="112">
        <v>231</v>
      </c>
      <c r="Z120" s="112">
        <v>265</v>
      </c>
      <c r="AB120" s="109" t="str">
        <f>TEXT(Z120,"###,###")</f>
        <v>265</v>
      </c>
    </row>
    <row r="121" spans="19:32" x14ac:dyDescent="0.25">
      <c r="S121" s="101" t="s">
        <v>98</v>
      </c>
      <c r="T121" s="112"/>
      <c r="U121" s="112"/>
      <c r="V121" s="112">
        <v>67</v>
      </c>
      <c r="W121" s="112">
        <v>159</v>
      </c>
      <c r="X121" s="112">
        <v>149</v>
      </c>
      <c r="Y121" s="112">
        <v>136</v>
      </c>
      <c r="Z121" s="112">
        <v>143</v>
      </c>
      <c r="AB121" s="109" t="str">
        <f>TEXT(Z121,"###,###")</f>
        <v>143</v>
      </c>
    </row>
    <row r="122" spans="19:32" x14ac:dyDescent="0.25">
      <c r="S122" s="101" t="s">
        <v>99</v>
      </c>
      <c r="T122" s="112"/>
      <c r="U122" s="112"/>
      <c r="V122" s="112">
        <v>38</v>
      </c>
      <c r="W122" s="112">
        <v>88</v>
      </c>
      <c r="X122" s="112">
        <v>92</v>
      </c>
      <c r="Y122" s="112">
        <v>92</v>
      </c>
      <c r="Z122" s="112">
        <v>94</v>
      </c>
      <c r="AB122" s="109" t="str">
        <f>TEXT(Z122,"###,###")</f>
        <v>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230</v>
      </c>
      <c r="W124" s="112">
        <v>349</v>
      </c>
      <c r="X124" s="112">
        <v>336</v>
      </c>
      <c r="Y124" s="112">
        <v>323</v>
      </c>
      <c r="Z124" s="112">
        <v>359</v>
      </c>
      <c r="AB124" s="109" t="str">
        <f>TEXT(Z124,"###,###")</f>
        <v>359</v>
      </c>
      <c r="AD124" s="127">
        <f>Z124/$Z$7*100</f>
        <v>70.530451866404718</v>
      </c>
    </row>
    <row r="125" spans="19:32" x14ac:dyDescent="0.25">
      <c r="S125" s="101" t="s">
        <v>101</v>
      </c>
      <c r="T125" s="112"/>
      <c r="U125" s="112"/>
      <c r="V125" s="112">
        <v>105</v>
      </c>
      <c r="W125" s="112">
        <v>247</v>
      </c>
      <c r="X125" s="112">
        <v>241</v>
      </c>
      <c r="Y125" s="112">
        <v>228</v>
      </c>
      <c r="Z125" s="112">
        <v>237</v>
      </c>
      <c r="AB125" s="109" t="str">
        <f>TEXT(Z125,"###,###")</f>
        <v>237</v>
      </c>
      <c r="AD125" s="127">
        <f>Z125/$Z$7*100</f>
        <v>46.561886051080549</v>
      </c>
    </row>
    <row r="127" spans="19:32" x14ac:dyDescent="0.25">
      <c r="S127" s="101" t="s">
        <v>102</v>
      </c>
      <c r="T127" s="112"/>
      <c r="U127" s="112"/>
      <c r="V127" s="112">
        <v>166</v>
      </c>
      <c r="W127" s="112">
        <v>286</v>
      </c>
      <c r="X127" s="112">
        <v>262</v>
      </c>
      <c r="Y127" s="112">
        <v>255</v>
      </c>
      <c r="Z127" s="112">
        <v>284</v>
      </c>
      <c r="AB127" s="109" t="str">
        <f>TEXT(Z127,"###,###")</f>
        <v>284</v>
      </c>
      <c r="AD127" s="127">
        <f>Z127/$Z$7*100</f>
        <v>55.79567779960707</v>
      </c>
    </row>
    <row r="128" spans="19:32" x14ac:dyDescent="0.25">
      <c r="S128" s="101" t="s">
        <v>103</v>
      </c>
      <c r="T128" s="112"/>
      <c r="U128" s="112"/>
      <c r="V128" s="112">
        <v>125</v>
      </c>
      <c r="W128" s="112">
        <v>222</v>
      </c>
      <c r="X128" s="112">
        <v>215</v>
      </c>
      <c r="Y128" s="112">
        <v>209</v>
      </c>
      <c r="Z128" s="112">
        <v>223</v>
      </c>
      <c r="AB128" s="109" t="str">
        <f>TEXT(Z128,"###,###")</f>
        <v>223</v>
      </c>
      <c r="AD128" s="127">
        <f>Z128/$Z$7*100</f>
        <v>43.811394891944985</v>
      </c>
    </row>
    <row r="130" spans="19:20" x14ac:dyDescent="0.25">
      <c r="S130" s="101" t="s">
        <v>277</v>
      </c>
      <c r="T130" s="127">
        <v>52.062868369351669</v>
      </c>
    </row>
    <row r="131" spans="19:20" x14ac:dyDescent="0.25">
      <c r="S131" s="101" t="s">
        <v>278</v>
      </c>
      <c r="T131" s="127">
        <v>28.094302554027507</v>
      </c>
    </row>
    <row r="132" spans="19:20" x14ac:dyDescent="0.25">
      <c r="S132" s="101" t="s">
        <v>279</v>
      </c>
      <c r="T132" s="127">
        <v>18.467583497053045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3F0762-C997-4453-911A-84E8480569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C29884-06FC-43C0-8D53-8F5AD8205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057D50-A9BF-4349-B744-5B70284D6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AA5DD43-1F59-4B24-9F68-85F7F9499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2256-78E9-4E21-ADF2-5A5EA5979743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9.26 Flinders,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1192</v>
      </c>
      <c r="W4" s="108">
        <v>1412</v>
      </c>
      <c r="X4" s="108">
        <v>1505</v>
      </c>
      <c r="Y4" s="108">
        <v>1507</v>
      </c>
      <c r="Z4" s="108">
        <v>1506</v>
      </c>
      <c r="AB4" s="109" t="str">
        <f>TEXT(Z4,"###,###")</f>
        <v>1,506</v>
      </c>
      <c r="AD4" s="110">
        <f>Z4/Y4-1</f>
        <v>-6.6357000663574972E-4</v>
      </c>
      <c r="AF4" s="110">
        <f>Z4/V4-1</f>
        <v>0.26342281879194629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626</v>
      </c>
      <c r="W5" s="108">
        <v>742</v>
      </c>
      <c r="X5" s="108">
        <v>782</v>
      </c>
      <c r="Y5" s="108">
        <v>770</v>
      </c>
      <c r="Z5" s="108">
        <v>781</v>
      </c>
      <c r="AB5" s="109" t="str">
        <f>TEXT(Z5,"###,###")</f>
        <v>781</v>
      </c>
      <c r="AD5" s="110">
        <f t="shared" ref="AD5:AD9" si="0">Z5/Y5-1</f>
        <v>1.4285714285714235E-2</v>
      </c>
      <c r="AF5" s="110">
        <f t="shared" ref="AF5:AF9" si="1">Z5/V5-1</f>
        <v>0.24760383386581464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570</v>
      </c>
      <c r="W6" s="108">
        <v>676</v>
      </c>
      <c r="X6" s="108">
        <v>721</v>
      </c>
      <c r="Y6" s="108">
        <v>735</v>
      </c>
      <c r="Z6" s="108">
        <v>727</v>
      </c>
      <c r="AB6" s="109" t="str">
        <f>TEXT(Z6,"###,###")</f>
        <v>727</v>
      </c>
      <c r="AD6" s="110">
        <f t="shared" si="0"/>
        <v>-1.0884353741496544E-2</v>
      </c>
      <c r="AF6" s="110">
        <f t="shared" si="1"/>
        <v>0.27543859649122804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797</v>
      </c>
      <c r="W7" s="108">
        <v>977</v>
      </c>
      <c r="X7" s="108">
        <v>1001</v>
      </c>
      <c r="Y7" s="108">
        <v>1005</v>
      </c>
      <c r="Z7" s="108">
        <v>1029</v>
      </c>
      <c r="AB7" s="109" t="str">
        <f>TEXT(Z7,"###,###")</f>
        <v>1,029</v>
      </c>
      <c r="AD7" s="110">
        <f t="shared" si="0"/>
        <v>2.3880597014925398E-2</v>
      </c>
      <c r="AF7" s="110">
        <f t="shared" si="1"/>
        <v>0.29109159347553315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1,506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1,029</v>
      </c>
      <c r="P8" s="67"/>
      <c r="S8" s="107" t="s">
        <v>82</v>
      </c>
      <c r="T8" s="108"/>
      <c r="U8" s="108"/>
      <c r="V8" s="108">
        <v>43432.22</v>
      </c>
      <c r="W8" s="108">
        <v>41367.660000000003</v>
      </c>
      <c r="X8" s="108">
        <v>45594.58</v>
      </c>
      <c r="Y8" s="108">
        <v>45973.599999999999</v>
      </c>
      <c r="Z8" s="108">
        <v>50772</v>
      </c>
      <c r="AB8" s="109" t="str">
        <f>TEXT(Z8,"$###,###")</f>
        <v>$50,772</v>
      </c>
      <c r="AD8" s="110">
        <f t="shared" si="0"/>
        <v>0.10437294447247991</v>
      </c>
      <c r="AF8" s="110">
        <f t="shared" si="1"/>
        <v>0.16899389439453016</v>
      </c>
    </row>
    <row r="9" spans="1:32" x14ac:dyDescent="0.25">
      <c r="A9" s="30" t="s">
        <v>14</v>
      </c>
      <c r="B9" s="71"/>
      <c r="C9" s="72"/>
      <c r="D9" s="73">
        <f>AD104</f>
        <v>60.756972111553786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53.061224489795919</v>
      </c>
      <c r="P9" s="74" t="s">
        <v>83</v>
      </c>
      <c r="S9" s="107" t="s">
        <v>7</v>
      </c>
      <c r="T9" s="108"/>
      <c r="U9" s="108"/>
      <c r="V9" s="108">
        <v>35806265</v>
      </c>
      <c r="W9" s="108">
        <v>54536652</v>
      </c>
      <c r="X9" s="108">
        <v>60799810</v>
      </c>
      <c r="Y9" s="108">
        <v>63433013</v>
      </c>
      <c r="Z9" s="108">
        <v>62681112</v>
      </c>
      <c r="AB9" s="109" t="str">
        <f>TEXT(Z9/1000000,"$#,###.0")&amp;" mil"</f>
        <v>$62.7 mil</v>
      </c>
      <c r="AD9" s="110">
        <f t="shared" si="0"/>
        <v>-1.1853465008827446E-2</v>
      </c>
      <c r="AF9" s="110">
        <f t="shared" si="1"/>
        <v>0.75056270180651352</v>
      </c>
    </row>
    <row r="10" spans="1:32" x14ac:dyDescent="0.25">
      <c r="A10" s="30" t="s">
        <v>17</v>
      </c>
      <c r="B10" s="71"/>
      <c r="C10" s="72"/>
      <c r="D10" s="73">
        <f>AD105</f>
        <v>22.443559096945549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46.550048590864918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62.001943634596699</v>
      </c>
      <c r="P11" s="74" t="s">
        <v>83</v>
      </c>
      <c r="S11" s="107" t="s">
        <v>29</v>
      </c>
      <c r="T11" s="112"/>
      <c r="U11" s="112"/>
      <c r="V11" s="112">
        <v>939</v>
      </c>
      <c r="W11" s="112">
        <v>1037</v>
      </c>
      <c r="X11" s="112">
        <v>1126</v>
      </c>
      <c r="Y11" s="112">
        <v>1112</v>
      </c>
      <c r="Z11" s="112">
        <v>1118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22.254616132167151</v>
      </c>
      <c r="P12" s="74" t="s">
        <v>83</v>
      </c>
      <c r="S12" s="107" t="s">
        <v>30</v>
      </c>
      <c r="T12" s="112"/>
      <c r="U12" s="112"/>
      <c r="V12" s="112">
        <v>253</v>
      </c>
      <c r="W12" s="112">
        <v>372</v>
      </c>
      <c r="X12" s="112">
        <v>379</v>
      </c>
      <c r="Y12" s="112">
        <v>387</v>
      </c>
      <c r="Z12" s="112">
        <v>397</v>
      </c>
    </row>
    <row r="13" spans="1:32" ht="15" customHeight="1" x14ac:dyDescent="0.25">
      <c r="A13" s="30" t="s">
        <v>19</v>
      </c>
      <c r="B13" s="72"/>
      <c r="C13" s="72"/>
      <c r="D13" s="73">
        <f>AD108</f>
        <v>24.302788844621514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16.229348882410108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17.596281540504648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20.185922974767596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13.300970873786408</v>
      </c>
      <c r="P15" s="74" t="s">
        <v>83</v>
      </c>
      <c r="S15" s="115" t="s">
        <v>59</v>
      </c>
      <c r="T15" s="115"/>
      <c r="U15" s="116"/>
      <c r="V15" s="116">
        <v>177</v>
      </c>
      <c r="W15" s="116">
        <v>277</v>
      </c>
      <c r="X15" s="116">
        <v>289</v>
      </c>
      <c r="Y15" s="112">
        <v>297</v>
      </c>
      <c r="Z15" s="112">
        <v>326</v>
      </c>
      <c r="AB15" s="117">
        <f t="shared" ref="AB15:AB34" si="2">IF(Z15="np",0,Z15/$Z$34)</f>
        <v>0.21632382216323823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20.982735723771579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86.699029126213588</v>
      </c>
      <c r="P16" s="37" t="s">
        <v>83</v>
      </c>
      <c r="S16" s="115" t="s">
        <v>60</v>
      </c>
      <c r="T16" s="115"/>
      <c r="U16" s="116"/>
      <c r="V16" s="116">
        <v>11</v>
      </c>
      <c r="W16" s="116">
        <v>9</v>
      </c>
      <c r="X16" s="116">
        <v>15</v>
      </c>
      <c r="Y16" s="112">
        <v>16</v>
      </c>
      <c r="Z16" s="112">
        <v>20</v>
      </c>
      <c r="AB16" s="117">
        <f t="shared" si="2"/>
        <v>1.3271400132714002E-2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35</v>
      </c>
      <c r="W17" s="116">
        <v>40</v>
      </c>
      <c r="X17" s="116">
        <v>35</v>
      </c>
      <c r="Y17" s="112">
        <v>36</v>
      </c>
      <c r="Z17" s="112">
        <v>30</v>
      </c>
      <c r="AB17" s="117">
        <f t="shared" si="2"/>
        <v>1.9907100199071003E-2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11</v>
      </c>
      <c r="W18" s="116">
        <v>16</v>
      </c>
      <c r="X18" s="116">
        <v>14</v>
      </c>
      <c r="Y18" s="112">
        <v>24</v>
      </c>
      <c r="Z18" s="112">
        <v>20</v>
      </c>
      <c r="AB18" s="117">
        <f t="shared" si="2"/>
        <v>1.3271400132714002E-2</v>
      </c>
    </row>
    <row r="19" spans="1:28" x14ac:dyDescent="0.25">
      <c r="A19" s="63" t="str">
        <f>$S$1&amp;" ("&amp;$V$2&amp;" to "&amp;$Z$2&amp;")"</f>
        <v>Flinders (2018-19 to 2022-23)</v>
      </c>
      <c r="B19" s="63"/>
      <c r="C19" s="63"/>
      <c r="D19" s="63"/>
      <c r="E19" s="63"/>
      <c r="F19" s="63"/>
      <c r="G19" s="63" t="str">
        <f>$S$1&amp;" ("&amp;$V$2&amp;" to "&amp;$Z$2&amp;")"</f>
        <v>Flinders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90</v>
      </c>
      <c r="W19" s="116">
        <v>81</v>
      </c>
      <c r="X19" s="116">
        <v>98</v>
      </c>
      <c r="Y19" s="112">
        <v>86</v>
      </c>
      <c r="Z19" s="112">
        <v>89</v>
      </c>
      <c r="AB19" s="117">
        <f t="shared" si="2"/>
        <v>5.9057730590577305E-2</v>
      </c>
    </row>
    <row r="20" spans="1:28" x14ac:dyDescent="0.25">
      <c r="S20" s="115" t="s">
        <v>64</v>
      </c>
      <c r="T20" s="115"/>
      <c r="U20" s="116"/>
      <c r="V20" s="116">
        <v>30</v>
      </c>
      <c r="W20" s="116">
        <v>30</v>
      </c>
      <c r="X20" s="116">
        <v>22</v>
      </c>
      <c r="Y20" s="112">
        <v>20</v>
      </c>
      <c r="Z20" s="112">
        <v>36</v>
      </c>
      <c r="AB20" s="117">
        <f t="shared" si="2"/>
        <v>2.3888520238885203E-2</v>
      </c>
    </row>
    <row r="21" spans="1:28" x14ac:dyDescent="0.25">
      <c r="S21" s="115" t="s">
        <v>65</v>
      </c>
      <c r="T21" s="115"/>
      <c r="U21" s="116"/>
      <c r="V21" s="116">
        <v>40</v>
      </c>
      <c r="W21" s="116">
        <v>83</v>
      </c>
      <c r="X21" s="116">
        <v>107</v>
      </c>
      <c r="Y21" s="112">
        <v>86</v>
      </c>
      <c r="Z21" s="112">
        <v>100</v>
      </c>
      <c r="AB21" s="117">
        <f t="shared" si="2"/>
        <v>6.6357000663570004E-2</v>
      </c>
    </row>
    <row r="22" spans="1:28" x14ac:dyDescent="0.25">
      <c r="S22" s="115" t="s">
        <v>66</v>
      </c>
      <c r="T22" s="115"/>
      <c r="U22" s="116"/>
      <c r="V22" s="116">
        <v>77</v>
      </c>
      <c r="W22" s="116">
        <v>75</v>
      </c>
      <c r="X22" s="116">
        <v>93</v>
      </c>
      <c r="Y22" s="112">
        <v>65</v>
      </c>
      <c r="Z22" s="112">
        <v>74</v>
      </c>
      <c r="AB22" s="117">
        <f t="shared" si="2"/>
        <v>4.9104180491041802E-2</v>
      </c>
    </row>
    <row r="23" spans="1:28" x14ac:dyDescent="0.25">
      <c r="S23" s="115" t="s">
        <v>67</v>
      </c>
      <c r="T23" s="115"/>
      <c r="U23" s="116"/>
      <c r="V23" s="116">
        <v>54</v>
      </c>
      <c r="W23" s="116">
        <v>58</v>
      </c>
      <c r="X23" s="116">
        <v>70</v>
      </c>
      <c r="Y23" s="112">
        <v>69</v>
      </c>
      <c r="Z23" s="112">
        <v>73</v>
      </c>
      <c r="AB23" s="117">
        <f t="shared" si="2"/>
        <v>4.8440610484406108E-2</v>
      </c>
    </row>
    <row r="24" spans="1:28" x14ac:dyDescent="0.25">
      <c r="S24" s="115" t="s">
        <v>68</v>
      </c>
      <c r="T24" s="115"/>
      <c r="U24" s="116"/>
      <c r="V24" s="116">
        <v>5</v>
      </c>
      <c r="W24" s="116">
        <v>0</v>
      </c>
      <c r="X24" s="116">
        <v>1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16</v>
      </c>
      <c r="W25" s="116">
        <v>17</v>
      </c>
      <c r="X25" s="116">
        <v>21</v>
      </c>
      <c r="Y25" s="112">
        <v>22</v>
      </c>
      <c r="Z25" s="112">
        <v>20</v>
      </c>
      <c r="AB25" s="117">
        <f t="shared" si="2"/>
        <v>1.3271400132714002E-2</v>
      </c>
    </row>
    <row r="26" spans="1:28" x14ac:dyDescent="0.25">
      <c r="S26" s="115" t="s">
        <v>70</v>
      </c>
      <c r="T26" s="115"/>
      <c r="U26" s="116"/>
      <c r="V26" s="116">
        <v>20</v>
      </c>
      <c r="W26" s="116">
        <v>18</v>
      </c>
      <c r="X26" s="116">
        <v>26</v>
      </c>
      <c r="Y26" s="112">
        <v>46</v>
      </c>
      <c r="Z26" s="112">
        <v>27</v>
      </c>
      <c r="AB26" s="117">
        <f t="shared" si="2"/>
        <v>1.7916390179163903E-2</v>
      </c>
    </row>
    <row r="27" spans="1:28" x14ac:dyDescent="0.25">
      <c r="S27" s="115" t="s">
        <v>71</v>
      </c>
      <c r="T27" s="115"/>
      <c r="U27" s="116"/>
      <c r="V27" s="116">
        <v>54</v>
      </c>
      <c r="W27" s="116">
        <v>56</v>
      </c>
      <c r="X27" s="116">
        <v>70</v>
      </c>
      <c r="Y27" s="112">
        <v>61</v>
      </c>
      <c r="Z27" s="112">
        <v>73</v>
      </c>
      <c r="AB27" s="117">
        <f t="shared" si="2"/>
        <v>4.8440610484406108E-2</v>
      </c>
    </row>
    <row r="28" spans="1:28" x14ac:dyDescent="0.25">
      <c r="S28" s="115" t="s">
        <v>72</v>
      </c>
      <c r="T28" s="115"/>
      <c r="U28" s="116"/>
      <c r="V28" s="116">
        <v>51</v>
      </c>
      <c r="W28" s="116">
        <v>53</v>
      </c>
      <c r="X28" s="116">
        <v>49</v>
      </c>
      <c r="Y28" s="112">
        <v>69</v>
      </c>
      <c r="Z28" s="112">
        <v>68</v>
      </c>
      <c r="AB28" s="117">
        <f t="shared" si="2"/>
        <v>4.5122760451227602E-2</v>
      </c>
    </row>
    <row r="29" spans="1:28" x14ac:dyDescent="0.25">
      <c r="S29" s="115" t="s">
        <v>73</v>
      </c>
      <c r="T29" s="115"/>
      <c r="U29" s="116"/>
      <c r="V29" s="116">
        <v>165</v>
      </c>
      <c r="W29" s="116">
        <v>157</v>
      </c>
      <c r="X29" s="116">
        <v>176</v>
      </c>
      <c r="Y29" s="112">
        <v>173</v>
      </c>
      <c r="Z29" s="112">
        <v>161</v>
      </c>
      <c r="AB29" s="117">
        <f t="shared" si="2"/>
        <v>0.10683477106834771</v>
      </c>
    </row>
    <row r="30" spans="1:28" x14ac:dyDescent="0.25">
      <c r="S30" s="115" t="s">
        <v>74</v>
      </c>
      <c r="T30" s="115"/>
      <c r="U30" s="116"/>
      <c r="V30" s="116">
        <v>92</v>
      </c>
      <c r="W30" s="116">
        <v>105</v>
      </c>
      <c r="X30" s="116">
        <v>96</v>
      </c>
      <c r="Y30" s="112">
        <v>106</v>
      </c>
      <c r="Z30" s="112">
        <v>112</v>
      </c>
      <c r="AB30" s="117">
        <f t="shared" si="2"/>
        <v>7.4319840743198404E-2</v>
      </c>
    </row>
    <row r="31" spans="1:28" x14ac:dyDescent="0.25">
      <c r="S31" s="115" t="s">
        <v>75</v>
      </c>
      <c r="T31" s="115"/>
      <c r="U31" s="116"/>
      <c r="V31" s="116">
        <v>83</v>
      </c>
      <c r="W31" s="116">
        <v>80</v>
      </c>
      <c r="X31" s="116">
        <v>82</v>
      </c>
      <c r="Y31" s="112">
        <v>91</v>
      </c>
      <c r="Z31" s="112">
        <v>88</v>
      </c>
      <c r="AB31" s="117">
        <f t="shared" si="2"/>
        <v>5.8394160583941604E-2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3</v>
      </c>
      <c r="Y32" s="112">
        <v>6</v>
      </c>
      <c r="Z32" s="112">
        <v>8</v>
      </c>
      <c r="AB32" s="117">
        <f t="shared" si="2"/>
        <v>5.3085600530856005E-3</v>
      </c>
    </row>
    <row r="33" spans="19:32" x14ac:dyDescent="0.25">
      <c r="S33" s="115" t="s">
        <v>77</v>
      </c>
      <c r="T33" s="115"/>
      <c r="U33" s="116"/>
      <c r="V33" s="116">
        <v>26</v>
      </c>
      <c r="W33" s="116">
        <v>50</v>
      </c>
      <c r="X33" s="116">
        <v>47</v>
      </c>
      <c r="Y33" s="112">
        <v>46</v>
      </c>
      <c r="Z33" s="112">
        <v>48</v>
      </c>
      <c r="AB33" s="117">
        <f t="shared" si="2"/>
        <v>3.1851360318513607E-2</v>
      </c>
    </row>
    <row r="34" spans="19:32" x14ac:dyDescent="0.25">
      <c r="S34" s="118" t="s">
        <v>53</v>
      </c>
      <c r="T34" s="118"/>
      <c r="U34" s="119"/>
      <c r="V34" s="119">
        <v>1194</v>
      </c>
      <c r="W34" s="119">
        <v>1412</v>
      </c>
      <c r="X34" s="119">
        <v>1505</v>
      </c>
      <c r="Y34" s="120">
        <v>1508</v>
      </c>
      <c r="Z34" s="120">
        <v>1507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666</v>
      </c>
      <c r="W37" s="112">
        <v>829</v>
      </c>
      <c r="X37" s="112">
        <v>845</v>
      </c>
      <c r="Y37" s="112">
        <v>872</v>
      </c>
      <c r="Z37" s="112">
        <v>893</v>
      </c>
      <c r="AB37" s="132">
        <f>Z37/Z40*100</f>
        <v>86.699029126213588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</v>
      </c>
      <c r="W38" s="112">
        <v>151</v>
      </c>
      <c r="X38" s="112">
        <v>159</v>
      </c>
      <c r="Y38" s="112">
        <v>137</v>
      </c>
      <c r="Z38" s="112">
        <v>137</v>
      </c>
      <c r="AB38" s="132">
        <f>Z38/Z40*100</f>
        <v>13.300970873786408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797</v>
      </c>
      <c r="W40" s="112">
        <v>980</v>
      </c>
      <c r="X40" s="112">
        <v>1004</v>
      </c>
      <c r="Y40" s="112">
        <v>1009</v>
      </c>
      <c r="Z40" s="112">
        <v>1030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29</v>
      </c>
      <c r="W45" s="112">
        <v>25</v>
      </c>
      <c r="X45" s="112">
        <v>9</v>
      </c>
      <c r="Y45" s="112">
        <v>16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56</v>
      </c>
      <c r="W46" s="112">
        <v>57</v>
      </c>
      <c r="X46" s="112">
        <v>46</v>
      </c>
      <c r="Y46" s="112">
        <v>40</v>
      </c>
      <c r="Z46" s="112">
        <v>30</v>
      </c>
    </row>
    <row r="47" spans="19:32" x14ac:dyDescent="0.25">
      <c r="S47" s="115" t="s">
        <v>39</v>
      </c>
      <c r="T47" s="115"/>
      <c r="U47" s="112"/>
      <c r="V47" s="112">
        <v>47</v>
      </c>
      <c r="W47" s="112">
        <v>59</v>
      </c>
      <c r="X47" s="112">
        <v>62</v>
      </c>
      <c r="Y47" s="112">
        <v>80</v>
      </c>
      <c r="Z47" s="112">
        <v>95</v>
      </c>
    </row>
    <row r="48" spans="19:32" x14ac:dyDescent="0.25">
      <c r="S48" s="115" t="s">
        <v>40</v>
      </c>
      <c r="T48" s="115"/>
      <c r="U48" s="112"/>
      <c r="V48" s="112">
        <v>60</v>
      </c>
      <c r="W48" s="112">
        <v>68</v>
      </c>
      <c r="X48" s="112">
        <v>111</v>
      </c>
      <c r="Y48" s="112">
        <v>94</v>
      </c>
      <c r="Z48" s="112">
        <v>78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52</v>
      </c>
      <c r="W49" s="112">
        <v>60</v>
      </c>
      <c r="X49" s="112">
        <v>60</v>
      </c>
      <c r="Y49" s="112">
        <v>80</v>
      </c>
      <c r="Z49" s="112">
        <v>87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Flinders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48</v>
      </c>
      <c r="W50" s="112">
        <v>66</v>
      </c>
      <c r="X50" s="112">
        <v>72</v>
      </c>
      <c r="Y50" s="112">
        <v>58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</v>
      </c>
      <c r="W51" s="112">
        <v>34</v>
      </c>
      <c r="X51" s="112">
        <v>45</v>
      </c>
      <c r="Y51" s="112">
        <v>49</v>
      </c>
      <c r="Z51" s="112">
        <v>59</v>
      </c>
    </row>
    <row r="52" spans="1:26" ht="15" customHeight="1" x14ac:dyDescent="0.25">
      <c r="S52" s="115" t="s">
        <v>44</v>
      </c>
      <c r="T52" s="115"/>
      <c r="U52" s="112"/>
      <c r="V52" s="112">
        <v>71</v>
      </c>
      <c r="W52" s="112">
        <v>85</v>
      </c>
      <c r="X52" s="112">
        <v>77</v>
      </c>
      <c r="Y52" s="112">
        <v>66</v>
      </c>
      <c r="Z52" s="112">
        <v>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</v>
      </c>
      <c r="W53" s="112">
        <v>61</v>
      </c>
      <c r="X53" s="112">
        <v>69</v>
      </c>
      <c r="Y53" s="112">
        <v>67</v>
      </c>
      <c r="Z53" s="112">
        <v>64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63</v>
      </c>
      <c r="W54" s="112">
        <v>58</v>
      </c>
      <c r="X54" s="112">
        <v>74</v>
      </c>
      <c r="Y54" s="112">
        <v>73</v>
      </c>
      <c r="Z54" s="112">
        <v>57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54</v>
      </c>
      <c r="W55" s="112">
        <v>70</v>
      </c>
      <c r="X55" s="112">
        <v>62</v>
      </c>
      <c r="Y55" s="112">
        <v>50</v>
      </c>
      <c r="Z55" s="112">
        <v>69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41</v>
      </c>
      <c r="X56" s="112">
        <v>42</v>
      </c>
      <c r="Y56" s="112">
        <v>42</v>
      </c>
      <c r="Z56" s="112">
        <v>49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</v>
      </c>
      <c r="W57" s="112">
        <v>24</v>
      </c>
      <c r="X57" s="112">
        <v>23</v>
      </c>
      <c r="Y57" s="112">
        <v>26</v>
      </c>
      <c r="Z57" s="112">
        <v>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</v>
      </c>
      <c r="W58" s="112">
        <v>17</v>
      </c>
      <c r="X58" s="112">
        <v>20</v>
      </c>
      <c r="Y58" s="112">
        <v>24</v>
      </c>
      <c r="Z58" s="112">
        <v>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4</v>
      </c>
      <c r="X59" s="112">
        <v>6</v>
      </c>
      <c r="Y59" s="112">
        <v>11</v>
      </c>
      <c r="Z59" s="112">
        <v>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4</v>
      </c>
      <c r="X60" s="112">
        <v>3</v>
      </c>
      <c r="Y60" s="112">
        <v>4</v>
      </c>
      <c r="Z60" s="112">
        <v>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626</v>
      </c>
      <c r="W61" s="112">
        <v>742</v>
      </c>
      <c r="X61" s="112">
        <v>782</v>
      </c>
      <c r="Y61" s="112">
        <v>768</v>
      </c>
      <c r="Z61" s="112">
        <v>777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</v>
      </c>
      <c r="W64" s="112">
        <v>10</v>
      </c>
      <c r="X64" s="112">
        <v>5</v>
      </c>
      <c r="Y64" s="112">
        <v>5</v>
      </c>
      <c r="Z64" s="112">
        <v>10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Flinders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</v>
      </c>
      <c r="W65" s="112">
        <v>42</v>
      </c>
      <c r="X65" s="112">
        <v>50</v>
      </c>
      <c r="Y65" s="112">
        <v>52</v>
      </c>
      <c r="Z65" s="112">
        <v>49</v>
      </c>
    </row>
    <row r="66" spans="1:26" x14ac:dyDescent="0.25">
      <c r="S66" s="115" t="s">
        <v>39</v>
      </c>
      <c r="T66" s="115"/>
      <c r="U66" s="112"/>
      <c r="V66" s="112">
        <v>73</v>
      </c>
      <c r="W66" s="112">
        <v>60</v>
      </c>
      <c r="X66" s="112">
        <v>77</v>
      </c>
      <c r="Y66" s="112">
        <v>70</v>
      </c>
      <c r="Z66" s="112">
        <v>65</v>
      </c>
    </row>
    <row r="67" spans="1:26" x14ac:dyDescent="0.25">
      <c r="S67" s="115" t="s">
        <v>40</v>
      </c>
      <c r="T67" s="115"/>
      <c r="U67" s="112"/>
      <c r="V67" s="112">
        <v>90</v>
      </c>
      <c r="W67" s="112">
        <v>88</v>
      </c>
      <c r="X67" s="112">
        <v>85</v>
      </c>
      <c r="Y67" s="112">
        <v>104</v>
      </c>
      <c r="Z67" s="112">
        <v>108</v>
      </c>
    </row>
    <row r="68" spans="1:26" x14ac:dyDescent="0.25">
      <c r="S68" s="115" t="s">
        <v>41</v>
      </c>
      <c r="T68" s="115"/>
      <c r="U68" s="112"/>
      <c r="V68" s="112">
        <v>52</v>
      </c>
      <c r="W68" s="112">
        <v>81</v>
      </c>
      <c r="X68" s="112">
        <v>94</v>
      </c>
      <c r="Y68" s="112">
        <v>99</v>
      </c>
      <c r="Z68" s="112">
        <v>87</v>
      </c>
    </row>
    <row r="69" spans="1:26" x14ac:dyDescent="0.25">
      <c r="S69" s="115" t="s">
        <v>42</v>
      </c>
      <c r="T69" s="115"/>
      <c r="U69" s="112"/>
      <c r="V69" s="112">
        <v>29</v>
      </c>
      <c r="W69" s="112">
        <v>40</v>
      </c>
      <c r="X69" s="112">
        <v>40</v>
      </c>
      <c r="Y69" s="112">
        <v>40</v>
      </c>
      <c r="Z69" s="112">
        <v>54</v>
      </c>
    </row>
    <row r="70" spans="1:26" x14ac:dyDescent="0.25">
      <c r="S70" s="115" t="s">
        <v>43</v>
      </c>
      <c r="T70" s="115"/>
      <c r="U70" s="112"/>
      <c r="V70" s="112">
        <v>53</v>
      </c>
      <c r="W70" s="112">
        <v>51</v>
      </c>
      <c r="X70" s="112">
        <v>46</v>
      </c>
      <c r="Y70" s="112">
        <v>41</v>
      </c>
      <c r="Z70" s="112">
        <v>34</v>
      </c>
    </row>
    <row r="71" spans="1:26" x14ac:dyDescent="0.25">
      <c r="S71" s="115" t="s">
        <v>44</v>
      </c>
      <c r="T71" s="115"/>
      <c r="U71" s="112"/>
      <c r="V71" s="112">
        <v>66</v>
      </c>
      <c r="W71" s="112">
        <v>81</v>
      </c>
      <c r="X71" s="112">
        <v>68</v>
      </c>
      <c r="Y71" s="112">
        <v>74</v>
      </c>
      <c r="Z71" s="112">
        <v>70</v>
      </c>
    </row>
    <row r="72" spans="1:26" x14ac:dyDescent="0.25">
      <c r="S72" s="115" t="s">
        <v>45</v>
      </c>
      <c r="T72" s="115"/>
      <c r="U72" s="112"/>
      <c r="V72" s="112">
        <v>50</v>
      </c>
      <c r="W72" s="112">
        <v>71</v>
      </c>
      <c r="X72" s="112">
        <v>76</v>
      </c>
      <c r="Y72" s="112">
        <v>83</v>
      </c>
      <c r="Z72" s="112">
        <v>83</v>
      </c>
    </row>
    <row r="73" spans="1:26" x14ac:dyDescent="0.25">
      <c r="S73" s="115" t="s">
        <v>46</v>
      </c>
      <c r="T73" s="115"/>
      <c r="U73" s="112"/>
      <c r="V73" s="112">
        <v>46</v>
      </c>
      <c r="W73" s="112">
        <v>41</v>
      </c>
      <c r="X73" s="112">
        <v>62</v>
      </c>
      <c r="Y73" s="112">
        <v>57</v>
      </c>
      <c r="Z73" s="112">
        <v>60</v>
      </c>
    </row>
    <row r="74" spans="1:26" x14ac:dyDescent="0.25">
      <c r="S74" s="115" t="s">
        <v>47</v>
      </c>
      <c r="T74" s="115"/>
      <c r="U74" s="112"/>
      <c r="V74" s="112">
        <v>34</v>
      </c>
      <c r="W74" s="112">
        <v>55</v>
      </c>
      <c r="X74" s="112">
        <v>54</v>
      </c>
      <c r="Y74" s="112">
        <v>48</v>
      </c>
      <c r="Z74" s="112">
        <v>45</v>
      </c>
    </row>
    <row r="75" spans="1:26" x14ac:dyDescent="0.25">
      <c r="S75" s="115" t="s">
        <v>48</v>
      </c>
      <c r="T75" s="115"/>
      <c r="U75" s="112"/>
      <c r="V75" s="112">
        <v>27</v>
      </c>
      <c r="W75" s="112">
        <v>26</v>
      </c>
      <c r="X75" s="112">
        <v>29</v>
      </c>
      <c r="Y75" s="112">
        <v>30</v>
      </c>
      <c r="Z75" s="112">
        <v>37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17</v>
      </c>
      <c r="X76" s="112">
        <v>20</v>
      </c>
      <c r="Y76" s="112">
        <v>18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7</v>
      </c>
      <c r="X77" s="112">
        <v>6</v>
      </c>
      <c r="Y77" s="112">
        <v>9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5</v>
      </c>
      <c r="X78" s="112">
        <v>6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4</v>
      </c>
      <c r="X79" s="112">
        <v>2</v>
      </c>
      <c r="Y79" s="112">
        <v>0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564</v>
      </c>
      <c r="W80" s="112">
        <v>673</v>
      </c>
      <c r="X80" s="112">
        <v>721</v>
      </c>
      <c r="Y80" s="112">
        <v>740</v>
      </c>
      <c r="Z80" s="112">
        <v>726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Flinders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34</v>
      </c>
      <c r="W83" s="112">
        <v>55</v>
      </c>
      <c r="X83" s="112">
        <v>60</v>
      </c>
      <c r="Y83" s="112">
        <v>55</v>
      </c>
      <c r="Z83" s="112">
        <v>53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22</v>
      </c>
      <c r="W84" s="112">
        <v>16</v>
      </c>
      <c r="X84" s="112">
        <v>16</v>
      </c>
      <c r="Y84" s="112">
        <v>15</v>
      </c>
      <c r="Z84" s="112">
        <v>18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70</v>
      </c>
      <c r="W85" s="112">
        <v>74</v>
      </c>
      <c r="X85" s="112">
        <v>74</v>
      </c>
      <c r="Y85" s="112">
        <v>78</v>
      </c>
      <c r="Z85" s="112">
        <v>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1,506</v>
      </c>
      <c r="D86" s="96">
        <f t="shared" ref="D86:D91" si="4">AD4</f>
        <v>-6.6357000663574972E-4</v>
      </c>
      <c r="E86" s="97">
        <f t="shared" ref="E86:E91" si="5">AD4</f>
        <v>-6.6357000663574972E-4</v>
      </c>
      <c r="F86" s="96">
        <f t="shared" ref="F86:F91" si="6">AF4</f>
        <v>0.26342281879194629</v>
      </c>
      <c r="G86" s="97">
        <f t="shared" ref="G86:G91" si="7">AF4</f>
        <v>0.26342281879194629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19</v>
      </c>
      <c r="W86" s="112">
        <v>13</v>
      </c>
      <c r="X86" s="112">
        <v>16</v>
      </c>
      <c r="Y86" s="112">
        <v>16</v>
      </c>
      <c r="Z86" s="112">
        <v>18</v>
      </c>
    </row>
    <row r="87" spans="1:30" ht="15" customHeight="1" x14ac:dyDescent="0.25">
      <c r="A87" s="98" t="s">
        <v>4</v>
      </c>
      <c r="B87" s="49"/>
      <c r="C87" s="57" t="str">
        <f t="shared" si="3"/>
        <v>781</v>
      </c>
      <c r="D87" s="96">
        <f t="shared" si="4"/>
        <v>1.4285714285714235E-2</v>
      </c>
      <c r="E87" s="97">
        <f t="shared" si="5"/>
        <v>1.4285714285714235E-2</v>
      </c>
      <c r="F87" s="96">
        <f t="shared" si="6"/>
        <v>0.24760383386581464</v>
      </c>
      <c r="G87" s="97">
        <f t="shared" si="7"/>
        <v>0.24760383386581464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10</v>
      </c>
      <c r="W87" s="112">
        <v>12</v>
      </c>
      <c r="X87" s="112">
        <v>7</v>
      </c>
      <c r="Y87" s="112">
        <v>8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727</v>
      </c>
      <c r="D88" s="96">
        <f t="shared" si="4"/>
        <v>-1.0884353741496544E-2</v>
      </c>
      <c r="E88" s="97">
        <f t="shared" si="5"/>
        <v>-1.0884353741496544E-2</v>
      </c>
      <c r="F88" s="96">
        <f t="shared" si="6"/>
        <v>0.27543859649122804</v>
      </c>
      <c r="G88" s="97">
        <f t="shared" si="7"/>
        <v>0.27543859649122804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</v>
      </c>
      <c r="W88" s="112">
        <v>10</v>
      </c>
      <c r="X88" s="112">
        <v>8</v>
      </c>
      <c r="Y88" s="112">
        <v>4</v>
      </c>
      <c r="Z88" s="112">
        <v>7</v>
      </c>
    </row>
    <row r="89" spans="1:30" ht="15" customHeight="1" x14ac:dyDescent="0.25">
      <c r="A89" s="49" t="s">
        <v>6</v>
      </c>
      <c r="B89" s="49"/>
      <c r="C89" s="57" t="str">
        <f t="shared" si="3"/>
        <v>1,029</v>
      </c>
      <c r="D89" s="96">
        <f t="shared" si="4"/>
        <v>2.3880597014925398E-2</v>
      </c>
      <c r="E89" s="97">
        <f t="shared" si="5"/>
        <v>2.3880597014925398E-2</v>
      </c>
      <c r="F89" s="96">
        <f t="shared" si="6"/>
        <v>0.29109159347553315</v>
      </c>
      <c r="G89" s="97">
        <f t="shared" si="7"/>
        <v>0.29109159347553315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64</v>
      </c>
      <c r="W89" s="112">
        <v>72</v>
      </c>
      <c r="X89" s="112">
        <v>78</v>
      </c>
      <c r="Y89" s="112">
        <v>74</v>
      </c>
      <c r="Z89" s="112">
        <v>82</v>
      </c>
    </row>
    <row r="90" spans="1:30" ht="15" customHeight="1" x14ac:dyDescent="0.25">
      <c r="A90" s="49" t="s">
        <v>95</v>
      </c>
      <c r="B90" s="49"/>
      <c r="C90" s="57" t="str">
        <f t="shared" si="3"/>
        <v>$50,772</v>
      </c>
      <c r="D90" s="96">
        <f t="shared" si="4"/>
        <v>0.10437294447247991</v>
      </c>
      <c r="E90" s="97">
        <f t="shared" si="5"/>
        <v>0.10437294447247991</v>
      </c>
      <c r="F90" s="96">
        <f t="shared" si="6"/>
        <v>0.16899389439453016</v>
      </c>
      <c r="G90" s="97">
        <f t="shared" si="7"/>
        <v>0.16899389439453016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81</v>
      </c>
      <c r="W90" s="112">
        <v>97</v>
      </c>
      <c r="X90" s="112">
        <v>93</v>
      </c>
      <c r="Y90" s="112">
        <v>96</v>
      </c>
      <c r="Z90" s="112">
        <v>81</v>
      </c>
    </row>
    <row r="91" spans="1:30" ht="15" customHeight="1" x14ac:dyDescent="0.25">
      <c r="A91" s="49" t="s">
        <v>7</v>
      </c>
      <c r="B91" s="49"/>
      <c r="C91" s="57" t="str">
        <f t="shared" si="3"/>
        <v>$62.7 mil</v>
      </c>
      <c r="D91" s="96">
        <f t="shared" si="4"/>
        <v>-1.1853465008827446E-2</v>
      </c>
      <c r="E91" s="97">
        <f t="shared" si="5"/>
        <v>-1.1853465008827446E-2</v>
      </c>
      <c r="F91" s="96">
        <f t="shared" si="6"/>
        <v>0.75056270180651352</v>
      </c>
      <c r="G91" s="97">
        <f t="shared" si="7"/>
        <v>0.75056270180651352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423</v>
      </c>
      <c r="W91" s="112">
        <v>525</v>
      </c>
      <c r="X91" s="112">
        <v>542</v>
      </c>
      <c r="Y91" s="112">
        <v>545</v>
      </c>
      <c r="Z91" s="112">
        <v>548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31</v>
      </c>
      <c r="W93" s="112">
        <v>31</v>
      </c>
      <c r="X93" s="112">
        <v>39</v>
      </c>
      <c r="Y93" s="112">
        <v>36</v>
      </c>
      <c r="Z93" s="112">
        <v>40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53</v>
      </c>
      <c r="W94" s="112">
        <v>52</v>
      </c>
      <c r="X94" s="112">
        <v>54</v>
      </c>
      <c r="Y94" s="112">
        <v>59</v>
      </c>
      <c r="Z94" s="112">
        <v>61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14</v>
      </c>
      <c r="W95" s="112">
        <v>15</v>
      </c>
      <c r="X95" s="112">
        <v>13</v>
      </c>
      <c r="Y95" s="112">
        <v>9</v>
      </c>
      <c r="Z95" s="112">
        <v>16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50</v>
      </c>
      <c r="W96" s="112">
        <v>57</v>
      </c>
      <c r="X96" s="112">
        <v>63</v>
      </c>
      <c r="Y96" s="112">
        <v>64</v>
      </c>
      <c r="Z96" s="112">
        <v>69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56</v>
      </c>
      <c r="W97" s="112">
        <v>71</v>
      </c>
      <c r="X97" s="112">
        <v>62</v>
      </c>
      <c r="Y97" s="112">
        <v>67</v>
      </c>
      <c r="Z97" s="112">
        <v>57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22</v>
      </c>
      <c r="W98" s="112">
        <v>23</v>
      </c>
      <c r="X98" s="112">
        <v>21</v>
      </c>
      <c r="Y98" s="112">
        <v>24</v>
      </c>
      <c r="Z98" s="112">
        <v>30</v>
      </c>
    </row>
    <row r="99" spans="1:32" ht="15" customHeight="1" x14ac:dyDescent="0.25">
      <c r="S99" s="115" t="s">
        <v>196</v>
      </c>
      <c r="T99" s="115"/>
      <c r="U99" s="112"/>
      <c r="V99" s="112">
        <v>4</v>
      </c>
      <c r="W99" s="112">
        <v>8</v>
      </c>
      <c r="X99" s="112">
        <v>4</v>
      </c>
      <c r="Y99" s="112">
        <v>10</v>
      </c>
      <c r="Z99" s="112">
        <v>12</v>
      </c>
    </row>
    <row r="100" spans="1:32" ht="15" customHeight="1" x14ac:dyDescent="0.25">
      <c r="S100" s="115" t="s">
        <v>58</v>
      </c>
      <c r="T100" s="115"/>
      <c r="U100" s="112"/>
      <c r="V100" s="112">
        <v>63</v>
      </c>
      <c r="W100" s="112">
        <v>70</v>
      </c>
      <c r="X100" s="112">
        <v>75</v>
      </c>
      <c r="Y100" s="112">
        <v>65</v>
      </c>
      <c r="Z100" s="112">
        <v>63</v>
      </c>
    </row>
    <row r="101" spans="1:32" x14ac:dyDescent="0.25">
      <c r="A101" s="18"/>
      <c r="S101" s="118" t="s">
        <v>53</v>
      </c>
      <c r="T101" s="118"/>
      <c r="U101" s="112"/>
      <c r="V101" s="112">
        <v>370</v>
      </c>
      <c r="W101" s="112">
        <v>453</v>
      </c>
      <c r="X101" s="112">
        <v>458</v>
      </c>
      <c r="Y101" s="112">
        <v>461</v>
      </c>
      <c r="Z101" s="112">
        <v>480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747</v>
      </c>
      <c r="W104" s="112">
        <v>851</v>
      </c>
      <c r="X104" s="112">
        <v>877</v>
      </c>
      <c r="Y104" s="112">
        <v>864</v>
      </c>
      <c r="Z104" s="112">
        <v>915</v>
      </c>
      <c r="AB104" s="109" t="str">
        <f>TEXT(Z104,"###,###")</f>
        <v>915</v>
      </c>
      <c r="AD104" s="130">
        <f>Z104/($Z$4)*100</f>
        <v>60.756972111553786</v>
      </c>
      <c r="AF104" s="109"/>
    </row>
    <row r="105" spans="1:32" x14ac:dyDescent="0.25">
      <c r="S105" s="115" t="s">
        <v>17</v>
      </c>
      <c r="T105" s="115"/>
      <c r="U105" s="112"/>
      <c r="V105" s="112">
        <v>307</v>
      </c>
      <c r="W105" s="112">
        <v>320</v>
      </c>
      <c r="X105" s="112">
        <v>334</v>
      </c>
      <c r="Y105" s="112">
        <v>345</v>
      </c>
      <c r="Z105" s="112">
        <v>338</v>
      </c>
      <c r="AB105" s="109" t="str">
        <f>TEXT(Z105,"###,###")</f>
        <v>338</v>
      </c>
      <c r="AD105" s="130">
        <f>Z105/($Z$4)*100</f>
        <v>22.443559096945549</v>
      </c>
      <c r="AF105" s="109"/>
    </row>
    <row r="106" spans="1:32" x14ac:dyDescent="0.25">
      <c r="S106" s="118" t="s">
        <v>53</v>
      </c>
      <c r="T106" s="118"/>
      <c r="U106" s="120"/>
      <c r="V106" s="120">
        <v>1054</v>
      </c>
      <c r="W106" s="120">
        <v>1171</v>
      </c>
      <c r="X106" s="120">
        <v>1211</v>
      </c>
      <c r="Y106" s="120">
        <v>1209</v>
      </c>
      <c r="Z106" s="120">
        <v>1253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238</v>
      </c>
      <c r="W108" s="112">
        <v>295</v>
      </c>
      <c r="X108" s="112">
        <v>324</v>
      </c>
      <c r="Y108" s="112">
        <v>357</v>
      </c>
      <c r="Z108" s="112">
        <v>366</v>
      </c>
      <c r="AB108" s="109" t="str">
        <f>TEXT(Z108,"###,###")</f>
        <v>366</v>
      </c>
      <c r="AD108" s="130">
        <f>Z108/($Z$4)*100</f>
        <v>24.302788844621514</v>
      </c>
      <c r="AF108" s="109"/>
    </row>
    <row r="109" spans="1:32" x14ac:dyDescent="0.25">
      <c r="S109" s="115" t="s">
        <v>20</v>
      </c>
      <c r="T109" s="115"/>
      <c r="U109" s="112"/>
      <c r="V109" s="112">
        <v>191</v>
      </c>
      <c r="W109" s="112">
        <v>248</v>
      </c>
      <c r="X109" s="112">
        <v>293</v>
      </c>
      <c r="Y109" s="112">
        <v>273</v>
      </c>
      <c r="Z109" s="112">
        <v>265</v>
      </c>
      <c r="AB109" s="109" t="str">
        <f>TEXT(Z109,"###,###")</f>
        <v>265</v>
      </c>
      <c r="AD109" s="130">
        <f>Z109/($Z$4)*100</f>
        <v>17.596281540504648</v>
      </c>
      <c r="AF109" s="109"/>
    </row>
    <row r="110" spans="1:32" x14ac:dyDescent="0.25">
      <c r="S110" s="115" t="s">
        <v>21</v>
      </c>
      <c r="T110" s="115"/>
      <c r="U110" s="112"/>
      <c r="V110" s="112">
        <v>242</v>
      </c>
      <c r="W110" s="112">
        <v>269</v>
      </c>
      <c r="X110" s="112">
        <v>286</v>
      </c>
      <c r="Y110" s="112">
        <v>268</v>
      </c>
      <c r="Z110" s="112">
        <v>304</v>
      </c>
      <c r="AB110" s="109" t="str">
        <f>TEXT(Z110,"###,###")</f>
        <v>304</v>
      </c>
      <c r="AD110" s="130">
        <f>Z110/($Z$4)*100</f>
        <v>20.185922974767596</v>
      </c>
      <c r="AF110" s="109"/>
    </row>
    <row r="111" spans="1:32" x14ac:dyDescent="0.25">
      <c r="S111" s="115" t="s">
        <v>22</v>
      </c>
      <c r="T111" s="115"/>
      <c r="U111" s="112"/>
      <c r="V111" s="112">
        <v>297</v>
      </c>
      <c r="W111" s="112">
        <v>289</v>
      </c>
      <c r="X111" s="112">
        <v>308</v>
      </c>
      <c r="Y111" s="112">
        <v>305</v>
      </c>
      <c r="Z111" s="112">
        <v>316</v>
      </c>
      <c r="AB111" s="109" t="str">
        <f>TEXT(Z111,"###,###")</f>
        <v>316</v>
      </c>
      <c r="AD111" s="130">
        <f>Z111/($Z$4)*100</f>
        <v>20.982735723771579</v>
      </c>
      <c r="AF111" s="109"/>
    </row>
    <row r="112" spans="1:32" x14ac:dyDescent="0.25">
      <c r="S112" s="118" t="s">
        <v>53</v>
      </c>
      <c r="T112" s="118"/>
      <c r="U112" s="112"/>
      <c r="V112" s="112">
        <v>1189</v>
      </c>
      <c r="W112" s="112">
        <v>1415</v>
      </c>
      <c r="X112" s="112">
        <v>1505</v>
      </c>
      <c r="Y112" s="112">
        <v>1505</v>
      </c>
      <c r="Z112" s="112">
        <v>1506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42.62</v>
      </c>
      <c r="W118" s="131">
        <v>44.12</v>
      </c>
      <c r="X118" s="131">
        <v>44.4</v>
      </c>
      <c r="Y118" s="131">
        <v>44.28</v>
      </c>
      <c r="Z118" s="131">
        <v>44.41</v>
      </c>
      <c r="AB118" s="109" t="str">
        <f>TEXT(Z118,"##.0")</f>
        <v>44.4</v>
      </c>
    </row>
    <row r="120" spans="19:32" x14ac:dyDescent="0.25">
      <c r="S120" s="101" t="s">
        <v>97</v>
      </c>
      <c r="T120" s="112"/>
      <c r="U120" s="112"/>
      <c r="V120" s="112">
        <v>541</v>
      </c>
      <c r="W120" s="112">
        <v>605</v>
      </c>
      <c r="X120" s="112">
        <v>624</v>
      </c>
      <c r="Y120" s="112">
        <v>615</v>
      </c>
      <c r="Z120" s="112">
        <v>638</v>
      </c>
      <c r="AB120" s="109" t="str">
        <f>TEXT(Z120,"###,###")</f>
        <v>638</v>
      </c>
    </row>
    <row r="121" spans="19:32" x14ac:dyDescent="0.25">
      <c r="S121" s="101" t="s">
        <v>98</v>
      </c>
      <c r="T121" s="112"/>
      <c r="U121" s="112"/>
      <c r="V121" s="112">
        <v>135</v>
      </c>
      <c r="W121" s="112">
        <v>227</v>
      </c>
      <c r="X121" s="112">
        <v>220</v>
      </c>
      <c r="Y121" s="112">
        <v>226</v>
      </c>
      <c r="Z121" s="112">
        <v>229</v>
      </c>
      <c r="AB121" s="109" t="str">
        <f>TEXT(Z121,"###,###")</f>
        <v>229</v>
      </c>
    </row>
    <row r="122" spans="19:32" x14ac:dyDescent="0.25">
      <c r="S122" s="101" t="s">
        <v>99</v>
      </c>
      <c r="T122" s="112"/>
      <c r="U122" s="112"/>
      <c r="V122" s="112">
        <v>117</v>
      </c>
      <c r="W122" s="112">
        <v>149</v>
      </c>
      <c r="X122" s="112">
        <v>158</v>
      </c>
      <c r="Y122" s="112">
        <v>167</v>
      </c>
      <c r="Z122" s="112">
        <v>167</v>
      </c>
      <c r="AB122" s="109" t="str">
        <f>TEXT(Z122,"###,###")</f>
        <v>167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658</v>
      </c>
      <c r="W124" s="112">
        <v>754</v>
      </c>
      <c r="X124" s="112">
        <v>782</v>
      </c>
      <c r="Y124" s="112">
        <v>782</v>
      </c>
      <c r="Z124" s="112">
        <v>805</v>
      </c>
      <c r="AB124" s="109" t="str">
        <f>TEXT(Z124,"###,###")</f>
        <v>805</v>
      </c>
      <c r="AD124" s="127">
        <f>Z124/$Z$7*100</f>
        <v>78.231292517006807</v>
      </c>
    </row>
    <row r="125" spans="19:32" x14ac:dyDescent="0.25">
      <c r="S125" s="101" t="s">
        <v>101</v>
      </c>
      <c r="T125" s="112"/>
      <c r="U125" s="112"/>
      <c r="V125" s="112">
        <v>252</v>
      </c>
      <c r="W125" s="112">
        <v>376</v>
      </c>
      <c r="X125" s="112">
        <v>378</v>
      </c>
      <c r="Y125" s="112">
        <v>393</v>
      </c>
      <c r="Z125" s="112">
        <v>396</v>
      </c>
      <c r="AB125" s="109" t="str">
        <f>TEXT(Z125,"###,###")</f>
        <v>396</v>
      </c>
      <c r="AD125" s="127">
        <f>Z125/$Z$7*100</f>
        <v>38.483965014577258</v>
      </c>
    </row>
    <row r="127" spans="19:32" x14ac:dyDescent="0.25">
      <c r="S127" s="101" t="s">
        <v>102</v>
      </c>
      <c r="T127" s="112"/>
      <c r="U127" s="112"/>
      <c r="V127" s="112">
        <v>427</v>
      </c>
      <c r="W127" s="112">
        <v>530</v>
      </c>
      <c r="X127" s="112">
        <v>545</v>
      </c>
      <c r="Y127" s="112">
        <v>542</v>
      </c>
      <c r="Z127" s="112">
        <v>546</v>
      </c>
      <c r="AB127" s="109" t="str">
        <f>TEXT(Z127,"###,###")</f>
        <v>546</v>
      </c>
      <c r="AD127" s="127">
        <f>Z127/$Z$7*100</f>
        <v>53.061224489795919</v>
      </c>
    </row>
    <row r="128" spans="19:32" x14ac:dyDescent="0.25">
      <c r="S128" s="101" t="s">
        <v>103</v>
      </c>
      <c r="T128" s="112"/>
      <c r="U128" s="112"/>
      <c r="V128" s="112">
        <v>367</v>
      </c>
      <c r="W128" s="112">
        <v>450</v>
      </c>
      <c r="X128" s="112">
        <v>456</v>
      </c>
      <c r="Y128" s="112">
        <v>467</v>
      </c>
      <c r="Z128" s="112">
        <v>479</v>
      </c>
      <c r="AB128" s="109" t="str">
        <f>TEXT(Z128,"###,###")</f>
        <v>479</v>
      </c>
      <c r="AD128" s="127">
        <f>Z128/$Z$7*100</f>
        <v>46.550048590864918</v>
      </c>
    </row>
    <row r="130" spans="19:20" x14ac:dyDescent="0.25">
      <c r="S130" s="101" t="s">
        <v>277</v>
      </c>
      <c r="T130" s="127">
        <v>62.001943634596699</v>
      </c>
    </row>
    <row r="131" spans="19:20" x14ac:dyDescent="0.25">
      <c r="S131" s="101" t="s">
        <v>278</v>
      </c>
      <c r="T131" s="127">
        <v>22.254616132167151</v>
      </c>
    </row>
    <row r="132" spans="19:20" x14ac:dyDescent="0.25">
      <c r="S132" s="101" t="s">
        <v>279</v>
      </c>
      <c r="T132" s="127">
        <v>16.229348882410108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6EF53-C530-4459-9B3D-230426FE10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879594-4637-4730-8155-D2A6AFE444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F7E1E8-40AA-4A56-925F-02D0DF6E3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BEBEDA-0D8E-4575-BC96-35B2AAFAED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EDB5-5ADD-4A49-8724-054D93A6460D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9.27 Fraser Coast,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59753</v>
      </c>
      <c r="W4" s="108">
        <v>60362</v>
      </c>
      <c r="X4" s="108">
        <v>66312</v>
      </c>
      <c r="Y4" s="108">
        <v>73424</v>
      </c>
      <c r="Z4" s="108">
        <v>76031</v>
      </c>
      <c r="AB4" s="109" t="str">
        <f>TEXT(Z4,"###,###")</f>
        <v>76,031</v>
      </c>
      <c r="AD4" s="110">
        <f>Z4/Y4-1</f>
        <v>3.5506101547178037E-2</v>
      </c>
      <c r="AF4" s="110">
        <f>Z4/V4-1</f>
        <v>0.27242146837815673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30182</v>
      </c>
      <c r="W5" s="108">
        <v>30391</v>
      </c>
      <c r="X5" s="108">
        <v>32995</v>
      </c>
      <c r="Y5" s="108">
        <v>36267</v>
      </c>
      <c r="Z5" s="108">
        <v>37535</v>
      </c>
      <c r="AB5" s="109" t="str">
        <f>TEXT(Z5,"###,###")</f>
        <v>37,535</v>
      </c>
      <c r="AD5" s="110">
        <f t="shared" ref="AD5:AD9" si="0">Z5/Y5-1</f>
        <v>3.4962913943805685E-2</v>
      </c>
      <c r="AF5" s="110">
        <f t="shared" ref="AF5:AF9" si="1">Z5/V5-1</f>
        <v>0.24362202637333508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29574</v>
      </c>
      <c r="W6" s="108">
        <v>29971</v>
      </c>
      <c r="X6" s="108">
        <v>33245</v>
      </c>
      <c r="Y6" s="108">
        <v>37098</v>
      </c>
      <c r="Z6" s="108">
        <v>38433</v>
      </c>
      <c r="AB6" s="109" t="str">
        <f>TEXT(Z6,"###,###")</f>
        <v>38,433</v>
      </c>
      <c r="AD6" s="110">
        <f t="shared" si="0"/>
        <v>3.5985767426815363E-2</v>
      </c>
      <c r="AF6" s="110">
        <f t="shared" si="1"/>
        <v>0.29955366200040578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44324</v>
      </c>
      <c r="W7" s="108">
        <v>45587</v>
      </c>
      <c r="X7" s="108">
        <v>47623</v>
      </c>
      <c r="Y7" s="108">
        <v>50742</v>
      </c>
      <c r="Z7" s="108">
        <v>52734</v>
      </c>
      <c r="AB7" s="109" t="str">
        <f>TEXT(Z7,"###,###")</f>
        <v>52,734</v>
      </c>
      <c r="AD7" s="110">
        <f t="shared" si="0"/>
        <v>3.9257419888849565E-2</v>
      </c>
      <c r="AF7" s="110">
        <f t="shared" si="1"/>
        <v>0.18973919321360877</v>
      </c>
    </row>
    <row r="8" spans="1:32" ht="17.25" customHeight="1" x14ac:dyDescent="0.25">
      <c r="A8" s="64" t="s">
        <v>12</v>
      </c>
      <c r="B8" s="65"/>
      <c r="C8" s="29"/>
      <c r="D8" s="66" t="str">
        <f>AB4</f>
        <v>76,031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52,734</v>
      </c>
      <c r="P8" s="67"/>
      <c r="S8" s="107" t="s">
        <v>82</v>
      </c>
      <c r="T8" s="108"/>
      <c r="U8" s="108"/>
      <c r="V8" s="108">
        <v>42244.73</v>
      </c>
      <c r="W8" s="108">
        <v>42646.13</v>
      </c>
      <c r="X8" s="108">
        <v>43360</v>
      </c>
      <c r="Y8" s="108">
        <v>43700</v>
      </c>
      <c r="Z8" s="108">
        <v>45901.06</v>
      </c>
      <c r="AB8" s="109" t="str">
        <f>TEXT(Z8,"$###,###")</f>
        <v>$45,901</v>
      </c>
      <c r="AD8" s="110">
        <f t="shared" si="0"/>
        <v>5.0367505720823713E-2</v>
      </c>
      <c r="AF8" s="110">
        <f t="shared" si="1"/>
        <v>8.6551150877280936E-2</v>
      </c>
    </row>
    <row r="9" spans="1:32" x14ac:dyDescent="0.25">
      <c r="A9" s="30" t="s">
        <v>14</v>
      </c>
      <c r="B9" s="71"/>
      <c r="C9" s="72"/>
      <c r="D9" s="73">
        <f>AD104</f>
        <v>74.94180005524062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49.871050934880721</v>
      </c>
      <c r="P9" s="74" t="s">
        <v>83</v>
      </c>
      <c r="S9" s="107" t="s">
        <v>7</v>
      </c>
      <c r="T9" s="108"/>
      <c r="U9" s="108"/>
      <c r="V9" s="108">
        <v>2189964264</v>
      </c>
      <c r="W9" s="108">
        <v>2316151574</v>
      </c>
      <c r="X9" s="108">
        <v>2520308358</v>
      </c>
      <c r="Y9" s="108">
        <v>2756489108</v>
      </c>
      <c r="Z9" s="108">
        <v>3044566626</v>
      </c>
      <c r="AB9" s="109" t="str">
        <f>TEXT(Z9/1000000,"$#,###.0")&amp;" mil"</f>
        <v>$3,044.6 mil</v>
      </c>
      <c r="AD9" s="110">
        <f t="shared" si="0"/>
        <v>0.10450885409411881</v>
      </c>
      <c r="AF9" s="110">
        <f t="shared" si="1"/>
        <v>0.39023575683333611</v>
      </c>
    </row>
    <row r="10" spans="1:32" x14ac:dyDescent="0.25">
      <c r="A10" s="30" t="s">
        <v>17</v>
      </c>
      <c r="B10" s="71"/>
      <c r="C10" s="72"/>
      <c r="D10" s="73">
        <f>AD105</f>
        <v>18.638450105877865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50.02275571737399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84.89968521257633</v>
      </c>
      <c r="P11" s="74" t="s">
        <v>83</v>
      </c>
      <c r="S11" s="107" t="s">
        <v>29</v>
      </c>
      <c r="T11" s="112"/>
      <c r="U11" s="112"/>
      <c r="V11" s="112">
        <v>53215</v>
      </c>
      <c r="W11" s="112">
        <v>53505</v>
      </c>
      <c r="X11" s="112">
        <v>58932</v>
      </c>
      <c r="Y11" s="112">
        <v>65629</v>
      </c>
      <c r="Z11" s="112">
        <v>68069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8.4992604391853455</v>
      </c>
      <c r="P12" s="74" t="s">
        <v>83</v>
      </c>
      <c r="S12" s="107" t="s">
        <v>30</v>
      </c>
      <c r="T12" s="112"/>
      <c r="U12" s="112"/>
      <c r="V12" s="112">
        <v>6542</v>
      </c>
      <c r="W12" s="112">
        <v>6861</v>
      </c>
      <c r="X12" s="112">
        <v>7380</v>
      </c>
      <c r="Y12" s="112">
        <v>7795</v>
      </c>
      <c r="Z12" s="112">
        <v>7964</v>
      </c>
    </row>
    <row r="13" spans="1:32" ht="15" customHeight="1" x14ac:dyDescent="0.25">
      <c r="A13" s="30" t="s">
        <v>19</v>
      </c>
      <c r="B13" s="72"/>
      <c r="C13" s="72"/>
      <c r="D13" s="73">
        <f>AD108</f>
        <v>14.212623798187582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6.6105358971441568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16.15525246281122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21.610921860819928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16.384116509272957</v>
      </c>
      <c r="P15" s="74" t="s">
        <v>83</v>
      </c>
      <c r="S15" s="115" t="s">
        <v>59</v>
      </c>
      <c r="T15" s="115"/>
      <c r="U15" s="116"/>
      <c r="V15" s="116">
        <v>1694</v>
      </c>
      <c r="W15" s="116">
        <v>1686</v>
      </c>
      <c r="X15" s="116">
        <v>1862</v>
      </c>
      <c r="Y15" s="112">
        <v>1865</v>
      </c>
      <c r="Z15" s="112">
        <v>1865</v>
      </c>
      <c r="AB15" s="117">
        <f t="shared" ref="AB15:AB34" si="2">IF(Z15="np",0,Z15/$Z$34)</f>
        <v>2.4528823011060987E-2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41.610658810222148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83.615883490727043</v>
      </c>
      <c r="P16" s="37" t="s">
        <v>83</v>
      </c>
      <c r="S16" s="115" t="s">
        <v>60</v>
      </c>
      <c r="T16" s="115"/>
      <c r="U16" s="116"/>
      <c r="V16" s="116">
        <v>1041</v>
      </c>
      <c r="W16" s="116">
        <v>1078</v>
      </c>
      <c r="X16" s="116">
        <v>986</v>
      </c>
      <c r="Y16" s="112">
        <v>1152</v>
      </c>
      <c r="Z16" s="112">
        <v>1344</v>
      </c>
      <c r="AB16" s="117">
        <f t="shared" si="2"/>
        <v>1.7676535188668078E-2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3194</v>
      </c>
      <c r="W17" s="116">
        <v>3116</v>
      </c>
      <c r="X17" s="116">
        <v>3514</v>
      </c>
      <c r="Y17" s="112">
        <v>3833</v>
      </c>
      <c r="Z17" s="112">
        <v>3892</v>
      </c>
      <c r="AB17" s="117">
        <f t="shared" si="2"/>
        <v>5.1188299817184646E-2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797</v>
      </c>
      <c r="W18" s="116">
        <v>817</v>
      </c>
      <c r="X18" s="116">
        <v>761</v>
      </c>
      <c r="Y18" s="112">
        <v>818</v>
      </c>
      <c r="Z18" s="112">
        <v>877</v>
      </c>
      <c r="AB18" s="117">
        <f t="shared" si="2"/>
        <v>1.1534465297962726E-2</v>
      </c>
    </row>
    <row r="19" spans="1:28" x14ac:dyDescent="0.25">
      <c r="A19" s="63" t="str">
        <f>$S$1&amp;" ("&amp;$V$2&amp;" to "&amp;$Z$2&amp;")"</f>
        <v>Fraser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Fraser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5118</v>
      </c>
      <c r="W19" s="116">
        <v>5133</v>
      </c>
      <c r="X19" s="116">
        <v>5808</v>
      </c>
      <c r="Y19" s="112">
        <v>6335</v>
      </c>
      <c r="Z19" s="112">
        <v>6696</v>
      </c>
      <c r="AB19" s="117">
        <f t="shared" si="2"/>
        <v>8.8067023529257035E-2</v>
      </c>
    </row>
    <row r="20" spans="1:28" x14ac:dyDescent="0.25">
      <c r="S20" s="115" t="s">
        <v>64</v>
      </c>
      <c r="T20" s="115"/>
      <c r="U20" s="116"/>
      <c r="V20" s="116">
        <v>1086</v>
      </c>
      <c r="W20" s="116">
        <v>1138</v>
      </c>
      <c r="X20" s="116">
        <v>1235</v>
      </c>
      <c r="Y20" s="112">
        <v>1338</v>
      </c>
      <c r="Z20" s="112">
        <v>1376</v>
      </c>
      <c r="AB20" s="117">
        <f t="shared" si="2"/>
        <v>1.8097405074112557E-2</v>
      </c>
    </row>
    <row r="21" spans="1:28" x14ac:dyDescent="0.25">
      <c r="S21" s="115" t="s">
        <v>65</v>
      </c>
      <c r="T21" s="115"/>
      <c r="U21" s="116"/>
      <c r="V21" s="116">
        <v>5975</v>
      </c>
      <c r="W21" s="116">
        <v>6190</v>
      </c>
      <c r="X21" s="116">
        <v>6909</v>
      </c>
      <c r="Y21" s="112">
        <v>8012</v>
      </c>
      <c r="Z21" s="112">
        <v>8279</v>
      </c>
      <c r="AB21" s="117">
        <f t="shared" si="2"/>
        <v>0.10888693067483855</v>
      </c>
    </row>
    <row r="22" spans="1:28" x14ac:dyDescent="0.25">
      <c r="S22" s="115" t="s">
        <v>66</v>
      </c>
      <c r="T22" s="115"/>
      <c r="U22" s="116"/>
      <c r="V22" s="116">
        <v>5073</v>
      </c>
      <c r="W22" s="116">
        <v>5188</v>
      </c>
      <c r="X22" s="116">
        <v>5906</v>
      </c>
      <c r="Y22" s="112">
        <v>6705</v>
      </c>
      <c r="Z22" s="112">
        <v>6948</v>
      </c>
      <c r="AB22" s="117">
        <f t="shared" si="2"/>
        <v>9.1381373877132299E-2</v>
      </c>
    </row>
    <row r="23" spans="1:28" x14ac:dyDescent="0.25">
      <c r="S23" s="115" t="s">
        <v>67</v>
      </c>
      <c r="T23" s="115"/>
      <c r="U23" s="116"/>
      <c r="V23" s="116">
        <v>2165</v>
      </c>
      <c r="W23" s="116">
        <v>2347</v>
      </c>
      <c r="X23" s="116">
        <v>2608</v>
      </c>
      <c r="Y23" s="112">
        <v>2786</v>
      </c>
      <c r="Z23" s="112">
        <v>2864</v>
      </c>
      <c r="AB23" s="117">
        <f t="shared" si="2"/>
        <v>3.7667854747280786E-2</v>
      </c>
    </row>
    <row r="24" spans="1:28" x14ac:dyDescent="0.25">
      <c r="S24" s="115" t="s">
        <v>68</v>
      </c>
      <c r="T24" s="115"/>
      <c r="U24" s="116"/>
      <c r="V24" s="116">
        <v>368</v>
      </c>
      <c r="W24" s="116">
        <v>333</v>
      </c>
      <c r="X24" s="116">
        <v>357</v>
      </c>
      <c r="Y24" s="112">
        <v>445</v>
      </c>
      <c r="Z24" s="112">
        <v>799</v>
      </c>
      <c r="AB24" s="117">
        <f t="shared" si="2"/>
        <v>1.0508594952191811E-2</v>
      </c>
    </row>
    <row r="25" spans="1:28" x14ac:dyDescent="0.25">
      <c r="S25" s="115" t="s">
        <v>69</v>
      </c>
      <c r="T25" s="115"/>
      <c r="U25" s="116"/>
      <c r="V25" s="116">
        <v>1868</v>
      </c>
      <c r="W25" s="116">
        <v>1922</v>
      </c>
      <c r="X25" s="116">
        <v>2039</v>
      </c>
      <c r="Y25" s="112">
        <v>2303</v>
      </c>
      <c r="Z25" s="112">
        <v>2393</v>
      </c>
      <c r="AB25" s="117">
        <f t="shared" si="2"/>
        <v>3.1473176120894876E-2</v>
      </c>
    </row>
    <row r="26" spans="1:28" x14ac:dyDescent="0.25">
      <c r="S26" s="115" t="s">
        <v>70</v>
      </c>
      <c r="T26" s="115"/>
      <c r="U26" s="116"/>
      <c r="V26" s="116">
        <v>1114</v>
      </c>
      <c r="W26" s="116">
        <v>1250</v>
      </c>
      <c r="X26" s="116">
        <v>1410</v>
      </c>
      <c r="Y26" s="112">
        <v>1575</v>
      </c>
      <c r="Z26" s="112">
        <v>1775</v>
      </c>
      <c r="AB26" s="117">
        <f t="shared" si="2"/>
        <v>2.3345126458248391E-2</v>
      </c>
    </row>
    <row r="27" spans="1:28" x14ac:dyDescent="0.25">
      <c r="S27" s="115" t="s">
        <v>71</v>
      </c>
      <c r="T27" s="115"/>
      <c r="U27" s="116"/>
      <c r="V27" s="116">
        <v>2238</v>
      </c>
      <c r="W27" s="116">
        <v>2315</v>
      </c>
      <c r="X27" s="116">
        <v>2610</v>
      </c>
      <c r="Y27" s="112">
        <v>2991</v>
      </c>
      <c r="Z27" s="112">
        <v>3005</v>
      </c>
      <c r="AB27" s="117">
        <f t="shared" si="2"/>
        <v>3.9522312680020516E-2</v>
      </c>
    </row>
    <row r="28" spans="1:28" x14ac:dyDescent="0.25">
      <c r="S28" s="115" t="s">
        <v>72</v>
      </c>
      <c r="T28" s="115"/>
      <c r="U28" s="116"/>
      <c r="V28" s="116">
        <v>3796</v>
      </c>
      <c r="W28" s="116">
        <v>3544</v>
      </c>
      <c r="X28" s="116">
        <v>4103</v>
      </c>
      <c r="Y28" s="112">
        <v>4544</v>
      </c>
      <c r="Z28" s="112">
        <v>4641</v>
      </c>
      <c r="AB28" s="117">
        <f t="shared" si="2"/>
        <v>6.1039285573369455E-2</v>
      </c>
    </row>
    <row r="29" spans="1:28" x14ac:dyDescent="0.25">
      <c r="S29" s="115" t="s">
        <v>73</v>
      </c>
      <c r="T29" s="115"/>
      <c r="U29" s="116"/>
      <c r="V29" s="116">
        <v>3735</v>
      </c>
      <c r="W29" s="116">
        <v>3370</v>
      </c>
      <c r="X29" s="116">
        <v>3542</v>
      </c>
      <c r="Y29" s="112">
        <v>3984</v>
      </c>
      <c r="Z29" s="112">
        <v>3787</v>
      </c>
      <c r="AB29" s="117">
        <f t="shared" si="2"/>
        <v>4.9807320505569949E-2</v>
      </c>
    </row>
    <row r="30" spans="1:28" x14ac:dyDescent="0.25">
      <c r="S30" s="115" t="s">
        <v>74</v>
      </c>
      <c r="T30" s="115"/>
      <c r="U30" s="116"/>
      <c r="V30" s="116">
        <v>4536</v>
      </c>
      <c r="W30" s="116">
        <v>4768</v>
      </c>
      <c r="X30" s="116">
        <v>4864</v>
      </c>
      <c r="Y30" s="112">
        <v>5162</v>
      </c>
      <c r="Z30" s="112">
        <v>5182</v>
      </c>
      <c r="AB30" s="117">
        <f t="shared" si="2"/>
        <v>6.8154617074165161E-2</v>
      </c>
    </row>
    <row r="31" spans="1:28" x14ac:dyDescent="0.25">
      <c r="S31" s="115" t="s">
        <v>75</v>
      </c>
      <c r="T31" s="115"/>
      <c r="U31" s="116"/>
      <c r="V31" s="116">
        <v>10006</v>
      </c>
      <c r="W31" s="116">
        <v>10639</v>
      </c>
      <c r="X31" s="116">
        <v>11867</v>
      </c>
      <c r="Y31" s="112">
        <v>13627</v>
      </c>
      <c r="Z31" s="112">
        <v>14467</v>
      </c>
      <c r="AB31" s="117">
        <f t="shared" si="2"/>
        <v>0.19027264477266451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449</v>
      </c>
      <c r="W32" s="116">
        <v>438</v>
      </c>
      <c r="X32" s="116">
        <v>505</v>
      </c>
      <c r="Y32" s="112">
        <v>541</v>
      </c>
      <c r="Z32" s="112">
        <v>626</v>
      </c>
      <c r="AB32" s="117">
        <f t="shared" si="2"/>
        <v>8.2332671340076026E-3</v>
      </c>
    </row>
    <row r="33" spans="19:32" x14ac:dyDescent="0.25">
      <c r="S33" s="115" t="s">
        <v>77</v>
      </c>
      <c r="T33" s="115"/>
      <c r="U33" s="116"/>
      <c r="V33" s="116">
        <v>2490</v>
      </c>
      <c r="W33" s="116">
        <v>2534</v>
      </c>
      <c r="X33" s="116">
        <v>3007</v>
      </c>
      <c r="Y33" s="112">
        <v>3121</v>
      </c>
      <c r="Z33" s="112">
        <v>3221</v>
      </c>
      <c r="AB33" s="117">
        <f t="shared" si="2"/>
        <v>4.2363184406770747E-2</v>
      </c>
    </row>
    <row r="34" spans="19:32" x14ac:dyDescent="0.25">
      <c r="S34" s="118" t="s">
        <v>53</v>
      </c>
      <c r="T34" s="118"/>
      <c r="U34" s="119"/>
      <c r="V34" s="119">
        <v>59759</v>
      </c>
      <c r="W34" s="119">
        <v>60362</v>
      </c>
      <c r="X34" s="119">
        <v>66312</v>
      </c>
      <c r="Y34" s="120">
        <v>73424</v>
      </c>
      <c r="Z34" s="120">
        <v>76033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38320</v>
      </c>
      <c r="W37" s="112">
        <v>39365</v>
      </c>
      <c r="X37" s="112">
        <v>40601</v>
      </c>
      <c r="Y37" s="112">
        <v>42505</v>
      </c>
      <c r="Z37" s="112">
        <v>44094</v>
      </c>
      <c r="AB37" s="132">
        <f>Z37/Z40*100</f>
        <v>83.615883490727043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6006</v>
      </c>
      <c r="W38" s="112">
        <v>6226</v>
      </c>
      <c r="X38" s="112">
        <v>7026</v>
      </c>
      <c r="Y38" s="112">
        <v>8240</v>
      </c>
      <c r="Z38" s="112">
        <v>8640</v>
      </c>
      <c r="AB38" s="132">
        <f>Z38/Z40*100</f>
        <v>16.384116509272957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44326</v>
      </c>
      <c r="W40" s="112">
        <v>45591</v>
      </c>
      <c r="X40" s="112">
        <v>47627</v>
      </c>
      <c r="Y40" s="112">
        <v>50745</v>
      </c>
      <c r="Z40" s="112">
        <v>52734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57</v>
      </c>
      <c r="W44" s="112">
        <v>67</v>
      </c>
      <c r="X44" s="112">
        <v>72</v>
      </c>
      <c r="Y44" s="112">
        <v>104</v>
      </c>
      <c r="Z44" s="112">
        <v>133</v>
      </c>
    </row>
    <row r="45" spans="19:32" x14ac:dyDescent="0.25">
      <c r="S45" s="115" t="s">
        <v>37</v>
      </c>
      <c r="T45" s="115"/>
      <c r="U45" s="112"/>
      <c r="V45" s="112">
        <v>807</v>
      </c>
      <c r="W45" s="112">
        <v>753</v>
      </c>
      <c r="X45" s="112">
        <v>990</v>
      </c>
      <c r="Y45" s="112">
        <v>1284</v>
      </c>
      <c r="Z45" s="112">
        <v>1420</v>
      </c>
    </row>
    <row r="46" spans="19:32" x14ac:dyDescent="0.25">
      <c r="S46" s="115" t="s">
        <v>38</v>
      </c>
      <c r="T46" s="115"/>
      <c r="U46" s="112"/>
      <c r="V46" s="112">
        <v>1808</v>
      </c>
      <c r="W46" s="112">
        <v>1744</v>
      </c>
      <c r="X46" s="112">
        <v>2003</v>
      </c>
      <c r="Y46" s="112">
        <v>2394</v>
      </c>
      <c r="Z46" s="112">
        <v>2515</v>
      </c>
    </row>
    <row r="47" spans="19:32" x14ac:dyDescent="0.25">
      <c r="S47" s="115" t="s">
        <v>39</v>
      </c>
      <c r="T47" s="115"/>
      <c r="U47" s="112"/>
      <c r="V47" s="112">
        <v>2276</v>
      </c>
      <c r="W47" s="112">
        <v>2226</v>
      </c>
      <c r="X47" s="112">
        <v>2500</v>
      </c>
      <c r="Y47" s="112">
        <v>2711</v>
      </c>
      <c r="Z47" s="112">
        <v>2844</v>
      </c>
    </row>
    <row r="48" spans="19:32" x14ac:dyDescent="0.25">
      <c r="S48" s="115" t="s">
        <v>40</v>
      </c>
      <c r="T48" s="115"/>
      <c r="U48" s="112"/>
      <c r="V48" s="112">
        <v>2822</v>
      </c>
      <c r="W48" s="112">
        <v>2875</v>
      </c>
      <c r="X48" s="112">
        <v>3166</v>
      </c>
      <c r="Y48" s="112">
        <v>3515</v>
      </c>
      <c r="Z48" s="112">
        <v>3576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2751</v>
      </c>
      <c r="W49" s="112">
        <v>2687</v>
      </c>
      <c r="X49" s="112">
        <v>2962</v>
      </c>
      <c r="Y49" s="112">
        <v>3399</v>
      </c>
      <c r="Z49" s="112">
        <v>3551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Fraser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2766</v>
      </c>
      <c r="W50" s="112">
        <v>2749</v>
      </c>
      <c r="X50" s="112">
        <v>3053</v>
      </c>
      <c r="Y50" s="112">
        <v>3123</v>
      </c>
      <c r="Z50" s="112">
        <v>3335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2773</v>
      </c>
      <c r="W51" s="112">
        <v>2808</v>
      </c>
      <c r="X51" s="112">
        <v>2943</v>
      </c>
      <c r="Y51" s="112">
        <v>3157</v>
      </c>
      <c r="Z51" s="112">
        <v>3380</v>
      </c>
    </row>
    <row r="52" spans="1:26" ht="15" customHeight="1" x14ac:dyDescent="0.25">
      <c r="S52" s="115" t="s">
        <v>44</v>
      </c>
      <c r="T52" s="115"/>
      <c r="U52" s="112"/>
      <c r="V52" s="112">
        <v>3235</v>
      </c>
      <c r="W52" s="112">
        <v>3260</v>
      </c>
      <c r="X52" s="112">
        <v>3361</v>
      </c>
      <c r="Y52" s="112">
        <v>3572</v>
      </c>
      <c r="Z52" s="112">
        <v>3519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3047</v>
      </c>
      <c r="W53" s="112">
        <v>3048</v>
      </c>
      <c r="X53" s="112">
        <v>3301</v>
      </c>
      <c r="Y53" s="112">
        <v>3709</v>
      </c>
      <c r="Z53" s="112">
        <v>3771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3180</v>
      </c>
      <c r="W54" s="112">
        <v>3312</v>
      </c>
      <c r="X54" s="112">
        <v>3303</v>
      </c>
      <c r="Y54" s="112">
        <v>3450</v>
      </c>
      <c r="Z54" s="112">
        <v>3586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2518</v>
      </c>
      <c r="W55" s="112">
        <v>2632</v>
      </c>
      <c r="X55" s="112">
        <v>2944</v>
      </c>
      <c r="Y55" s="112">
        <v>3190</v>
      </c>
      <c r="Z55" s="112">
        <v>3287</v>
      </c>
    </row>
    <row r="56" spans="1:26" ht="15" customHeight="1" x14ac:dyDescent="0.25">
      <c r="S56" s="115" t="s">
        <v>48</v>
      </c>
      <c r="T56" s="115"/>
      <c r="U56" s="112"/>
      <c r="V56" s="112">
        <v>1248</v>
      </c>
      <c r="W56" s="112">
        <v>1298</v>
      </c>
      <c r="X56" s="112">
        <v>1427</v>
      </c>
      <c r="Y56" s="112">
        <v>1603</v>
      </c>
      <c r="Z56" s="112">
        <v>1627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485</v>
      </c>
      <c r="W57" s="112">
        <v>514</v>
      </c>
      <c r="X57" s="112">
        <v>564</v>
      </c>
      <c r="Y57" s="112">
        <v>613</v>
      </c>
      <c r="Z57" s="112">
        <v>567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211</v>
      </c>
      <c r="W58" s="112">
        <v>213</v>
      </c>
      <c r="X58" s="112">
        <v>224</v>
      </c>
      <c r="Y58" s="112">
        <v>248</v>
      </c>
      <c r="Z58" s="112">
        <v>245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146</v>
      </c>
      <c r="W59" s="112">
        <v>144</v>
      </c>
      <c r="X59" s="112">
        <v>125</v>
      </c>
      <c r="Y59" s="112">
        <v>113</v>
      </c>
      <c r="Z59" s="112">
        <v>105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50</v>
      </c>
      <c r="W60" s="112">
        <v>55</v>
      </c>
      <c r="X60" s="112">
        <v>57</v>
      </c>
      <c r="Y60" s="112">
        <v>63</v>
      </c>
      <c r="Z60" s="112">
        <v>68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30179</v>
      </c>
      <c r="W61" s="112">
        <v>30391</v>
      </c>
      <c r="X61" s="112">
        <v>32995</v>
      </c>
      <c r="Y61" s="112">
        <v>36265</v>
      </c>
      <c r="Z61" s="112">
        <v>37531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86</v>
      </c>
      <c r="W63" s="112">
        <v>56</v>
      </c>
      <c r="X63" s="112">
        <v>112</v>
      </c>
      <c r="Y63" s="112">
        <v>151</v>
      </c>
      <c r="Z63" s="112">
        <v>144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1051</v>
      </c>
      <c r="W64" s="112">
        <v>1019</v>
      </c>
      <c r="X64" s="112">
        <v>1368</v>
      </c>
      <c r="Y64" s="112">
        <v>1509</v>
      </c>
      <c r="Z64" s="112">
        <v>1683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Fraser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1752</v>
      </c>
      <c r="W65" s="112">
        <v>1767</v>
      </c>
      <c r="X65" s="112">
        <v>2117</v>
      </c>
      <c r="Y65" s="112">
        <v>2577</v>
      </c>
      <c r="Z65" s="112">
        <v>2596</v>
      </c>
    </row>
    <row r="66" spans="1:26" x14ac:dyDescent="0.25">
      <c r="S66" s="115" t="s">
        <v>39</v>
      </c>
      <c r="T66" s="115"/>
      <c r="U66" s="112"/>
      <c r="V66" s="112">
        <v>2208</v>
      </c>
      <c r="W66" s="112">
        <v>2141</v>
      </c>
      <c r="X66" s="112">
        <v>2388</v>
      </c>
      <c r="Y66" s="112">
        <v>2634</v>
      </c>
      <c r="Z66" s="112">
        <v>2702</v>
      </c>
    </row>
    <row r="67" spans="1:26" x14ac:dyDescent="0.25">
      <c r="S67" s="115" t="s">
        <v>40</v>
      </c>
      <c r="T67" s="115"/>
      <c r="U67" s="112"/>
      <c r="V67" s="112">
        <v>2363</v>
      </c>
      <c r="W67" s="112">
        <v>2457</v>
      </c>
      <c r="X67" s="112">
        <v>2752</v>
      </c>
      <c r="Y67" s="112">
        <v>3079</v>
      </c>
      <c r="Z67" s="112">
        <v>3187</v>
      </c>
    </row>
    <row r="68" spans="1:26" x14ac:dyDescent="0.25">
      <c r="S68" s="115" t="s">
        <v>41</v>
      </c>
      <c r="T68" s="115"/>
      <c r="U68" s="112"/>
      <c r="V68" s="112">
        <v>2447</v>
      </c>
      <c r="W68" s="112">
        <v>2429</v>
      </c>
      <c r="X68" s="112">
        <v>2765</v>
      </c>
      <c r="Y68" s="112">
        <v>3096</v>
      </c>
      <c r="Z68" s="112">
        <v>3339</v>
      </c>
    </row>
    <row r="69" spans="1:26" x14ac:dyDescent="0.25">
      <c r="S69" s="115" t="s">
        <v>42</v>
      </c>
      <c r="T69" s="115"/>
      <c r="U69" s="112"/>
      <c r="V69" s="112">
        <v>2612</v>
      </c>
      <c r="W69" s="112">
        <v>2760</v>
      </c>
      <c r="X69" s="112">
        <v>2926</v>
      </c>
      <c r="Y69" s="112">
        <v>3286</v>
      </c>
      <c r="Z69" s="112">
        <v>3461</v>
      </c>
    </row>
    <row r="70" spans="1:26" x14ac:dyDescent="0.25">
      <c r="S70" s="115" t="s">
        <v>43</v>
      </c>
      <c r="T70" s="115"/>
      <c r="U70" s="112"/>
      <c r="V70" s="112">
        <v>2932</v>
      </c>
      <c r="W70" s="112">
        <v>2907</v>
      </c>
      <c r="X70" s="112">
        <v>3259</v>
      </c>
      <c r="Y70" s="112">
        <v>3615</v>
      </c>
      <c r="Z70" s="112">
        <v>3645</v>
      </c>
    </row>
    <row r="71" spans="1:26" x14ac:dyDescent="0.25">
      <c r="S71" s="115" t="s">
        <v>44</v>
      </c>
      <c r="T71" s="115"/>
      <c r="U71" s="112"/>
      <c r="V71" s="112">
        <v>3522</v>
      </c>
      <c r="W71" s="112">
        <v>3520</v>
      </c>
      <c r="X71" s="112">
        <v>3621</v>
      </c>
      <c r="Y71" s="112">
        <v>3825</v>
      </c>
      <c r="Z71" s="112">
        <v>3981</v>
      </c>
    </row>
    <row r="72" spans="1:26" x14ac:dyDescent="0.25">
      <c r="S72" s="115" t="s">
        <v>45</v>
      </c>
      <c r="T72" s="115"/>
      <c r="U72" s="112"/>
      <c r="V72" s="112">
        <v>3350</v>
      </c>
      <c r="W72" s="112">
        <v>3326</v>
      </c>
      <c r="X72" s="112">
        <v>3772</v>
      </c>
      <c r="Y72" s="112">
        <v>4204</v>
      </c>
      <c r="Z72" s="112">
        <v>4290</v>
      </c>
    </row>
    <row r="73" spans="1:26" x14ac:dyDescent="0.25">
      <c r="S73" s="115" t="s">
        <v>46</v>
      </c>
      <c r="T73" s="115"/>
      <c r="U73" s="112"/>
      <c r="V73" s="112">
        <v>3333</v>
      </c>
      <c r="W73" s="112">
        <v>3448</v>
      </c>
      <c r="X73" s="112">
        <v>3697</v>
      </c>
      <c r="Y73" s="112">
        <v>3857</v>
      </c>
      <c r="Z73" s="112">
        <v>4024</v>
      </c>
    </row>
    <row r="74" spans="1:26" x14ac:dyDescent="0.25">
      <c r="S74" s="115" t="s">
        <v>47</v>
      </c>
      <c r="T74" s="115"/>
      <c r="U74" s="112"/>
      <c r="V74" s="112">
        <v>2292</v>
      </c>
      <c r="W74" s="112">
        <v>2402</v>
      </c>
      <c r="X74" s="112">
        <v>2622</v>
      </c>
      <c r="Y74" s="112">
        <v>3171</v>
      </c>
      <c r="Z74" s="112">
        <v>3176</v>
      </c>
    </row>
    <row r="75" spans="1:26" x14ac:dyDescent="0.25">
      <c r="S75" s="115" t="s">
        <v>48</v>
      </c>
      <c r="T75" s="115"/>
      <c r="U75" s="112"/>
      <c r="V75" s="112">
        <v>940</v>
      </c>
      <c r="W75" s="112">
        <v>1039</v>
      </c>
      <c r="X75" s="112">
        <v>1163</v>
      </c>
      <c r="Y75" s="112">
        <v>1358</v>
      </c>
      <c r="Z75" s="112">
        <v>1464</v>
      </c>
    </row>
    <row r="76" spans="1:26" x14ac:dyDescent="0.25">
      <c r="S76" s="115" t="s">
        <v>49</v>
      </c>
      <c r="T76" s="115"/>
      <c r="U76" s="112"/>
      <c r="V76" s="112">
        <v>348</v>
      </c>
      <c r="W76" s="112">
        <v>381</v>
      </c>
      <c r="X76" s="112">
        <v>375</v>
      </c>
      <c r="Y76" s="112">
        <v>430</v>
      </c>
      <c r="Z76" s="112">
        <v>426</v>
      </c>
    </row>
    <row r="77" spans="1:26" x14ac:dyDescent="0.25">
      <c r="S77" s="115" t="s">
        <v>50</v>
      </c>
      <c r="T77" s="115"/>
      <c r="U77" s="112"/>
      <c r="V77" s="112">
        <v>164</v>
      </c>
      <c r="W77" s="112">
        <v>148</v>
      </c>
      <c r="X77" s="112">
        <v>152</v>
      </c>
      <c r="Y77" s="112">
        <v>161</v>
      </c>
      <c r="Z77" s="112">
        <v>158</v>
      </c>
    </row>
    <row r="78" spans="1:26" x14ac:dyDescent="0.25">
      <c r="S78" s="115" t="s">
        <v>51</v>
      </c>
      <c r="T78" s="115"/>
      <c r="U78" s="112"/>
      <c r="V78" s="112">
        <v>97</v>
      </c>
      <c r="W78" s="112">
        <v>97</v>
      </c>
      <c r="X78" s="112">
        <v>87</v>
      </c>
      <c r="Y78" s="112">
        <v>91</v>
      </c>
      <c r="Z78" s="112">
        <v>93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64</v>
      </c>
      <c r="X79" s="112">
        <v>69</v>
      </c>
      <c r="Y79" s="112">
        <v>73</v>
      </c>
      <c r="Z79" s="112">
        <v>64</v>
      </c>
    </row>
    <row r="80" spans="1:26" x14ac:dyDescent="0.25">
      <c r="S80" s="118" t="s">
        <v>53</v>
      </c>
      <c r="T80" s="118"/>
      <c r="U80" s="112"/>
      <c r="V80" s="112">
        <v>29578</v>
      </c>
      <c r="W80" s="112">
        <v>29969</v>
      </c>
      <c r="X80" s="112">
        <v>33245</v>
      </c>
      <c r="Y80" s="112">
        <v>37100</v>
      </c>
      <c r="Z80" s="112">
        <v>38433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Fraser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1824</v>
      </c>
      <c r="W83" s="112">
        <v>1936</v>
      </c>
      <c r="X83" s="112">
        <v>2010</v>
      </c>
      <c r="Y83" s="112">
        <v>2057</v>
      </c>
      <c r="Z83" s="112">
        <v>2122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1970</v>
      </c>
      <c r="W84" s="112">
        <v>2011</v>
      </c>
      <c r="X84" s="112">
        <v>2097</v>
      </c>
      <c r="Y84" s="112">
        <v>2215</v>
      </c>
      <c r="Z84" s="112">
        <v>2274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4312</v>
      </c>
      <c r="W85" s="112">
        <v>4398</v>
      </c>
      <c r="X85" s="112">
        <v>4550</v>
      </c>
      <c r="Y85" s="112">
        <v>4841</v>
      </c>
      <c r="Z85" s="112">
        <v>4976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76,031</v>
      </c>
      <c r="D86" s="96">
        <f t="shared" ref="D86:D91" si="4">AD4</f>
        <v>3.5506101547178037E-2</v>
      </c>
      <c r="E86" s="97">
        <f t="shared" ref="E86:E91" si="5">AD4</f>
        <v>3.5506101547178037E-2</v>
      </c>
      <c r="F86" s="96">
        <f t="shared" ref="F86:F91" si="6">AF4</f>
        <v>0.27242146837815673</v>
      </c>
      <c r="G86" s="97">
        <f t="shared" ref="G86:G91" si="7">AF4</f>
        <v>0.27242146837815673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1826</v>
      </c>
      <c r="W86" s="112">
        <v>1917</v>
      </c>
      <c r="X86" s="112">
        <v>1969</v>
      </c>
      <c r="Y86" s="112">
        <v>2085</v>
      </c>
      <c r="Z86" s="112">
        <v>2188</v>
      </c>
    </row>
    <row r="87" spans="1:30" ht="15" customHeight="1" x14ac:dyDescent="0.25">
      <c r="A87" s="98" t="s">
        <v>4</v>
      </c>
      <c r="B87" s="49"/>
      <c r="C87" s="57" t="str">
        <f t="shared" si="3"/>
        <v>37,535</v>
      </c>
      <c r="D87" s="96">
        <f t="shared" si="4"/>
        <v>3.4962913943805685E-2</v>
      </c>
      <c r="E87" s="97">
        <f t="shared" si="5"/>
        <v>3.4962913943805685E-2</v>
      </c>
      <c r="F87" s="96">
        <f t="shared" si="6"/>
        <v>0.24362202637333508</v>
      </c>
      <c r="G87" s="97">
        <f t="shared" si="7"/>
        <v>0.24362202637333508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751</v>
      </c>
      <c r="W87" s="112">
        <v>715</v>
      </c>
      <c r="X87" s="112">
        <v>765</v>
      </c>
      <c r="Y87" s="112">
        <v>843</v>
      </c>
      <c r="Z87" s="112">
        <v>844</v>
      </c>
    </row>
    <row r="88" spans="1:30" ht="15" customHeight="1" x14ac:dyDescent="0.25">
      <c r="A88" s="98" t="s">
        <v>5</v>
      </c>
      <c r="B88" s="49"/>
      <c r="C88" s="57" t="str">
        <f t="shared" si="3"/>
        <v>38,433</v>
      </c>
      <c r="D88" s="96">
        <f t="shared" si="4"/>
        <v>3.5985767426815363E-2</v>
      </c>
      <c r="E88" s="97">
        <f t="shared" si="5"/>
        <v>3.5985767426815363E-2</v>
      </c>
      <c r="F88" s="96">
        <f t="shared" si="6"/>
        <v>0.29955366200040578</v>
      </c>
      <c r="G88" s="97">
        <f t="shared" si="7"/>
        <v>0.29955366200040578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1269</v>
      </c>
      <c r="W88" s="112">
        <v>1324</v>
      </c>
      <c r="X88" s="112">
        <v>1404</v>
      </c>
      <c r="Y88" s="112">
        <v>1501</v>
      </c>
      <c r="Z88" s="112">
        <v>1570</v>
      </c>
    </row>
    <row r="89" spans="1:30" ht="15" customHeight="1" x14ac:dyDescent="0.25">
      <c r="A89" s="49" t="s">
        <v>6</v>
      </c>
      <c r="B89" s="49"/>
      <c r="C89" s="57" t="str">
        <f t="shared" si="3"/>
        <v>52,734</v>
      </c>
      <c r="D89" s="96">
        <f t="shared" si="4"/>
        <v>3.9257419888849565E-2</v>
      </c>
      <c r="E89" s="97">
        <f t="shared" si="5"/>
        <v>3.9257419888849565E-2</v>
      </c>
      <c r="F89" s="96">
        <f t="shared" si="6"/>
        <v>0.18973919321360877</v>
      </c>
      <c r="G89" s="97">
        <f t="shared" si="7"/>
        <v>0.18973919321360877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2573</v>
      </c>
      <c r="W89" s="112">
        <v>2611</v>
      </c>
      <c r="X89" s="112">
        <v>2647</v>
      </c>
      <c r="Y89" s="112">
        <v>2843</v>
      </c>
      <c r="Z89" s="112">
        <v>3094</v>
      </c>
    </row>
    <row r="90" spans="1:30" ht="15" customHeight="1" x14ac:dyDescent="0.25">
      <c r="A90" s="49" t="s">
        <v>95</v>
      </c>
      <c r="B90" s="49"/>
      <c r="C90" s="57" t="str">
        <f t="shared" si="3"/>
        <v>$45,901</v>
      </c>
      <c r="D90" s="96">
        <f t="shared" si="4"/>
        <v>5.0367505720823713E-2</v>
      </c>
      <c r="E90" s="97">
        <f t="shared" si="5"/>
        <v>5.0367505720823713E-2</v>
      </c>
      <c r="F90" s="96">
        <f t="shared" si="6"/>
        <v>8.6551150877280936E-2</v>
      </c>
      <c r="G90" s="97">
        <f t="shared" si="7"/>
        <v>8.6551150877280936E-2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3312</v>
      </c>
      <c r="W90" s="112">
        <v>3323</v>
      </c>
      <c r="X90" s="112">
        <v>3470</v>
      </c>
      <c r="Y90" s="112">
        <v>3737</v>
      </c>
      <c r="Z90" s="112">
        <v>3746</v>
      </c>
    </row>
    <row r="91" spans="1:30" ht="15" customHeight="1" x14ac:dyDescent="0.25">
      <c r="A91" s="49" t="s">
        <v>7</v>
      </c>
      <c r="B91" s="49"/>
      <c r="C91" s="57" t="str">
        <f t="shared" si="3"/>
        <v>$3,044.6 mil</v>
      </c>
      <c r="D91" s="96">
        <f t="shared" si="4"/>
        <v>0.10450885409411881</v>
      </c>
      <c r="E91" s="97">
        <f t="shared" si="5"/>
        <v>0.10450885409411881</v>
      </c>
      <c r="F91" s="96">
        <f t="shared" si="6"/>
        <v>0.39023575683333611</v>
      </c>
      <c r="G91" s="97">
        <f t="shared" si="7"/>
        <v>0.39023575683333611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22357</v>
      </c>
      <c r="W91" s="112">
        <v>22981</v>
      </c>
      <c r="X91" s="112">
        <v>23825</v>
      </c>
      <c r="Y91" s="112">
        <v>25391</v>
      </c>
      <c r="Z91" s="112">
        <v>26296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1417</v>
      </c>
      <c r="W93" s="112">
        <v>1528</v>
      </c>
      <c r="X93" s="112">
        <v>1608</v>
      </c>
      <c r="Y93" s="112">
        <v>1758</v>
      </c>
      <c r="Z93" s="112">
        <v>1821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3846</v>
      </c>
      <c r="W94" s="112">
        <v>3967</v>
      </c>
      <c r="X94" s="112">
        <v>4050</v>
      </c>
      <c r="Y94" s="112">
        <v>4373</v>
      </c>
      <c r="Z94" s="112">
        <v>4511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683</v>
      </c>
      <c r="W95" s="112">
        <v>751</v>
      </c>
      <c r="X95" s="112">
        <v>780</v>
      </c>
      <c r="Y95" s="112">
        <v>859</v>
      </c>
      <c r="Z95" s="112">
        <v>925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4456</v>
      </c>
      <c r="W96" s="112">
        <v>4647</v>
      </c>
      <c r="X96" s="112">
        <v>5036</v>
      </c>
      <c r="Y96" s="112">
        <v>5321</v>
      </c>
      <c r="Z96" s="112">
        <v>5585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3631</v>
      </c>
      <c r="W97" s="112">
        <v>3631</v>
      </c>
      <c r="X97" s="112">
        <v>3747</v>
      </c>
      <c r="Y97" s="112">
        <v>3966</v>
      </c>
      <c r="Z97" s="112">
        <v>4091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2458</v>
      </c>
      <c r="W98" s="112">
        <v>2522</v>
      </c>
      <c r="X98" s="112">
        <v>2680</v>
      </c>
      <c r="Y98" s="112">
        <v>2811</v>
      </c>
      <c r="Z98" s="112">
        <v>2867</v>
      </c>
    </row>
    <row r="99" spans="1:32" ht="15" customHeight="1" x14ac:dyDescent="0.25">
      <c r="S99" s="115" t="s">
        <v>196</v>
      </c>
      <c r="T99" s="115"/>
      <c r="U99" s="112"/>
      <c r="V99" s="112">
        <v>158</v>
      </c>
      <c r="W99" s="112">
        <v>184</v>
      </c>
      <c r="X99" s="112">
        <v>209</v>
      </c>
      <c r="Y99" s="112">
        <v>218</v>
      </c>
      <c r="Z99" s="112">
        <v>268</v>
      </c>
    </row>
    <row r="100" spans="1:32" ht="15" customHeight="1" x14ac:dyDescent="0.25">
      <c r="S100" s="115" t="s">
        <v>58</v>
      </c>
      <c r="T100" s="115"/>
      <c r="U100" s="112"/>
      <c r="V100" s="112">
        <v>1614</v>
      </c>
      <c r="W100" s="112">
        <v>1642</v>
      </c>
      <c r="X100" s="112">
        <v>1764</v>
      </c>
      <c r="Y100" s="112">
        <v>1875</v>
      </c>
      <c r="Z100" s="112">
        <v>1886</v>
      </c>
    </row>
    <row r="101" spans="1:32" x14ac:dyDescent="0.25">
      <c r="A101" s="18"/>
      <c r="S101" s="118" t="s">
        <v>53</v>
      </c>
      <c r="T101" s="118"/>
      <c r="U101" s="112"/>
      <c r="V101" s="112">
        <v>21970</v>
      </c>
      <c r="W101" s="112">
        <v>22605</v>
      </c>
      <c r="X101" s="112">
        <v>23742</v>
      </c>
      <c r="Y101" s="112">
        <v>25293</v>
      </c>
      <c r="Z101" s="112">
        <v>26379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41317</v>
      </c>
      <c r="W104" s="112">
        <v>45811</v>
      </c>
      <c r="X104" s="112">
        <v>47381</v>
      </c>
      <c r="Y104" s="112">
        <v>53655</v>
      </c>
      <c r="Z104" s="112">
        <v>56979</v>
      </c>
      <c r="AB104" s="109" t="str">
        <f>TEXT(Z104,"###,###")</f>
        <v>56,979</v>
      </c>
      <c r="AD104" s="130">
        <f>Z104/($Z$4)*100</f>
        <v>74.94180005524062</v>
      </c>
      <c r="AF104" s="109"/>
    </row>
    <row r="105" spans="1:32" x14ac:dyDescent="0.25">
      <c r="S105" s="115" t="s">
        <v>17</v>
      </c>
      <c r="T105" s="115"/>
      <c r="U105" s="112"/>
      <c r="V105" s="112">
        <v>13813</v>
      </c>
      <c r="W105" s="112">
        <v>13627</v>
      </c>
      <c r="X105" s="112">
        <v>13952</v>
      </c>
      <c r="Y105" s="112">
        <v>14674</v>
      </c>
      <c r="Z105" s="112">
        <v>14171</v>
      </c>
      <c r="AB105" s="109" t="str">
        <f>TEXT(Z105,"###,###")</f>
        <v>14,171</v>
      </c>
      <c r="AD105" s="130">
        <f>Z105/($Z$4)*100</f>
        <v>18.638450105877865</v>
      </c>
      <c r="AF105" s="109"/>
    </row>
    <row r="106" spans="1:32" x14ac:dyDescent="0.25">
      <c r="S106" s="118" t="s">
        <v>53</v>
      </c>
      <c r="T106" s="118"/>
      <c r="U106" s="120"/>
      <c r="V106" s="120">
        <v>55130</v>
      </c>
      <c r="W106" s="120">
        <v>59438</v>
      </c>
      <c r="X106" s="120">
        <v>61333</v>
      </c>
      <c r="Y106" s="120">
        <v>68329</v>
      </c>
      <c r="Z106" s="120">
        <v>71150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8834</v>
      </c>
      <c r="W108" s="112">
        <v>9412</v>
      </c>
      <c r="X108" s="112">
        <v>10644</v>
      </c>
      <c r="Y108" s="112">
        <v>10793</v>
      </c>
      <c r="Z108" s="112">
        <v>10806</v>
      </c>
      <c r="AB108" s="109" t="str">
        <f>TEXT(Z108,"###,###")</f>
        <v>10,806</v>
      </c>
      <c r="AD108" s="130">
        <f>Z108/($Z$4)*100</f>
        <v>14.212623798187582</v>
      </c>
      <c r="AF108" s="109"/>
    </row>
    <row r="109" spans="1:32" x14ac:dyDescent="0.25">
      <c r="S109" s="115" t="s">
        <v>20</v>
      </c>
      <c r="T109" s="115"/>
      <c r="U109" s="112"/>
      <c r="V109" s="112">
        <v>9094</v>
      </c>
      <c r="W109" s="112">
        <v>9304</v>
      </c>
      <c r="X109" s="112">
        <v>11106</v>
      </c>
      <c r="Y109" s="112">
        <v>12239</v>
      </c>
      <c r="Z109" s="112">
        <v>12283</v>
      </c>
      <c r="AB109" s="109" t="str">
        <f>TEXT(Z109,"###,###")</f>
        <v>12,283</v>
      </c>
      <c r="AD109" s="130">
        <f>Z109/($Z$4)*100</f>
        <v>16.15525246281122</v>
      </c>
      <c r="AF109" s="109"/>
    </row>
    <row r="110" spans="1:32" x14ac:dyDescent="0.25">
      <c r="S110" s="115" t="s">
        <v>21</v>
      </c>
      <c r="T110" s="115"/>
      <c r="U110" s="112"/>
      <c r="V110" s="112">
        <v>12256</v>
      </c>
      <c r="W110" s="112">
        <v>12148</v>
      </c>
      <c r="X110" s="112">
        <v>13142</v>
      </c>
      <c r="Y110" s="112">
        <v>14973</v>
      </c>
      <c r="Z110" s="112">
        <v>16431</v>
      </c>
      <c r="AB110" s="109" t="str">
        <f>TEXT(Z110,"###,###")</f>
        <v>16,431</v>
      </c>
      <c r="AD110" s="130">
        <f>Z110/($Z$4)*100</f>
        <v>21.610921860819928</v>
      </c>
      <c r="AF110" s="109"/>
    </row>
    <row r="111" spans="1:32" x14ac:dyDescent="0.25">
      <c r="S111" s="115" t="s">
        <v>22</v>
      </c>
      <c r="T111" s="115"/>
      <c r="U111" s="112"/>
      <c r="V111" s="112">
        <v>24507</v>
      </c>
      <c r="W111" s="112">
        <v>24635</v>
      </c>
      <c r="X111" s="112">
        <v>26441</v>
      </c>
      <c r="Y111" s="112">
        <v>30325</v>
      </c>
      <c r="Z111" s="112">
        <v>31637</v>
      </c>
      <c r="AB111" s="109" t="str">
        <f>TEXT(Z111,"###,###")</f>
        <v>31,637</v>
      </c>
      <c r="AD111" s="130">
        <f>Z111/($Z$4)*100</f>
        <v>41.610658810222148</v>
      </c>
      <c r="AF111" s="109"/>
    </row>
    <row r="112" spans="1:32" x14ac:dyDescent="0.25">
      <c r="S112" s="118" t="s">
        <v>53</v>
      </c>
      <c r="T112" s="118"/>
      <c r="U112" s="112"/>
      <c r="V112" s="112">
        <v>59758</v>
      </c>
      <c r="W112" s="112">
        <v>60361</v>
      </c>
      <c r="X112" s="112">
        <v>66312</v>
      </c>
      <c r="Y112" s="112">
        <v>73425</v>
      </c>
      <c r="Z112" s="112">
        <v>76034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43.29</v>
      </c>
      <c r="W118" s="131">
        <v>43.52</v>
      </c>
      <c r="X118" s="131">
        <v>43.29</v>
      </c>
      <c r="Y118" s="131">
        <v>43.23</v>
      </c>
      <c r="Z118" s="131">
        <v>43.01</v>
      </c>
      <c r="AB118" s="109" t="str">
        <f>TEXT(Z118,"##.0")</f>
        <v>43.0</v>
      </c>
    </row>
    <row r="120" spans="19:32" x14ac:dyDescent="0.25">
      <c r="S120" s="101" t="s">
        <v>97</v>
      </c>
      <c r="T120" s="112"/>
      <c r="U120" s="112"/>
      <c r="V120" s="112">
        <v>37786</v>
      </c>
      <c r="W120" s="112">
        <v>38728</v>
      </c>
      <c r="X120" s="112">
        <v>40243</v>
      </c>
      <c r="Y120" s="112">
        <v>42944</v>
      </c>
      <c r="Z120" s="112">
        <v>44771</v>
      </c>
      <c r="AB120" s="109" t="str">
        <f>TEXT(Z120,"###,###")</f>
        <v>44,771</v>
      </c>
    </row>
    <row r="121" spans="19:32" x14ac:dyDescent="0.25">
      <c r="S121" s="101" t="s">
        <v>98</v>
      </c>
      <c r="T121" s="112"/>
      <c r="U121" s="112"/>
      <c r="V121" s="112">
        <v>3817</v>
      </c>
      <c r="W121" s="112">
        <v>4001</v>
      </c>
      <c r="X121" s="112">
        <v>4166</v>
      </c>
      <c r="Y121" s="112">
        <v>4283</v>
      </c>
      <c r="Z121" s="112">
        <v>4482</v>
      </c>
      <c r="AB121" s="109" t="str">
        <f>TEXT(Z121,"###,###")</f>
        <v>4,482</v>
      </c>
    </row>
    <row r="122" spans="19:32" x14ac:dyDescent="0.25">
      <c r="S122" s="101" t="s">
        <v>99</v>
      </c>
      <c r="T122" s="112"/>
      <c r="U122" s="112"/>
      <c r="V122" s="112">
        <v>2720</v>
      </c>
      <c r="W122" s="112">
        <v>2856</v>
      </c>
      <c r="X122" s="112">
        <v>3213</v>
      </c>
      <c r="Y122" s="112">
        <v>3517</v>
      </c>
      <c r="Z122" s="112">
        <v>3486</v>
      </c>
      <c r="AB122" s="109" t="str">
        <f>TEXT(Z122,"###,###")</f>
        <v>3,486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40506</v>
      </c>
      <c r="W124" s="112">
        <v>41584</v>
      </c>
      <c r="X124" s="112">
        <v>43456</v>
      </c>
      <c r="Y124" s="112">
        <v>46461</v>
      </c>
      <c r="Z124" s="112">
        <v>48257</v>
      </c>
      <c r="AB124" s="109" t="str">
        <f>TEXT(Z124,"###,###")</f>
        <v>48,257</v>
      </c>
      <c r="AD124" s="127">
        <f>Z124/$Z$7*100</f>
        <v>91.510221109720476</v>
      </c>
    </row>
    <row r="125" spans="19:32" x14ac:dyDescent="0.25">
      <c r="S125" s="101" t="s">
        <v>101</v>
      </c>
      <c r="T125" s="112"/>
      <c r="U125" s="112"/>
      <c r="V125" s="112">
        <v>6537</v>
      </c>
      <c r="W125" s="112">
        <v>6857</v>
      </c>
      <c r="X125" s="112">
        <v>7379</v>
      </c>
      <c r="Y125" s="112">
        <v>7800</v>
      </c>
      <c r="Z125" s="112">
        <v>7968</v>
      </c>
      <c r="AB125" s="109" t="str">
        <f>TEXT(Z125,"###,###")</f>
        <v>7,968</v>
      </c>
      <c r="AD125" s="127">
        <f>Z125/$Z$7*100</f>
        <v>15.109796336329504</v>
      </c>
    </row>
    <row r="127" spans="19:32" x14ac:dyDescent="0.25">
      <c r="S127" s="101" t="s">
        <v>102</v>
      </c>
      <c r="T127" s="112"/>
      <c r="U127" s="112"/>
      <c r="V127" s="112">
        <v>22358</v>
      </c>
      <c r="W127" s="112">
        <v>22981</v>
      </c>
      <c r="X127" s="112">
        <v>23821</v>
      </c>
      <c r="Y127" s="112">
        <v>25389</v>
      </c>
      <c r="Z127" s="112">
        <v>26299</v>
      </c>
      <c r="AB127" s="109" t="str">
        <f>TEXT(Z127,"###,###")</f>
        <v>26,299</v>
      </c>
      <c r="AD127" s="127">
        <f>Z127/$Z$7*100</f>
        <v>49.871050934880721</v>
      </c>
    </row>
    <row r="128" spans="19:32" x14ac:dyDescent="0.25">
      <c r="S128" s="101" t="s">
        <v>103</v>
      </c>
      <c r="T128" s="112"/>
      <c r="U128" s="112"/>
      <c r="V128" s="112">
        <v>21965</v>
      </c>
      <c r="W128" s="112">
        <v>22607</v>
      </c>
      <c r="X128" s="112">
        <v>23739</v>
      </c>
      <c r="Y128" s="112">
        <v>25293</v>
      </c>
      <c r="Z128" s="112">
        <v>26379</v>
      </c>
      <c r="AB128" s="109" t="str">
        <f>TEXT(Z128,"###,###")</f>
        <v>26,379</v>
      </c>
      <c r="AD128" s="127">
        <f>Z128/$Z$7*100</f>
        <v>50.02275571737399</v>
      </c>
    </row>
    <row r="130" spans="19:20" x14ac:dyDescent="0.25">
      <c r="S130" s="101" t="s">
        <v>277</v>
      </c>
      <c r="T130" s="127">
        <v>84.89968521257633</v>
      </c>
    </row>
    <row r="131" spans="19:20" x14ac:dyDescent="0.25">
      <c r="S131" s="101" t="s">
        <v>278</v>
      </c>
      <c r="T131" s="127">
        <v>8.4992604391853455</v>
      </c>
    </row>
    <row r="132" spans="19:20" x14ac:dyDescent="0.25">
      <c r="S132" s="101" t="s">
        <v>279</v>
      </c>
      <c r="T132" s="127">
        <v>6.6105358971441568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89780B7-F838-4413-9B11-F695EE6DE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40862A-135A-4B25-BDBF-E8248C5503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D483A4-1F7F-45EE-8625-F49F11A3F8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BCEEBB-6E1B-49D5-BE17-7368F9A81D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1EBD-1F94-4539-B432-1FA631DC233B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9.28 Gladstone,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48445</v>
      </c>
      <c r="W4" s="108">
        <v>48180</v>
      </c>
      <c r="X4" s="108">
        <v>50879</v>
      </c>
      <c r="Y4" s="108">
        <v>55108</v>
      </c>
      <c r="Z4" s="108">
        <v>57473</v>
      </c>
      <c r="AB4" s="109" t="str">
        <f>TEXT(Z4,"###,###")</f>
        <v>57,473</v>
      </c>
      <c r="AD4" s="110">
        <f>Z4/Y4-1</f>
        <v>4.2915729113740309E-2</v>
      </c>
      <c r="AF4" s="110">
        <f>Z4/V4-1</f>
        <v>0.18635566105893275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27762</v>
      </c>
      <c r="W5" s="108">
        <v>27300</v>
      </c>
      <c r="X5" s="108">
        <v>27986</v>
      </c>
      <c r="Y5" s="108">
        <v>29705</v>
      </c>
      <c r="Z5" s="108">
        <v>30953</v>
      </c>
      <c r="AB5" s="109" t="str">
        <f>TEXT(Z5,"###,###")</f>
        <v>30,953</v>
      </c>
      <c r="AD5" s="110">
        <f t="shared" ref="AD5:AD9" si="0">Z5/Y5-1</f>
        <v>4.2013129102844715E-2</v>
      </c>
      <c r="AF5" s="110">
        <f t="shared" ref="AF5:AF9" si="1">Z5/V5-1</f>
        <v>0.11494128665081771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20688</v>
      </c>
      <c r="W6" s="108">
        <v>20878</v>
      </c>
      <c r="X6" s="108">
        <v>22830</v>
      </c>
      <c r="Y6" s="108">
        <v>25317</v>
      </c>
      <c r="Z6" s="108">
        <v>26428</v>
      </c>
      <c r="AB6" s="109" t="str">
        <f>TEXT(Z6,"###,###")</f>
        <v>26,428</v>
      </c>
      <c r="AD6" s="110">
        <f t="shared" si="0"/>
        <v>4.3883556503535148E-2</v>
      </c>
      <c r="AF6" s="110">
        <f t="shared" si="1"/>
        <v>0.2774555297757153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33240</v>
      </c>
      <c r="W7" s="108">
        <v>34104</v>
      </c>
      <c r="X7" s="108">
        <v>35169</v>
      </c>
      <c r="Y7" s="108">
        <v>36997</v>
      </c>
      <c r="Z7" s="108">
        <v>38531</v>
      </c>
      <c r="AB7" s="109" t="str">
        <f>TEXT(Z7,"###,###")</f>
        <v>38,531</v>
      </c>
      <c r="AD7" s="110">
        <f t="shared" si="0"/>
        <v>4.1462821309836029E-2</v>
      </c>
      <c r="AF7" s="110">
        <f t="shared" si="1"/>
        <v>0.15917569193742476</v>
      </c>
    </row>
    <row r="8" spans="1:32" ht="17.25" customHeight="1" x14ac:dyDescent="0.25">
      <c r="A8" s="64" t="s">
        <v>12</v>
      </c>
      <c r="B8" s="65"/>
      <c r="C8" s="29"/>
      <c r="D8" s="66" t="str">
        <f>AB4</f>
        <v>57,473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38,531</v>
      </c>
      <c r="P8" s="67"/>
      <c r="S8" s="107" t="s">
        <v>82</v>
      </c>
      <c r="T8" s="108"/>
      <c r="U8" s="108"/>
      <c r="V8" s="108">
        <v>52631.74</v>
      </c>
      <c r="W8" s="108">
        <v>54072.76</v>
      </c>
      <c r="X8" s="108">
        <v>53485.120000000003</v>
      </c>
      <c r="Y8" s="108">
        <v>55207</v>
      </c>
      <c r="Z8" s="108">
        <v>59019</v>
      </c>
      <c r="AB8" s="109" t="str">
        <f>TEXT(Z8,"$###,###")</f>
        <v>$59,019</v>
      </c>
      <c r="AD8" s="110">
        <f t="shared" si="0"/>
        <v>6.9049214773488909E-2</v>
      </c>
      <c r="AF8" s="110">
        <f t="shared" si="1"/>
        <v>0.12135756864583991</v>
      </c>
    </row>
    <row r="9" spans="1:32" x14ac:dyDescent="0.25">
      <c r="A9" s="30" t="s">
        <v>14</v>
      </c>
      <c r="B9" s="71"/>
      <c r="C9" s="72"/>
      <c r="D9" s="73">
        <f>AD104</f>
        <v>81.35820298226993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53.741143494848309</v>
      </c>
      <c r="P9" s="74" t="s">
        <v>83</v>
      </c>
      <c r="S9" s="107" t="s">
        <v>7</v>
      </c>
      <c r="T9" s="108"/>
      <c r="U9" s="108"/>
      <c r="V9" s="108">
        <v>2313916768</v>
      </c>
      <c r="W9" s="108">
        <v>2417581694</v>
      </c>
      <c r="X9" s="108">
        <v>2543203853</v>
      </c>
      <c r="Y9" s="108">
        <v>2755460703</v>
      </c>
      <c r="Z9" s="108">
        <v>3011210466</v>
      </c>
      <c r="AB9" s="109" t="str">
        <f>TEXT(Z9/1000000,"$#,###.0")&amp;" mil"</f>
        <v>$3,011.2 mil</v>
      </c>
      <c r="AD9" s="110">
        <f t="shared" si="0"/>
        <v>9.2815608918520587E-2</v>
      </c>
      <c r="AF9" s="110">
        <f t="shared" si="1"/>
        <v>0.30134778728566602</v>
      </c>
    </row>
    <row r="10" spans="1:32" x14ac:dyDescent="0.25">
      <c r="A10" s="30" t="s">
        <v>17</v>
      </c>
      <c r="B10" s="71"/>
      <c r="C10" s="72"/>
      <c r="D10" s="73">
        <f>AD105</f>
        <v>13.703826144450437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46.053826788819393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88.469024940956629</v>
      </c>
      <c r="P11" s="74" t="s">
        <v>83</v>
      </c>
      <c r="S11" s="107" t="s">
        <v>29</v>
      </c>
      <c r="T11" s="112"/>
      <c r="U11" s="112"/>
      <c r="V11" s="112">
        <v>44580</v>
      </c>
      <c r="W11" s="112">
        <v>44167</v>
      </c>
      <c r="X11" s="112">
        <v>46690</v>
      </c>
      <c r="Y11" s="112">
        <v>50770</v>
      </c>
      <c r="Z11" s="112">
        <v>53022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5.4942773351327503</v>
      </c>
      <c r="P12" s="74" t="s">
        <v>83</v>
      </c>
      <c r="S12" s="107" t="s">
        <v>30</v>
      </c>
      <c r="T12" s="112"/>
      <c r="U12" s="112"/>
      <c r="V12" s="112">
        <v>3864</v>
      </c>
      <c r="W12" s="112">
        <v>4008</v>
      </c>
      <c r="X12" s="112">
        <v>4189</v>
      </c>
      <c r="Y12" s="112">
        <v>4330</v>
      </c>
      <c r="Z12" s="112">
        <v>4447</v>
      </c>
    </row>
    <row r="13" spans="1:32" ht="15" customHeight="1" x14ac:dyDescent="0.25">
      <c r="A13" s="30" t="s">
        <v>19</v>
      </c>
      <c r="B13" s="72"/>
      <c r="C13" s="72"/>
      <c r="D13" s="73">
        <f>AD108</f>
        <v>10.22045134236946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6.0522696011004129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12.536321403093625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24.126111391435977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17.430573579029325</v>
      </c>
      <c r="P15" s="74" t="s">
        <v>83</v>
      </c>
      <c r="S15" s="115" t="s">
        <v>59</v>
      </c>
      <c r="T15" s="115"/>
      <c r="U15" s="116"/>
      <c r="V15" s="116">
        <v>1026</v>
      </c>
      <c r="W15" s="116">
        <v>1153</v>
      </c>
      <c r="X15" s="116">
        <v>1173</v>
      </c>
      <c r="Y15" s="112">
        <v>1158</v>
      </c>
      <c r="Z15" s="112">
        <v>1134</v>
      </c>
      <c r="AB15" s="117">
        <f t="shared" ref="AB15:AB34" si="2">IF(Z15="np",0,Z15/$Z$34)</f>
        <v>1.9731004123675466E-2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48.182624884728483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82.569426420970672</v>
      </c>
      <c r="P16" s="37" t="s">
        <v>83</v>
      </c>
      <c r="S16" s="115" t="s">
        <v>60</v>
      </c>
      <c r="T16" s="115"/>
      <c r="U16" s="116"/>
      <c r="V16" s="116">
        <v>1985</v>
      </c>
      <c r="W16" s="116">
        <v>2833</v>
      </c>
      <c r="X16" s="116">
        <v>2509</v>
      </c>
      <c r="Y16" s="112">
        <v>2710</v>
      </c>
      <c r="Z16" s="112">
        <v>3197</v>
      </c>
      <c r="AB16" s="117">
        <f t="shared" si="2"/>
        <v>5.5626120091173244E-2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4458</v>
      </c>
      <c r="W17" s="116">
        <v>3974</v>
      </c>
      <c r="X17" s="116">
        <v>4105</v>
      </c>
      <c r="Y17" s="112">
        <v>4270</v>
      </c>
      <c r="Z17" s="112">
        <v>4604</v>
      </c>
      <c r="AB17" s="117">
        <f t="shared" si="2"/>
        <v>8.0107180763140953E-2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990</v>
      </c>
      <c r="W18" s="116">
        <v>910</v>
      </c>
      <c r="X18" s="116">
        <v>902</v>
      </c>
      <c r="Y18" s="112">
        <v>1004</v>
      </c>
      <c r="Z18" s="112">
        <v>1058</v>
      </c>
      <c r="AB18" s="117">
        <f t="shared" si="2"/>
        <v>1.840864405894942E-2</v>
      </c>
    </row>
    <row r="19" spans="1:28" x14ac:dyDescent="0.25">
      <c r="A19" s="63" t="str">
        <f>$S$1&amp;" ("&amp;$V$2&amp;" to "&amp;$Z$2&amp;")"</f>
        <v>Gladstone (2018-19 to 2022-23)</v>
      </c>
      <c r="B19" s="63"/>
      <c r="C19" s="63"/>
      <c r="D19" s="63"/>
      <c r="E19" s="63"/>
      <c r="F19" s="63"/>
      <c r="G19" s="63" t="str">
        <f>$S$1&amp;" ("&amp;$V$2&amp;" to "&amp;$Z$2&amp;")"</f>
        <v>Gladstone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5699</v>
      </c>
      <c r="W19" s="116">
        <v>5495</v>
      </c>
      <c r="X19" s="116">
        <v>6042</v>
      </c>
      <c r="Y19" s="112">
        <v>6215</v>
      </c>
      <c r="Z19" s="112">
        <v>6532</v>
      </c>
      <c r="AB19" s="117">
        <f t="shared" si="2"/>
        <v>0.11365336766829642</v>
      </c>
    </row>
    <row r="20" spans="1:28" x14ac:dyDescent="0.25">
      <c r="S20" s="115" t="s">
        <v>64</v>
      </c>
      <c r="T20" s="115"/>
      <c r="U20" s="116"/>
      <c r="V20" s="116">
        <v>1041</v>
      </c>
      <c r="W20" s="116">
        <v>1040</v>
      </c>
      <c r="X20" s="116">
        <v>1106</v>
      </c>
      <c r="Y20" s="112">
        <v>1203</v>
      </c>
      <c r="Z20" s="112">
        <v>1171</v>
      </c>
      <c r="AB20" s="117">
        <f t="shared" si="2"/>
        <v>2.0374784681502618E-2</v>
      </c>
    </row>
    <row r="21" spans="1:28" x14ac:dyDescent="0.25">
      <c r="S21" s="115" t="s">
        <v>65</v>
      </c>
      <c r="T21" s="115"/>
      <c r="U21" s="116"/>
      <c r="V21" s="116">
        <v>3689</v>
      </c>
      <c r="W21" s="116">
        <v>3795</v>
      </c>
      <c r="X21" s="116">
        <v>4195</v>
      </c>
      <c r="Y21" s="112">
        <v>4722</v>
      </c>
      <c r="Z21" s="112">
        <v>4936</v>
      </c>
      <c r="AB21" s="117">
        <f t="shared" si="2"/>
        <v>8.5883806309049474E-2</v>
      </c>
    </row>
    <row r="22" spans="1:28" x14ac:dyDescent="0.25">
      <c r="S22" s="115" t="s">
        <v>66</v>
      </c>
      <c r="T22" s="115"/>
      <c r="U22" s="116"/>
      <c r="V22" s="116">
        <v>3406</v>
      </c>
      <c r="W22" s="116">
        <v>3206</v>
      </c>
      <c r="X22" s="116">
        <v>4031</v>
      </c>
      <c r="Y22" s="112">
        <v>4342</v>
      </c>
      <c r="Z22" s="112">
        <v>4444</v>
      </c>
      <c r="AB22" s="117">
        <f t="shared" si="2"/>
        <v>7.7323264837401914E-2</v>
      </c>
    </row>
    <row r="23" spans="1:28" x14ac:dyDescent="0.25">
      <c r="S23" s="115" t="s">
        <v>67</v>
      </c>
      <c r="T23" s="115"/>
      <c r="U23" s="116"/>
      <c r="V23" s="116">
        <v>2992</v>
      </c>
      <c r="W23" s="116">
        <v>3163</v>
      </c>
      <c r="X23" s="116">
        <v>3246</v>
      </c>
      <c r="Y23" s="112">
        <v>3683</v>
      </c>
      <c r="Z23" s="112">
        <v>3658</v>
      </c>
      <c r="AB23" s="117">
        <f t="shared" si="2"/>
        <v>6.3647277852208861E-2</v>
      </c>
    </row>
    <row r="24" spans="1:28" x14ac:dyDescent="0.25">
      <c r="S24" s="115" t="s">
        <v>68</v>
      </c>
      <c r="T24" s="115"/>
      <c r="U24" s="116"/>
      <c r="V24" s="116">
        <v>178</v>
      </c>
      <c r="W24" s="116">
        <v>156</v>
      </c>
      <c r="X24" s="116">
        <v>122</v>
      </c>
      <c r="Y24" s="112">
        <v>160</v>
      </c>
      <c r="Z24" s="112">
        <v>192</v>
      </c>
      <c r="AB24" s="117">
        <f t="shared" si="2"/>
        <v>3.3406991108868513E-3</v>
      </c>
    </row>
    <row r="25" spans="1:28" x14ac:dyDescent="0.25">
      <c r="S25" s="115" t="s">
        <v>69</v>
      </c>
      <c r="T25" s="115"/>
      <c r="U25" s="116"/>
      <c r="V25" s="116">
        <v>1020</v>
      </c>
      <c r="W25" s="116">
        <v>1020</v>
      </c>
      <c r="X25" s="116">
        <v>1033</v>
      </c>
      <c r="Y25" s="112">
        <v>1152</v>
      </c>
      <c r="Z25" s="112">
        <v>1203</v>
      </c>
      <c r="AB25" s="117">
        <f t="shared" si="2"/>
        <v>2.0931567866650427E-2</v>
      </c>
    </row>
    <row r="26" spans="1:28" x14ac:dyDescent="0.25">
      <c r="S26" s="115" t="s">
        <v>70</v>
      </c>
      <c r="T26" s="115"/>
      <c r="U26" s="116"/>
      <c r="V26" s="116">
        <v>1268</v>
      </c>
      <c r="W26" s="116">
        <v>1238</v>
      </c>
      <c r="X26" s="116">
        <v>1273</v>
      </c>
      <c r="Y26" s="112">
        <v>1331</v>
      </c>
      <c r="Z26" s="112">
        <v>1417</v>
      </c>
      <c r="AB26" s="117">
        <f t="shared" si="2"/>
        <v>2.4655055417326398E-2</v>
      </c>
    </row>
    <row r="27" spans="1:28" x14ac:dyDescent="0.25">
      <c r="S27" s="115" t="s">
        <v>71</v>
      </c>
      <c r="T27" s="115"/>
      <c r="U27" s="116"/>
      <c r="V27" s="116">
        <v>3115</v>
      </c>
      <c r="W27" s="116">
        <v>2812</v>
      </c>
      <c r="X27" s="116">
        <v>3061</v>
      </c>
      <c r="Y27" s="112">
        <v>3530</v>
      </c>
      <c r="Z27" s="112">
        <v>3485</v>
      </c>
      <c r="AB27" s="117">
        <f t="shared" si="2"/>
        <v>6.0637168757503523E-2</v>
      </c>
    </row>
    <row r="28" spans="1:28" x14ac:dyDescent="0.25">
      <c r="S28" s="115" t="s">
        <v>72</v>
      </c>
      <c r="T28" s="115"/>
      <c r="U28" s="116"/>
      <c r="V28" s="116">
        <v>4338</v>
      </c>
      <c r="W28" s="116">
        <v>4200</v>
      </c>
      <c r="X28" s="116">
        <v>4260</v>
      </c>
      <c r="Y28" s="112">
        <v>4530</v>
      </c>
      <c r="Z28" s="112">
        <v>4681</v>
      </c>
      <c r="AB28" s="117">
        <f t="shared" si="2"/>
        <v>8.1446940302402862E-2</v>
      </c>
    </row>
    <row r="29" spans="1:28" x14ac:dyDescent="0.25">
      <c r="S29" s="115" t="s">
        <v>73</v>
      </c>
      <c r="T29" s="115"/>
      <c r="U29" s="116"/>
      <c r="V29" s="116">
        <v>2167</v>
      </c>
      <c r="W29" s="116">
        <v>2076</v>
      </c>
      <c r="X29" s="116">
        <v>2084</v>
      </c>
      <c r="Y29" s="112">
        <v>2376</v>
      </c>
      <c r="Z29" s="112">
        <v>2188</v>
      </c>
      <c r="AB29" s="117">
        <f t="shared" si="2"/>
        <v>3.8070050284481412E-2</v>
      </c>
    </row>
    <row r="30" spans="1:28" x14ac:dyDescent="0.25">
      <c r="S30" s="115" t="s">
        <v>74</v>
      </c>
      <c r="T30" s="115"/>
      <c r="U30" s="116"/>
      <c r="V30" s="116">
        <v>2991</v>
      </c>
      <c r="W30" s="116">
        <v>3089</v>
      </c>
      <c r="X30" s="116">
        <v>3290</v>
      </c>
      <c r="Y30" s="112">
        <v>3504</v>
      </c>
      <c r="Z30" s="112">
        <v>3830</v>
      </c>
      <c r="AB30" s="117">
        <f t="shared" si="2"/>
        <v>6.6639987472378329E-2</v>
      </c>
    </row>
    <row r="31" spans="1:28" x14ac:dyDescent="0.25">
      <c r="S31" s="115" t="s">
        <v>75</v>
      </c>
      <c r="T31" s="115"/>
      <c r="U31" s="116"/>
      <c r="V31" s="116">
        <v>3485</v>
      </c>
      <c r="W31" s="116">
        <v>3587</v>
      </c>
      <c r="X31" s="116">
        <v>4161</v>
      </c>
      <c r="Y31" s="112">
        <v>4715</v>
      </c>
      <c r="Z31" s="112">
        <v>5081</v>
      </c>
      <c r="AB31" s="117">
        <f t="shared" si="2"/>
        <v>8.8406730116750473E-2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285</v>
      </c>
      <c r="W32" s="116">
        <v>380</v>
      </c>
      <c r="X32" s="116">
        <v>434</v>
      </c>
      <c r="Y32" s="112">
        <v>471</v>
      </c>
      <c r="Z32" s="112">
        <v>514</v>
      </c>
      <c r="AB32" s="117">
        <f t="shared" si="2"/>
        <v>8.9433299114366743E-3</v>
      </c>
    </row>
    <row r="33" spans="19:32" x14ac:dyDescent="0.25">
      <c r="S33" s="115" t="s">
        <v>77</v>
      </c>
      <c r="T33" s="115"/>
      <c r="U33" s="116"/>
      <c r="V33" s="116">
        <v>2566</v>
      </c>
      <c r="W33" s="116">
        <v>2420</v>
      </c>
      <c r="X33" s="116">
        <v>2474</v>
      </c>
      <c r="Y33" s="112">
        <v>2765</v>
      </c>
      <c r="Z33" s="112">
        <v>2988</v>
      </c>
      <c r="AB33" s="117">
        <f t="shared" si="2"/>
        <v>5.198962991317662E-2</v>
      </c>
    </row>
    <row r="34" spans="19:32" x14ac:dyDescent="0.25">
      <c r="S34" s="118" t="s">
        <v>53</v>
      </c>
      <c r="T34" s="118"/>
      <c r="U34" s="119"/>
      <c r="V34" s="119">
        <v>48444</v>
      </c>
      <c r="W34" s="119">
        <v>48178</v>
      </c>
      <c r="X34" s="119">
        <v>50879</v>
      </c>
      <c r="Y34" s="120">
        <v>55105</v>
      </c>
      <c r="Z34" s="120">
        <v>57473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27630</v>
      </c>
      <c r="W37" s="112">
        <v>28462</v>
      </c>
      <c r="X37" s="112">
        <v>29398</v>
      </c>
      <c r="Y37" s="112">
        <v>30478</v>
      </c>
      <c r="Z37" s="112">
        <v>31814</v>
      </c>
      <c r="AB37" s="132">
        <f>Z37/Z40*100</f>
        <v>82.569426420970672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5611</v>
      </c>
      <c r="W38" s="112">
        <v>5645</v>
      </c>
      <c r="X38" s="112">
        <v>5763</v>
      </c>
      <c r="Y38" s="112">
        <v>6522</v>
      </c>
      <c r="Z38" s="112">
        <v>6716</v>
      </c>
      <c r="AB38" s="132">
        <f>Z38/Z40*100</f>
        <v>17.430573579029325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33241</v>
      </c>
      <c r="W40" s="112">
        <v>34107</v>
      </c>
      <c r="X40" s="112">
        <v>35161</v>
      </c>
      <c r="Y40" s="112">
        <v>37000</v>
      </c>
      <c r="Z40" s="112">
        <v>38530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39</v>
      </c>
      <c r="W44" s="112">
        <v>35</v>
      </c>
      <c r="X44" s="112">
        <v>41</v>
      </c>
      <c r="Y44" s="112">
        <v>60</v>
      </c>
      <c r="Z44" s="112">
        <v>80</v>
      </c>
    </row>
    <row r="45" spans="19:32" x14ac:dyDescent="0.25">
      <c r="S45" s="115" t="s">
        <v>37</v>
      </c>
      <c r="T45" s="115"/>
      <c r="U45" s="112"/>
      <c r="V45" s="112">
        <v>560</v>
      </c>
      <c r="W45" s="112">
        <v>561</v>
      </c>
      <c r="X45" s="112">
        <v>739</v>
      </c>
      <c r="Y45" s="112">
        <v>904</v>
      </c>
      <c r="Z45" s="112">
        <v>970</v>
      </c>
    </row>
    <row r="46" spans="19:32" x14ac:dyDescent="0.25">
      <c r="S46" s="115" t="s">
        <v>38</v>
      </c>
      <c r="T46" s="115"/>
      <c r="U46" s="112"/>
      <c r="V46" s="112">
        <v>1505</v>
      </c>
      <c r="W46" s="112">
        <v>1520</v>
      </c>
      <c r="X46" s="112">
        <v>1625</v>
      </c>
      <c r="Y46" s="112">
        <v>1874</v>
      </c>
      <c r="Z46" s="112">
        <v>1897</v>
      </c>
    </row>
    <row r="47" spans="19:32" x14ac:dyDescent="0.25">
      <c r="S47" s="115" t="s">
        <v>39</v>
      </c>
      <c r="T47" s="115"/>
      <c r="U47" s="112"/>
      <c r="V47" s="112">
        <v>1998</v>
      </c>
      <c r="W47" s="112">
        <v>1956</v>
      </c>
      <c r="X47" s="112">
        <v>2095</v>
      </c>
      <c r="Y47" s="112">
        <v>2353</v>
      </c>
      <c r="Z47" s="112">
        <v>2460</v>
      </c>
    </row>
    <row r="48" spans="19:32" x14ac:dyDescent="0.25">
      <c r="S48" s="115" t="s">
        <v>40</v>
      </c>
      <c r="T48" s="115"/>
      <c r="U48" s="112"/>
      <c r="V48" s="112">
        <v>3149</v>
      </c>
      <c r="W48" s="112">
        <v>2880</v>
      </c>
      <c r="X48" s="112">
        <v>2950</v>
      </c>
      <c r="Y48" s="112">
        <v>2995</v>
      </c>
      <c r="Z48" s="112">
        <v>3191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3114</v>
      </c>
      <c r="W49" s="112">
        <v>2952</v>
      </c>
      <c r="X49" s="112">
        <v>2991</v>
      </c>
      <c r="Y49" s="112">
        <v>3108</v>
      </c>
      <c r="Z49" s="112">
        <v>3335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Gladstone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3093</v>
      </c>
      <c r="W50" s="112">
        <v>2995</v>
      </c>
      <c r="X50" s="112">
        <v>2981</v>
      </c>
      <c r="Y50" s="112">
        <v>3128</v>
      </c>
      <c r="Z50" s="112">
        <v>3334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2800</v>
      </c>
      <c r="W51" s="112">
        <v>2748</v>
      </c>
      <c r="X51" s="112">
        <v>2861</v>
      </c>
      <c r="Y51" s="112">
        <v>2971</v>
      </c>
      <c r="Z51" s="112">
        <v>3211</v>
      </c>
    </row>
    <row r="52" spans="1:26" ht="15" customHeight="1" x14ac:dyDescent="0.25">
      <c r="S52" s="115" t="s">
        <v>44</v>
      </c>
      <c r="T52" s="115"/>
      <c r="U52" s="112"/>
      <c r="V52" s="112">
        <v>3266</v>
      </c>
      <c r="W52" s="112">
        <v>3124</v>
      </c>
      <c r="X52" s="112">
        <v>3005</v>
      </c>
      <c r="Y52" s="112">
        <v>2959</v>
      </c>
      <c r="Z52" s="112">
        <v>2907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2838</v>
      </c>
      <c r="W53" s="112">
        <v>2783</v>
      </c>
      <c r="X53" s="112">
        <v>2925</v>
      </c>
      <c r="Y53" s="112">
        <v>3154</v>
      </c>
      <c r="Z53" s="112">
        <v>3199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2533</v>
      </c>
      <c r="W54" s="112">
        <v>2720</v>
      </c>
      <c r="X54" s="112">
        <v>2576</v>
      </c>
      <c r="Y54" s="112">
        <v>2679</v>
      </c>
      <c r="Z54" s="112">
        <v>2711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1731</v>
      </c>
      <c r="W55" s="112">
        <v>1839</v>
      </c>
      <c r="X55" s="112">
        <v>1922</v>
      </c>
      <c r="Y55" s="112">
        <v>2085</v>
      </c>
      <c r="Z55" s="112">
        <v>2160</v>
      </c>
    </row>
    <row r="56" spans="1:26" ht="15" customHeight="1" x14ac:dyDescent="0.25">
      <c r="S56" s="115" t="s">
        <v>48</v>
      </c>
      <c r="T56" s="115"/>
      <c r="U56" s="112"/>
      <c r="V56" s="112">
        <v>746</v>
      </c>
      <c r="W56" s="112">
        <v>793</v>
      </c>
      <c r="X56" s="112">
        <v>837</v>
      </c>
      <c r="Y56" s="112">
        <v>932</v>
      </c>
      <c r="Z56" s="112">
        <v>1019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218</v>
      </c>
      <c r="W57" s="112">
        <v>229</v>
      </c>
      <c r="X57" s="112">
        <v>276</v>
      </c>
      <c r="Y57" s="112">
        <v>320</v>
      </c>
      <c r="Z57" s="112">
        <v>301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97</v>
      </c>
      <c r="W58" s="112">
        <v>97</v>
      </c>
      <c r="X58" s="112">
        <v>103</v>
      </c>
      <c r="Y58" s="112">
        <v>114</v>
      </c>
      <c r="Z58" s="112">
        <v>120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40</v>
      </c>
      <c r="W59" s="112">
        <v>37</v>
      </c>
      <c r="X59" s="112">
        <v>45</v>
      </c>
      <c r="Y59" s="112">
        <v>51</v>
      </c>
      <c r="Z59" s="112">
        <v>44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</v>
      </c>
      <c r="W60" s="112">
        <v>17</v>
      </c>
      <c r="X60" s="112">
        <v>14</v>
      </c>
      <c r="Y60" s="112">
        <v>15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27760</v>
      </c>
      <c r="W61" s="112">
        <v>27300</v>
      </c>
      <c r="X61" s="112">
        <v>27986</v>
      </c>
      <c r="Y61" s="112">
        <v>29703</v>
      </c>
      <c r="Z61" s="112">
        <v>30953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52</v>
      </c>
      <c r="W63" s="112">
        <v>52</v>
      </c>
      <c r="X63" s="112">
        <v>50</v>
      </c>
      <c r="Y63" s="112">
        <v>81</v>
      </c>
      <c r="Z63" s="112">
        <v>84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711</v>
      </c>
      <c r="W64" s="112">
        <v>688</v>
      </c>
      <c r="X64" s="112">
        <v>887</v>
      </c>
      <c r="Y64" s="112">
        <v>1066</v>
      </c>
      <c r="Z64" s="112">
        <v>1105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Gladstone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1361</v>
      </c>
      <c r="W65" s="112">
        <v>1448</v>
      </c>
      <c r="X65" s="112">
        <v>1763</v>
      </c>
      <c r="Y65" s="112">
        <v>1958</v>
      </c>
      <c r="Z65" s="112">
        <v>2060</v>
      </c>
    </row>
    <row r="66" spans="1:26" x14ac:dyDescent="0.25">
      <c r="S66" s="115" t="s">
        <v>39</v>
      </c>
      <c r="T66" s="115"/>
      <c r="U66" s="112"/>
      <c r="V66" s="112">
        <v>1730</v>
      </c>
      <c r="W66" s="112">
        <v>1619</v>
      </c>
      <c r="X66" s="112">
        <v>1750</v>
      </c>
      <c r="Y66" s="112">
        <v>2028</v>
      </c>
      <c r="Z66" s="112">
        <v>2236</v>
      </c>
    </row>
    <row r="67" spans="1:26" x14ac:dyDescent="0.25">
      <c r="S67" s="115" t="s">
        <v>40</v>
      </c>
      <c r="T67" s="115"/>
      <c r="U67" s="112"/>
      <c r="V67" s="112">
        <v>2208</v>
      </c>
      <c r="W67" s="112">
        <v>2212</v>
      </c>
      <c r="X67" s="112">
        <v>2363</v>
      </c>
      <c r="Y67" s="112">
        <v>2585</v>
      </c>
      <c r="Z67" s="112">
        <v>2678</v>
      </c>
    </row>
    <row r="68" spans="1:26" x14ac:dyDescent="0.25">
      <c r="S68" s="115" t="s">
        <v>41</v>
      </c>
      <c r="T68" s="115"/>
      <c r="U68" s="112"/>
      <c r="V68" s="112">
        <v>2113</v>
      </c>
      <c r="W68" s="112">
        <v>2095</v>
      </c>
      <c r="X68" s="112">
        <v>2336</v>
      </c>
      <c r="Y68" s="112">
        <v>2615</v>
      </c>
      <c r="Z68" s="112">
        <v>2707</v>
      </c>
    </row>
    <row r="69" spans="1:26" x14ac:dyDescent="0.25">
      <c r="S69" s="115" t="s">
        <v>42</v>
      </c>
      <c r="T69" s="115"/>
      <c r="U69" s="112"/>
      <c r="V69" s="112">
        <v>2167</v>
      </c>
      <c r="W69" s="112">
        <v>2293</v>
      </c>
      <c r="X69" s="112">
        <v>2419</v>
      </c>
      <c r="Y69" s="112">
        <v>2708</v>
      </c>
      <c r="Z69" s="112">
        <v>2841</v>
      </c>
    </row>
    <row r="70" spans="1:26" x14ac:dyDescent="0.25">
      <c r="S70" s="115" t="s">
        <v>43</v>
      </c>
      <c r="T70" s="115"/>
      <c r="U70" s="112"/>
      <c r="V70" s="112">
        <v>2205</v>
      </c>
      <c r="W70" s="112">
        <v>2132</v>
      </c>
      <c r="X70" s="112">
        <v>2290</v>
      </c>
      <c r="Y70" s="112">
        <v>2458</v>
      </c>
      <c r="Z70" s="112">
        <v>2760</v>
      </c>
    </row>
    <row r="71" spans="1:26" x14ac:dyDescent="0.25">
      <c r="S71" s="115" t="s">
        <v>44</v>
      </c>
      <c r="T71" s="115"/>
      <c r="U71" s="112"/>
      <c r="V71" s="112">
        <v>2499</v>
      </c>
      <c r="W71" s="112">
        <v>2482</v>
      </c>
      <c r="X71" s="112">
        <v>2555</v>
      </c>
      <c r="Y71" s="112">
        <v>2727</v>
      </c>
      <c r="Z71" s="112">
        <v>2605</v>
      </c>
    </row>
    <row r="72" spans="1:26" x14ac:dyDescent="0.25">
      <c r="S72" s="115" t="s">
        <v>45</v>
      </c>
      <c r="T72" s="115"/>
      <c r="U72" s="112"/>
      <c r="V72" s="112">
        <v>2158</v>
      </c>
      <c r="W72" s="112">
        <v>2172</v>
      </c>
      <c r="X72" s="112">
        <v>2412</v>
      </c>
      <c r="Y72" s="112">
        <v>2648</v>
      </c>
      <c r="Z72" s="112">
        <v>2775</v>
      </c>
    </row>
    <row r="73" spans="1:26" x14ac:dyDescent="0.25">
      <c r="S73" s="115" t="s">
        <v>46</v>
      </c>
      <c r="T73" s="115"/>
      <c r="U73" s="112"/>
      <c r="V73" s="112">
        <v>1822</v>
      </c>
      <c r="W73" s="112">
        <v>1883</v>
      </c>
      <c r="X73" s="112">
        <v>2023</v>
      </c>
      <c r="Y73" s="112">
        <v>2232</v>
      </c>
      <c r="Z73" s="112">
        <v>2232</v>
      </c>
    </row>
    <row r="74" spans="1:26" x14ac:dyDescent="0.25">
      <c r="S74" s="115" t="s">
        <v>47</v>
      </c>
      <c r="T74" s="115"/>
      <c r="U74" s="112"/>
      <c r="V74" s="112">
        <v>1019</v>
      </c>
      <c r="W74" s="112">
        <v>1111</v>
      </c>
      <c r="X74" s="112">
        <v>1186</v>
      </c>
      <c r="Y74" s="112">
        <v>1359</v>
      </c>
      <c r="Z74" s="112">
        <v>1461</v>
      </c>
    </row>
    <row r="75" spans="1:26" x14ac:dyDescent="0.25">
      <c r="S75" s="115" t="s">
        <v>48</v>
      </c>
      <c r="T75" s="115"/>
      <c r="U75" s="112"/>
      <c r="V75" s="112">
        <v>415</v>
      </c>
      <c r="W75" s="112">
        <v>451</v>
      </c>
      <c r="X75" s="112">
        <v>527</v>
      </c>
      <c r="Y75" s="112">
        <v>537</v>
      </c>
      <c r="Z75" s="112">
        <v>594</v>
      </c>
    </row>
    <row r="76" spans="1:26" x14ac:dyDescent="0.25">
      <c r="S76" s="115" t="s">
        <v>49</v>
      </c>
      <c r="T76" s="115"/>
      <c r="U76" s="112"/>
      <c r="V76" s="112">
        <v>137</v>
      </c>
      <c r="W76" s="112">
        <v>161</v>
      </c>
      <c r="X76" s="112">
        <v>158</v>
      </c>
      <c r="Y76" s="112">
        <v>186</v>
      </c>
      <c r="Z76" s="112">
        <v>167</v>
      </c>
    </row>
    <row r="77" spans="1:26" x14ac:dyDescent="0.25">
      <c r="S77" s="115" t="s">
        <v>50</v>
      </c>
      <c r="T77" s="115"/>
      <c r="U77" s="112"/>
      <c r="V77" s="112">
        <v>66</v>
      </c>
      <c r="W77" s="112">
        <v>54</v>
      </c>
      <c r="X77" s="112">
        <v>68</v>
      </c>
      <c r="Y77" s="112">
        <v>89</v>
      </c>
      <c r="Z77" s="112">
        <v>77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27</v>
      </c>
      <c r="X78" s="112">
        <v>31</v>
      </c>
      <c r="Y78" s="112">
        <v>29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10</v>
      </c>
      <c r="X79" s="112">
        <v>12</v>
      </c>
      <c r="Y79" s="112">
        <v>16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20687</v>
      </c>
      <c r="W80" s="112">
        <v>20882</v>
      </c>
      <c r="X80" s="112">
        <v>22830</v>
      </c>
      <c r="Y80" s="112">
        <v>25320</v>
      </c>
      <c r="Z80" s="112">
        <v>26430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Gladstone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1267</v>
      </c>
      <c r="W83" s="112">
        <v>1291</v>
      </c>
      <c r="X83" s="112">
        <v>1301</v>
      </c>
      <c r="Y83" s="112">
        <v>1351</v>
      </c>
      <c r="Z83" s="112">
        <v>1403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1549</v>
      </c>
      <c r="W84" s="112">
        <v>1591</v>
      </c>
      <c r="X84" s="112">
        <v>1641</v>
      </c>
      <c r="Y84" s="112">
        <v>1677</v>
      </c>
      <c r="Z84" s="112">
        <v>1765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5582</v>
      </c>
      <c r="W85" s="112">
        <v>5641</v>
      </c>
      <c r="X85" s="112">
        <v>5673</v>
      </c>
      <c r="Y85" s="112">
        <v>5877</v>
      </c>
      <c r="Z85" s="112">
        <v>5921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57,473</v>
      </c>
      <c r="D86" s="96">
        <f t="shared" ref="D86:D91" si="4">AD4</f>
        <v>4.2915729113740309E-2</v>
      </c>
      <c r="E86" s="97">
        <f t="shared" ref="E86:E91" si="5">AD4</f>
        <v>4.2915729113740309E-2</v>
      </c>
      <c r="F86" s="96">
        <f t="shared" ref="F86:F91" si="6">AF4</f>
        <v>0.18635566105893275</v>
      </c>
      <c r="G86" s="97">
        <f t="shared" ref="G86:G91" si="7">AF4</f>
        <v>0.18635566105893275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613</v>
      </c>
      <c r="W86" s="112">
        <v>652</v>
      </c>
      <c r="X86" s="112">
        <v>700</v>
      </c>
      <c r="Y86" s="112">
        <v>756</v>
      </c>
      <c r="Z86" s="112">
        <v>811</v>
      </c>
    </row>
    <row r="87" spans="1:30" ht="15" customHeight="1" x14ac:dyDescent="0.25">
      <c r="A87" s="98" t="s">
        <v>4</v>
      </c>
      <c r="B87" s="49"/>
      <c r="C87" s="57" t="str">
        <f t="shared" si="3"/>
        <v>30,953</v>
      </c>
      <c r="D87" s="96">
        <f t="shared" si="4"/>
        <v>4.2013129102844715E-2</v>
      </c>
      <c r="E87" s="97">
        <f t="shared" si="5"/>
        <v>4.2013129102844715E-2</v>
      </c>
      <c r="F87" s="96">
        <f t="shared" si="6"/>
        <v>0.11494128665081771</v>
      </c>
      <c r="G87" s="97">
        <f t="shared" si="7"/>
        <v>0.11494128665081771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354</v>
      </c>
      <c r="W87" s="112">
        <v>363</v>
      </c>
      <c r="X87" s="112">
        <v>365</v>
      </c>
      <c r="Y87" s="112">
        <v>388</v>
      </c>
      <c r="Z87" s="112">
        <v>424</v>
      </c>
    </row>
    <row r="88" spans="1:30" ht="15" customHeight="1" x14ac:dyDescent="0.25">
      <c r="A88" s="98" t="s">
        <v>5</v>
      </c>
      <c r="B88" s="49"/>
      <c r="C88" s="57" t="str">
        <f t="shared" si="3"/>
        <v>26,428</v>
      </c>
      <c r="D88" s="96">
        <f t="shared" si="4"/>
        <v>4.3883556503535148E-2</v>
      </c>
      <c r="E88" s="97">
        <f t="shared" si="5"/>
        <v>4.3883556503535148E-2</v>
      </c>
      <c r="F88" s="96">
        <f t="shared" si="6"/>
        <v>0.2774555297757153</v>
      </c>
      <c r="G88" s="97">
        <f t="shared" si="7"/>
        <v>0.2774555297757153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558</v>
      </c>
      <c r="W88" s="112">
        <v>585</v>
      </c>
      <c r="X88" s="112">
        <v>631</v>
      </c>
      <c r="Y88" s="112">
        <v>686</v>
      </c>
      <c r="Z88" s="112">
        <v>698</v>
      </c>
    </row>
    <row r="89" spans="1:30" ht="15" customHeight="1" x14ac:dyDescent="0.25">
      <c r="A89" s="49" t="s">
        <v>6</v>
      </c>
      <c r="B89" s="49"/>
      <c r="C89" s="57" t="str">
        <f t="shared" si="3"/>
        <v>38,531</v>
      </c>
      <c r="D89" s="96">
        <f t="shared" si="4"/>
        <v>4.1462821309836029E-2</v>
      </c>
      <c r="E89" s="97">
        <f t="shared" si="5"/>
        <v>4.1462821309836029E-2</v>
      </c>
      <c r="F89" s="96">
        <f t="shared" si="6"/>
        <v>0.15917569193742476</v>
      </c>
      <c r="G89" s="97">
        <f t="shared" si="7"/>
        <v>0.15917569193742476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2511</v>
      </c>
      <c r="W89" s="112">
        <v>2603</v>
      </c>
      <c r="X89" s="112">
        <v>2611</v>
      </c>
      <c r="Y89" s="112">
        <v>2712</v>
      </c>
      <c r="Z89" s="112">
        <v>2833</v>
      </c>
    </row>
    <row r="90" spans="1:30" ht="15" customHeight="1" x14ac:dyDescent="0.25">
      <c r="A90" s="49" t="s">
        <v>95</v>
      </c>
      <c r="B90" s="49"/>
      <c r="C90" s="57" t="str">
        <f t="shared" si="3"/>
        <v>$59,019</v>
      </c>
      <c r="D90" s="96">
        <f t="shared" si="4"/>
        <v>6.9049214773488909E-2</v>
      </c>
      <c r="E90" s="97">
        <f t="shared" si="5"/>
        <v>6.9049214773488909E-2</v>
      </c>
      <c r="F90" s="96">
        <f t="shared" si="6"/>
        <v>0.12135756864583991</v>
      </c>
      <c r="G90" s="97">
        <f t="shared" si="7"/>
        <v>0.12135756864583991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3254</v>
      </c>
      <c r="W90" s="112">
        <v>3294</v>
      </c>
      <c r="X90" s="112">
        <v>3355</v>
      </c>
      <c r="Y90" s="112">
        <v>3498</v>
      </c>
      <c r="Z90" s="112">
        <v>3590</v>
      </c>
    </row>
    <row r="91" spans="1:30" ht="15" customHeight="1" x14ac:dyDescent="0.25">
      <c r="A91" s="49" t="s">
        <v>7</v>
      </c>
      <c r="B91" s="49"/>
      <c r="C91" s="57" t="str">
        <f t="shared" si="3"/>
        <v>$3,011.2 mil</v>
      </c>
      <c r="D91" s="96">
        <f t="shared" si="4"/>
        <v>9.2815608918520587E-2</v>
      </c>
      <c r="E91" s="97">
        <f t="shared" si="5"/>
        <v>9.2815608918520587E-2</v>
      </c>
      <c r="F91" s="96">
        <f t="shared" si="6"/>
        <v>0.30134778728566602</v>
      </c>
      <c r="G91" s="97">
        <f t="shared" si="7"/>
        <v>0.30134778728566602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18424</v>
      </c>
      <c r="W91" s="112">
        <v>18854</v>
      </c>
      <c r="X91" s="112">
        <v>19130</v>
      </c>
      <c r="Y91" s="112">
        <v>20013</v>
      </c>
      <c r="Z91" s="112">
        <v>20710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1034</v>
      </c>
      <c r="W93" s="112">
        <v>1048</v>
      </c>
      <c r="X93" s="112">
        <v>1100</v>
      </c>
      <c r="Y93" s="112">
        <v>1134</v>
      </c>
      <c r="Z93" s="112">
        <v>1172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2389</v>
      </c>
      <c r="W94" s="112">
        <v>2482</v>
      </c>
      <c r="X94" s="112">
        <v>2553</v>
      </c>
      <c r="Y94" s="112">
        <v>2704</v>
      </c>
      <c r="Z94" s="112">
        <v>2784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665</v>
      </c>
      <c r="W95" s="112">
        <v>738</v>
      </c>
      <c r="X95" s="112">
        <v>774</v>
      </c>
      <c r="Y95" s="112">
        <v>815</v>
      </c>
      <c r="Z95" s="112">
        <v>880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2393</v>
      </c>
      <c r="W96" s="112">
        <v>2514</v>
      </c>
      <c r="X96" s="112">
        <v>2766</v>
      </c>
      <c r="Y96" s="112">
        <v>2915</v>
      </c>
      <c r="Z96" s="112">
        <v>3101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2529</v>
      </c>
      <c r="W97" s="112">
        <v>2452</v>
      </c>
      <c r="X97" s="112">
        <v>2511</v>
      </c>
      <c r="Y97" s="112">
        <v>2640</v>
      </c>
      <c r="Z97" s="112">
        <v>2708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1771</v>
      </c>
      <c r="W98" s="112">
        <v>1808</v>
      </c>
      <c r="X98" s="112">
        <v>1885</v>
      </c>
      <c r="Y98" s="112">
        <v>1971</v>
      </c>
      <c r="Z98" s="112">
        <v>1965</v>
      </c>
    </row>
    <row r="99" spans="1:32" ht="15" customHeight="1" x14ac:dyDescent="0.25">
      <c r="S99" s="115" t="s">
        <v>196</v>
      </c>
      <c r="T99" s="115"/>
      <c r="U99" s="112"/>
      <c r="V99" s="112">
        <v>398</v>
      </c>
      <c r="W99" s="112">
        <v>415</v>
      </c>
      <c r="X99" s="112">
        <v>415</v>
      </c>
      <c r="Y99" s="112">
        <v>477</v>
      </c>
      <c r="Z99" s="112">
        <v>541</v>
      </c>
    </row>
    <row r="100" spans="1:32" ht="15" customHeight="1" x14ac:dyDescent="0.25">
      <c r="S100" s="115" t="s">
        <v>58</v>
      </c>
      <c r="T100" s="115"/>
      <c r="U100" s="112"/>
      <c r="V100" s="112">
        <v>1374</v>
      </c>
      <c r="W100" s="112">
        <v>1454</v>
      </c>
      <c r="X100" s="112">
        <v>1621</v>
      </c>
      <c r="Y100" s="112">
        <v>1735</v>
      </c>
      <c r="Z100" s="112">
        <v>1890</v>
      </c>
    </row>
    <row r="101" spans="1:32" x14ac:dyDescent="0.25">
      <c r="A101" s="18"/>
      <c r="S101" s="118" t="s">
        <v>53</v>
      </c>
      <c r="T101" s="118"/>
      <c r="U101" s="112"/>
      <c r="V101" s="112">
        <v>14820</v>
      </c>
      <c r="W101" s="112">
        <v>15254</v>
      </c>
      <c r="X101" s="112">
        <v>15978</v>
      </c>
      <c r="Y101" s="112">
        <v>16924</v>
      </c>
      <c r="Z101" s="112">
        <v>17747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38302</v>
      </c>
      <c r="W104" s="112">
        <v>40073</v>
      </c>
      <c r="X104" s="112">
        <v>40723</v>
      </c>
      <c r="Y104" s="112">
        <v>44347</v>
      </c>
      <c r="Z104" s="112">
        <v>46759</v>
      </c>
      <c r="AB104" s="109" t="str">
        <f>TEXT(Z104,"###,###")</f>
        <v>46,759</v>
      </c>
      <c r="AD104" s="130">
        <f>Z104/($Z$4)*100</f>
        <v>81.35820298226993</v>
      </c>
      <c r="AF104" s="109"/>
    </row>
    <row r="105" spans="1:32" x14ac:dyDescent="0.25">
      <c r="S105" s="115" t="s">
        <v>17</v>
      </c>
      <c r="T105" s="115"/>
      <c r="U105" s="112"/>
      <c r="V105" s="112">
        <v>7306</v>
      </c>
      <c r="W105" s="112">
        <v>7177</v>
      </c>
      <c r="X105" s="112">
        <v>7300</v>
      </c>
      <c r="Y105" s="112">
        <v>7842</v>
      </c>
      <c r="Z105" s="112">
        <v>7876</v>
      </c>
      <c r="AB105" s="109" t="str">
        <f>TEXT(Z105,"###,###")</f>
        <v>7,876</v>
      </c>
      <c r="AD105" s="130">
        <f>Z105/($Z$4)*100</f>
        <v>13.703826144450437</v>
      </c>
      <c r="AF105" s="109"/>
    </row>
    <row r="106" spans="1:32" x14ac:dyDescent="0.25">
      <c r="S106" s="118" t="s">
        <v>53</v>
      </c>
      <c r="T106" s="118"/>
      <c r="U106" s="120"/>
      <c r="V106" s="120">
        <v>45608</v>
      </c>
      <c r="W106" s="120">
        <v>47250</v>
      </c>
      <c r="X106" s="120">
        <v>48023</v>
      </c>
      <c r="Y106" s="120">
        <v>52189</v>
      </c>
      <c r="Z106" s="120">
        <v>54635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5064</v>
      </c>
      <c r="W108" s="112">
        <v>5857</v>
      </c>
      <c r="X108" s="112">
        <v>5479</v>
      </c>
      <c r="Y108" s="112">
        <v>5888</v>
      </c>
      <c r="Z108" s="112">
        <v>5874</v>
      </c>
      <c r="AB108" s="109" t="str">
        <f>TEXT(Z108,"###,###")</f>
        <v>5,874</v>
      </c>
      <c r="AD108" s="130">
        <f>Z108/($Z$4)*100</f>
        <v>10.22045134236946</v>
      </c>
      <c r="AF108" s="109"/>
    </row>
    <row r="109" spans="1:32" x14ac:dyDescent="0.25">
      <c r="S109" s="115" t="s">
        <v>20</v>
      </c>
      <c r="T109" s="115"/>
      <c r="U109" s="112"/>
      <c r="V109" s="112">
        <v>6496</v>
      </c>
      <c r="W109" s="112">
        <v>6430</v>
      </c>
      <c r="X109" s="112">
        <v>7511</v>
      </c>
      <c r="Y109" s="112">
        <v>7605</v>
      </c>
      <c r="Z109" s="112">
        <v>7205</v>
      </c>
      <c r="AB109" s="109" t="str">
        <f>TEXT(Z109,"###,###")</f>
        <v>7,205</v>
      </c>
      <c r="AD109" s="130">
        <f>Z109/($Z$4)*100</f>
        <v>12.536321403093625</v>
      </c>
      <c r="AF109" s="109"/>
    </row>
    <row r="110" spans="1:32" x14ac:dyDescent="0.25">
      <c r="S110" s="115" t="s">
        <v>21</v>
      </c>
      <c r="T110" s="115"/>
      <c r="U110" s="112"/>
      <c r="V110" s="112">
        <v>10555</v>
      </c>
      <c r="W110" s="112">
        <v>9814</v>
      </c>
      <c r="X110" s="112">
        <v>10232</v>
      </c>
      <c r="Y110" s="112">
        <v>11936</v>
      </c>
      <c r="Z110" s="112">
        <v>13866</v>
      </c>
      <c r="AB110" s="109" t="str">
        <f>TEXT(Z110,"###,###")</f>
        <v>13,866</v>
      </c>
      <c r="AD110" s="130">
        <f>Z110/($Z$4)*100</f>
        <v>24.126111391435977</v>
      </c>
      <c r="AF110" s="109"/>
    </row>
    <row r="111" spans="1:32" x14ac:dyDescent="0.25">
      <c r="S111" s="115" t="s">
        <v>22</v>
      </c>
      <c r="T111" s="115"/>
      <c r="U111" s="112"/>
      <c r="V111" s="112">
        <v>23256</v>
      </c>
      <c r="W111" s="112">
        <v>23058</v>
      </c>
      <c r="X111" s="112">
        <v>24801</v>
      </c>
      <c r="Y111" s="112">
        <v>26768</v>
      </c>
      <c r="Z111" s="112">
        <v>27692</v>
      </c>
      <c r="AB111" s="109" t="str">
        <f>TEXT(Z111,"###,###")</f>
        <v>27,692</v>
      </c>
      <c r="AD111" s="130">
        <f>Z111/($Z$4)*100</f>
        <v>48.182624884728483</v>
      </c>
      <c r="AF111" s="109"/>
    </row>
    <row r="112" spans="1:32" x14ac:dyDescent="0.25">
      <c r="S112" s="118" t="s">
        <v>53</v>
      </c>
      <c r="T112" s="118"/>
      <c r="U112" s="112"/>
      <c r="V112" s="112">
        <v>48447</v>
      </c>
      <c r="W112" s="112">
        <v>48181</v>
      </c>
      <c r="X112" s="112">
        <v>50879</v>
      </c>
      <c r="Y112" s="112">
        <v>55104</v>
      </c>
      <c r="Z112" s="112">
        <v>57469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41.03</v>
      </c>
      <c r="W118" s="131">
        <v>41.28</v>
      </c>
      <c r="X118" s="131">
        <v>41.27</v>
      </c>
      <c r="Y118" s="131">
        <v>41.19</v>
      </c>
      <c r="Z118" s="131">
        <v>41.01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29370</v>
      </c>
      <c r="W120" s="112">
        <v>30097</v>
      </c>
      <c r="X120" s="112">
        <v>30979</v>
      </c>
      <c r="Y120" s="112">
        <v>32666</v>
      </c>
      <c r="Z120" s="112">
        <v>34088</v>
      </c>
      <c r="AB120" s="109" t="str">
        <f>TEXT(Z120,"###,###")</f>
        <v>34,088</v>
      </c>
    </row>
    <row r="121" spans="19:32" x14ac:dyDescent="0.25">
      <c r="S121" s="101" t="s">
        <v>98</v>
      </c>
      <c r="T121" s="112"/>
      <c r="U121" s="112"/>
      <c r="V121" s="112">
        <v>1886</v>
      </c>
      <c r="W121" s="112">
        <v>1998</v>
      </c>
      <c r="X121" s="112">
        <v>2017</v>
      </c>
      <c r="Y121" s="112">
        <v>2041</v>
      </c>
      <c r="Z121" s="112">
        <v>2117</v>
      </c>
      <c r="AB121" s="109" t="str">
        <f>TEXT(Z121,"###,###")</f>
        <v>2,117</v>
      </c>
    </row>
    <row r="122" spans="19:32" x14ac:dyDescent="0.25">
      <c r="S122" s="101" t="s">
        <v>99</v>
      </c>
      <c r="T122" s="112"/>
      <c r="U122" s="112"/>
      <c r="V122" s="112">
        <v>1986</v>
      </c>
      <c r="W122" s="112">
        <v>2011</v>
      </c>
      <c r="X122" s="112">
        <v>2175</v>
      </c>
      <c r="Y122" s="112">
        <v>2289</v>
      </c>
      <c r="Z122" s="112">
        <v>2332</v>
      </c>
      <c r="AB122" s="109" t="str">
        <f>TEXT(Z122,"###,###")</f>
        <v>2,332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31356</v>
      </c>
      <c r="W124" s="112">
        <v>32108</v>
      </c>
      <c r="X124" s="112">
        <v>33154</v>
      </c>
      <c r="Y124" s="112">
        <v>34955</v>
      </c>
      <c r="Z124" s="112">
        <v>36420</v>
      </c>
      <c r="AB124" s="109" t="str">
        <f>TEXT(Z124,"###,###")</f>
        <v>36,420</v>
      </c>
      <c r="AD124" s="127">
        <f>Z124/$Z$7*100</f>
        <v>94.521294542057049</v>
      </c>
    </row>
    <row r="125" spans="19:32" x14ac:dyDescent="0.25">
      <c r="S125" s="101" t="s">
        <v>101</v>
      </c>
      <c r="T125" s="112"/>
      <c r="U125" s="112"/>
      <c r="V125" s="112">
        <v>3872</v>
      </c>
      <c r="W125" s="112">
        <v>4009</v>
      </c>
      <c r="X125" s="112">
        <v>4192</v>
      </c>
      <c r="Y125" s="112">
        <v>4330</v>
      </c>
      <c r="Z125" s="112">
        <v>4449</v>
      </c>
      <c r="AB125" s="109" t="str">
        <f>TEXT(Z125,"###,###")</f>
        <v>4,449</v>
      </c>
      <c r="AD125" s="127">
        <f>Z125/$Z$7*100</f>
        <v>11.546546936233163</v>
      </c>
    </row>
    <row r="127" spans="19:32" x14ac:dyDescent="0.25">
      <c r="S127" s="101" t="s">
        <v>102</v>
      </c>
      <c r="T127" s="112"/>
      <c r="U127" s="112"/>
      <c r="V127" s="112">
        <v>18418</v>
      </c>
      <c r="W127" s="112">
        <v>18850</v>
      </c>
      <c r="X127" s="112">
        <v>19133</v>
      </c>
      <c r="Y127" s="112">
        <v>20018</v>
      </c>
      <c r="Z127" s="112">
        <v>20707</v>
      </c>
      <c r="AB127" s="109" t="str">
        <f>TEXT(Z127,"###,###")</f>
        <v>20,707</v>
      </c>
      <c r="AD127" s="127">
        <f>Z127/$Z$7*100</f>
        <v>53.741143494848309</v>
      </c>
    </row>
    <row r="128" spans="19:32" x14ac:dyDescent="0.25">
      <c r="S128" s="101" t="s">
        <v>103</v>
      </c>
      <c r="T128" s="112"/>
      <c r="U128" s="112"/>
      <c r="V128" s="112">
        <v>14820</v>
      </c>
      <c r="W128" s="112">
        <v>15250</v>
      </c>
      <c r="X128" s="112">
        <v>15978</v>
      </c>
      <c r="Y128" s="112">
        <v>16924</v>
      </c>
      <c r="Z128" s="112">
        <v>17745</v>
      </c>
      <c r="AB128" s="109" t="str">
        <f>TEXT(Z128,"###,###")</f>
        <v>17,745</v>
      </c>
      <c r="AD128" s="127">
        <f>Z128/$Z$7*100</f>
        <v>46.053826788819393</v>
      </c>
    </row>
    <row r="130" spans="19:20" x14ac:dyDescent="0.25">
      <c r="S130" s="101" t="s">
        <v>277</v>
      </c>
      <c r="T130" s="127">
        <v>88.469024940956629</v>
      </c>
    </row>
    <row r="131" spans="19:20" x14ac:dyDescent="0.25">
      <c r="S131" s="101" t="s">
        <v>278</v>
      </c>
      <c r="T131" s="127">
        <v>5.4942773351327503</v>
      </c>
    </row>
    <row r="132" spans="19:20" x14ac:dyDescent="0.25">
      <c r="S132" s="101" t="s">
        <v>279</v>
      </c>
      <c r="T132" s="127">
        <v>6.0522696011004129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0A070C-0E95-48C8-9219-E4EE96D3EE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6A6B3F-3725-4F9A-9AFB-C50E7382D9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5B54C90-BA55-4F7F-9F4F-F91B2CABB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1A6AC4-8F25-4EF4-BE8F-FEF0962013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B5D8-9098-49CA-9CFF-ED20D48B3775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 Balonne,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3695</v>
      </c>
      <c r="W4" s="108">
        <v>4012</v>
      </c>
      <c r="X4" s="108">
        <v>4212</v>
      </c>
      <c r="Y4" s="108">
        <v>4357</v>
      </c>
      <c r="Z4" s="108">
        <v>4587</v>
      </c>
      <c r="AB4" s="109" t="str">
        <f>TEXT(Z4,"###,###")</f>
        <v>4,587</v>
      </c>
      <c r="AD4" s="110">
        <f>Z4/Y4-1</f>
        <v>5.2788616020197354E-2</v>
      </c>
      <c r="AF4" s="110">
        <f>Z4/V4-1</f>
        <v>0.24140730717185388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1918</v>
      </c>
      <c r="W5" s="108">
        <v>2059</v>
      </c>
      <c r="X5" s="108">
        <v>2179</v>
      </c>
      <c r="Y5" s="108">
        <v>2244</v>
      </c>
      <c r="Z5" s="108">
        <v>2434</v>
      </c>
      <c r="AB5" s="109" t="str">
        <f>TEXT(Z5,"###,###")</f>
        <v>2,434</v>
      </c>
      <c r="AD5" s="110">
        <f t="shared" ref="AD5:AD9" si="0">Z5/Y5-1</f>
        <v>8.4670231729055301E-2</v>
      </c>
      <c r="AF5" s="110">
        <f t="shared" ref="AF5:AF9" si="1">Z5/V5-1</f>
        <v>0.26903023983315943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1779</v>
      </c>
      <c r="W6" s="108">
        <v>1957</v>
      </c>
      <c r="X6" s="108">
        <v>2023</v>
      </c>
      <c r="Y6" s="108">
        <v>2106</v>
      </c>
      <c r="Z6" s="108">
        <v>2146</v>
      </c>
      <c r="AB6" s="109" t="str">
        <f>TEXT(Z6,"###,###")</f>
        <v>2,146</v>
      </c>
      <c r="AD6" s="110">
        <f t="shared" si="0"/>
        <v>1.8993352326685642E-2</v>
      </c>
      <c r="AF6" s="110">
        <f t="shared" si="1"/>
        <v>0.20629567172568852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2439</v>
      </c>
      <c r="W7" s="108">
        <v>2667</v>
      </c>
      <c r="X7" s="108">
        <v>2676</v>
      </c>
      <c r="Y7" s="108">
        <v>2784</v>
      </c>
      <c r="Z7" s="108">
        <v>3005</v>
      </c>
      <c r="AB7" s="109" t="str">
        <f>TEXT(Z7,"###,###")</f>
        <v>3,005</v>
      </c>
      <c r="AD7" s="110">
        <f t="shared" si="0"/>
        <v>7.9382183908045967E-2</v>
      </c>
      <c r="AF7" s="110">
        <f t="shared" si="1"/>
        <v>0.2320623206232062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4,587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3,005</v>
      </c>
      <c r="P8" s="67"/>
      <c r="S8" s="107" t="s">
        <v>82</v>
      </c>
      <c r="T8" s="108"/>
      <c r="U8" s="108"/>
      <c r="V8" s="108">
        <v>36389.199999999997</v>
      </c>
      <c r="W8" s="108">
        <v>36295.33</v>
      </c>
      <c r="X8" s="108">
        <v>38415.769999999997</v>
      </c>
      <c r="Y8" s="108">
        <v>43417</v>
      </c>
      <c r="Z8" s="108">
        <v>45922.52</v>
      </c>
      <c r="AB8" s="109" t="str">
        <f>TEXT(Z8,"$###,###")</f>
        <v>$45,923</v>
      </c>
      <c r="AD8" s="110">
        <f t="shared" si="0"/>
        <v>5.7708270953773733E-2</v>
      </c>
      <c r="AF8" s="110">
        <f t="shared" si="1"/>
        <v>0.26198212656502484</v>
      </c>
    </row>
    <row r="9" spans="1:32" x14ac:dyDescent="0.25">
      <c r="A9" s="30" t="s">
        <v>14</v>
      </c>
      <c r="B9" s="71"/>
      <c r="C9" s="72"/>
      <c r="D9" s="73">
        <f>AD104</f>
        <v>74.144320906910835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55.307820299500833</v>
      </c>
      <c r="P9" s="74" t="s">
        <v>83</v>
      </c>
      <c r="S9" s="107" t="s">
        <v>7</v>
      </c>
      <c r="T9" s="108"/>
      <c r="U9" s="108"/>
      <c r="V9" s="108">
        <v>100979768</v>
      </c>
      <c r="W9" s="108">
        <v>92692944</v>
      </c>
      <c r="X9" s="108">
        <v>126034445</v>
      </c>
      <c r="Y9" s="108">
        <v>170150113</v>
      </c>
      <c r="Z9" s="108">
        <v>177186966</v>
      </c>
      <c r="AB9" s="109" t="str">
        <f>TEXT(Z9/1000000,"$#,###.0")&amp;" mil"</f>
        <v>$177.2 mil</v>
      </c>
      <c r="AD9" s="110">
        <f t="shared" si="0"/>
        <v>4.1356734215039825E-2</v>
      </c>
      <c r="AF9" s="110">
        <f t="shared" si="1"/>
        <v>0.75467788755466336</v>
      </c>
    </row>
    <row r="10" spans="1:32" x14ac:dyDescent="0.25">
      <c r="A10" s="30" t="s">
        <v>17</v>
      </c>
      <c r="B10" s="71"/>
      <c r="C10" s="72"/>
      <c r="D10" s="73">
        <f>AD105</f>
        <v>14.4538914323087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44.692179700499167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75.673876871880196</v>
      </c>
      <c r="P11" s="74" t="s">
        <v>83</v>
      </c>
      <c r="S11" s="107" t="s">
        <v>29</v>
      </c>
      <c r="T11" s="112"/>
      <c r="U11" s="112"/>
      <c r="V11" s="112">
        <v>3071</v>
      </c>
      <c r="W11" s="112">
        <v>3258</v>
      </c>
      <c r="X11" s="112">
        <v>3477</v>
      </c>
      <c r="Y11" s="112">
        <v>3627</v>
      </c>
      <c r="Z11" s="112">
        <v>3857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13.777038269550749</v>
      </c>
      <c r="P12" s="74" t="s">
        <v>83</v>
      </c>
      <c r="S12" s="107" t="s">
        <v>30</v>
      </c>
      <c r="T12" s="112"/>
      <c r="U12" s="112"/>
      <c r="V12" s="112">
        <v>623</v>
      </c>
      <c r="W12" s="112">
        <v>754</v>
      </c>
      <c r="X12" s="112">
        <v>735</v>
      </c>
      <c r="Y12" s="112">
        <v>725</v>
      </c>
      <c r="Z12" s="112">
        <v>730</v>
      </c>
    </row>
    <row r="13" spans="1:32" ht="15" customHeight="1" x14ac:dyDescent="0.25">
      <c r="A13" s="30" t="s">
        <v>19</v>
      </c>
      <c r="B13" s="72"/>
      <c r="C13" s="72"/>
      <c r="D13" s="73">
        <f>AD108</f>
        <v>20.361892304338348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10.748752079866888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21.299324177022019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24.264224983649445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18.74167776298269</v>
      </c>
      <c r="P15" s="74" t="s">
        <v>83</v>
      </c>
      <c r="S15" s="115" t="s">
        <v>59</v>
      </c>
      <c r="T15" s="115"/>
      <c r="U15" s="116"/>
      <c r="V15" s="116">
        <v>1006</v>
      </c>
      <c r="W15" s="116">
        <v>1177</v>
      </c>
      <c r="X15" s="116">
        <v>1168</v>
      </c>
      <c r="Y15" s="112">
        <v>1221</v>
      </c>
      <c r="Z15" s="112">
        <v>1343</v>
      </c>
      <c r="AB15" s="117">
        <f t="shared" ref="AB15:AB34" si="2">IF(Z15="np",0,Z15/$Z$34)</f>
        <v>0.29240148051382536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22.803575321560935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81.25832223701731</v>
      </c>
      <c r="P16" s="37" t="s">
        <v>83</v>
      </c>
      <c r="S16" s="115" t="s">
        <v>60</v>
      </c>
      <c r="T16" s="115"/>
      <c r="U16" s="116"/>
      <c r="V16" s="116">
        <v>19</v>
      </c>
      <c r="W16" s="116">
        <v>19</v>
      </c>
      <c r="X16" s="116">
        <v>12</v>
      </c>
      <c r="Y16" s="112">
        <v>16</v>
      </c>
      <c r="Z16" s="112">
        <v>19</v>
      </c>
      <c r="AB16" s="117">
        <f t="shared" si="2"/>
        <v>4.136729806226867E-3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72</v>
      </c>
      <c r="W17" s="116">
        <v>84</v>
      </c>
      <c r="X17" s="116">
        <v>103</v>
      </c>
      <c r="Y17" s="112">
        <v>102</v>
      </c>
      <c r="Z17" s="112">
        <v>102</v>
      </c>
      <c r="AB17" s="117">
        <f t="shared" si="2"/>
        <v>2.2207707380796866E-2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34</v>
      </c>
      <c r="W18" s="116">
        <v>26</v>
      </c>
      <c r="X18" s="116">
        <v>25</v>
      </c>
      <c r="Y18" s="112">
        <v>25</v>
      </c>
      <c r="Z18" s="112">
        <v>22</v>
      </c>
      <c r="AB18" s="117">
        <f t="shared" si="2"/>
        <v>4.7898976703679508E-3</v>
      </c>
    </row>
    <row r="19" spans="1:28" x14ac:dyDescent="0.25">
      <c r="A19" s="63" t="str">
        <f>$S$1&amp;" ("&amp;$V$2&amp;" to "&amp;$Z$2&amp;")"</f>
        <v>Balonne (2018-19 to 2022-23)</v>
      </c>
      <c r="B19" s="63"/>
      <c r="C19" s="63"/>
      <c r="D19" s="63"/>
      <c r="E19" s="63"/>
      <c r="F19" s="63"/>
      <c r="G19" s="63" t="str">
        <f>$S$1&amp;" ("&amp;$V$2&amp;" to "&amp;$Z$2&amp;")"</f>
        <v>Balonne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200</v>
      </c>
      <c r="W19" s="116">
        <v>200</v>
      </c>
      <c r="X19" s="116">
        <v>214</v>
      </c>
      <c r="Y19" s="112">
        <v>219</v>
      </c>
      <c r="Z19" s="112">
        <v>256</v>
      </c>
      <c r="AB19" s="117">
        <f t="shared" si="2"/>
        <v>5.5736991073372523E-2</v>
      </c>
    </row>
    <row r="20" spans="1:28" x14ac:dyDescent="0.25">
      <c r="S20" s="115" t="s">
        <v>64</v>
      </c>
      <c r="T20" s="115"/>
      <c r="U20" s="116"/>
      <c r="V20" s="116">
        <v>144</v>
      </c>
      <c r="W20" s="116">
        <v>174</v>
      </c>
      <c r="X20" s="116">
        <v>210</v>
      </c>
      <c r="Y20" s="112">
        <v>227</v>
      </c>
      <c r="Z20" s="112">
        <v>230</v>
      </c>
      <c r="AB20" s="117">
        <f t="shared" si="2"/>
        <v>5.0076202917483124E-2</v>
      </c>
    </row>
    <row r="21" spans="1:28" x14ac:dyDescent="0.25">
      <c r="S21" s="115" t="s">
        <v>65</v>
      </c>
      <c r="T21" s="115"/>
      <c r="U21" s="116"/>
      <c r="V21" s="116">
        <v>227</v>
      </c>
      <c r="W21" s="116">
        <v>222</v>
      </c>
      <c r="X21" s="116">
        <v>260</v>
      </c>
      <c r="Y21" s="112">
        <v>260</v>
      </c>
      <c r="Z21" s="112">
        <v>255</v>
      </c>
      <c r="AB21" s="117">
        <f t="shared" si="2"/>
        <v>5.5519268451992163E-2</v>
      </c>
    </row>
    <row r="22" spans="1:28" x14ac:dyDescent="0.25">
      <c r="S22" s="115" t="s">
        <v>66</v>
      </c>
      <c r="T22" s="115"/>
      <c r="U22" s="116"/>
      <c r="V22" s="116">
        <v>182</v>
      </c>
      <c r="W22" s="116">
        <v>162</v>
      </c>
      <c r="X22" s="116">
        <v>182</v>
      </c>
      <c r="Y22" s="112">
        <v>216</v>
      </c>
      <c r="Z22" s="112">
        <v>305</v>
      </c>
      <c r="AB22" s="117">
        <f t="shared" si="2"/>
        <v>6.6405399521010239E-2</v>
      </c>
    </row>
    <row r="23" spans="1:28" x14ac:dyDescent="0.25">
      <c r="S23" s="115" t="s">
        <v>67</v>
      </c>
      <c r="T23" s="115"/>
      <c r="U23" s="116"/>
      <c r="V23" s="116">
        <v>93</v>
      </c>
      <c r="W23" s="116">
        <v>103</v>
      </c>
      <c r="X23" s="116">
        <v>127</v>
      </c>
      <c r="Y23" s="112">
        <v>152</v>
      </c>
      <c r="Z23" s="112">
        <v>154</v>
      </c>
      <c r="AB23" s="117">
        <f t="shared" si="2"/>
        <v>3.3529283692575657E-2</v>
      </c>
    </row>
    <row r="24" spans="1:28" x14ac:dyDescent="0.25">
      <c r="S24" s="115" t="s">
        <v>68</v>
      </c>
      <c r="T24" s="115"/>
      <c r="U24" s="116"/>
      <c r="V24" s="116">
        <v>9</v>
      </c>
      <c r="W24" s="116">
        <v>11</v>
      </c>
      <c r="X24" s="116">
        <v>7</v>
      </c>
      <c r="Y24" s="112">
        <v>6</v>
      </c>
      <c r="Z24" s="112">
        <v>6</v>
      </c>
      <c r="AB24" s="117">
        <f t="shared" si="2"/>
        <v>1.3063357282821686E-3</v>
      </c>
    </row>
    <row r="25" spans="1:28" x14ac:dyDescent="0.25">
      <c r="S25" s="115" t="s">
        <v>69</v>
      </c>
      <c r="T25" s="115"/>
      <c r="U25" s="116"/>
      <c r="V25" s="116">
        <v>76</v>
      </c>
      <c r="W25" s="116">
        <v>81</v>
      </c>
      <c r="X25" s="116">
        <v>78</v>
      </c>
      <c r="Y25" s="112">
        <v>66</v>
      </c>
      <c r="Z25" s="112">
        <v>88</v>
      </c>
      <c r="AB25" s="117">
        <f t="shared" si="2"/>
        <v>1.9159590681471803E-2</v>
      </c>
    </row>
    <row r="26" spans="1:28" x14ac:dyDescent="0.25">
      <c r="S26" s="115" t="s">
        <v>70</v>
      </c>
      <c r="T26" s="115"/>
      <c r="U26" s="116"/>
      <c r="V26" s="116">
        <v>50</v>
      </c>
      <c r="W26" s="116">
        <v>75</v>
      </c>
      <c r="X26" s="116">
        <v>69</v>
      </c>
      <c r="Y26" s="112">
        <v>64</v>
      </c>
      <c r="Z26" s="112">
        <v>54</v>
      </c>
      <c r="AB26" s="117">
        <f t="shared" si="2"/>
        <v>1.1757021554539516E-2</v>
      </c>
    </row>
    <row r="27" spans="1:28" x14ac:dyDescent="0.25">
      <c r="S27" s="115" t="s">
        <v>71</v>
      </c>
      <c r="T27" s="115"/>
      <c r="U27" s="116"/>
      <c r="V27" s="116">
        <v>85</v>
      </c>
      <c r="W27" s="116">
        <v>99</v>
      </c>
      <c r="X27" s="116">
        <v>125</v>
      </c>
      <c r="Y27" s="112">
        <v>125</v>
      </c>
      <c r="Z27" s="112">
        <v>139</v>
      </c>
      <c r="AB27" s="117">
        <f t="shared" si="2"/>
        <v>3.0263444371870236E-2</v>
      </c>
    </row>
    <row r="28" spans="1:28" x14ac:dyDescent="0.25">
      <c r="S28" s="115" t="s">
        <v>72</v>
      </c>
      <c r="T28" s="115"/>
      <c r="U28" s="116"/>
      <c r="V28" s="116">
        <v>173</v>
      </c>
      <c r="W28" s="116">
        <v>209</v>
      </c>
      <c r="X28" s="116">
        <v>274</v>
      </c>
      <c r="Y28" s="112">
        <v>291</v>
      </c>
      <c r="Z28" s="112">
        <v>305</v>
      </c>
      <c r="AB28" s="117">
        <f t="shared" si="2"/>
        <v>6.6405399521010239E-2</v>
      </c>
    </row>
    <row r="29" spans="1:28" x14ac:dyDescent="0.25">
      <c r="S29" s="115" t="s">
        <v>73</v>
      </c>
      <c r="T29" s="115"/>
      <c r="U29" s="116"/>
      <c r="V29" s="116">
        <v>206</v>
      </c>
      <c r="W29" s="116">
        <v>178</v>
      </c>
      <c r="X29" s="116">
        <v>182</v>
      </c>
      <c r="Y29" s="112">
        <v>200</v>
      </c>
      <c r="Z29" s="112">
        <v>208</v>
      </c>
      <c r="AB29" s="117">
        <f t="shared" si="2"/>
        <v>4.5286305247115174E-2</v>
      </c>
    </row>
    <row r="30" spans="1:28" x14ac:dyDescent="0.25">
      <c r="S30" s="115" t="s">
        <v>74</v>
      </c>
      <c r="T30" s="115"/>
      <c r="U30" s="116"/>
      <c r="V30" s="116">
        <v>326</v>
      </c>
      <c r="W30" s="116">
        <v>273</v>
      </c>
      <c r="X30" s="116">
        <v>283</v>
      </c>
      <c r="Y30" s="112">
        <v>274</v>
      </c>
      <c r="Z30" s="112">
        <v>283</v>
      </c>
      <c r="AB30" s="117">
        <f t="shared" si="2"/>
        <v>6.1615501850642282E-2</v>
      </c>
    </row>
    <row r="31" spans="1:28" x14ac:dyDescent="0.25">
      <c r="S31" s="115" t="s">
        <v>75</v>
      </c>
      <c r="T31" s="115"/>
      <c r="U31" s="116"/>
      <c r="V31" s="116">
        <v>313</v>
      </c>
      <c r="W31" s="116">
        <v>354</v>
      </c>
      <c r="X31" s="116">
        <v>364</v>
      </c>
      <c r="Y31" s="112">
        <v>377</v>
      </c>
      <c r="Z31" s="112">
        <v>364</v>
      </c>
      <c r="AB31" s="117">
        <f t="shared" si="2"/>
        <v>7.9251034182451552E-2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14</v>
      </c>
      <c r="W32" s="116">
        <v>18</v>
      </c>
      <c r="X32" s="116">
        <v>15</v>
      </c>
      <c r="Y32" s="112">
        <v>12</v>
      </c>
      <c r="Z32" s="112">
        <v>13</v>
      </c>
      <c r="AB32" s="117">
        <f t="shared" si="2"/>
        <v>2.8303940779446984E-3</v>
      </c>
    </row>
    <row r="33" spans="19:32" x14ac:dyDescent="0.25">
      <c r="S33" s="115" t="s">
        <v>77</v>
      </c>
      <c r="T33" s="115"/>
      <c r="U33" s="116"/>
      <c r="V33" s="116">
        <v>120</v>
      </c>
      <c r="W33" s="116">
        <v>117</v>
      </c>
      <c r="X33" s="116">
        <v>123</v>
      </c>
      <c r="Y33" s="112">
        <v>136</v>
      </c>
      <c r="Z33" s="112">
        <v>134</v>
      </c>
      <c r="AB33" s="117">
        <f t="shared" si="2"/>
        <v>2.9174831264968431E-2</v>
      </c>
    </row>
    <row r="34" spans="19:32" x14ac:dyDescent="0.25">
      <c r="S34" s="118" t="s">
        <v>53</v>
      </c>
      <c r="T34" s="118"/>
      <c r="U34" s="119"/>
      <c r="V34" s="119">
        <v>3696</v>
      </c>
      <c r="W34" s="119">
        <v>4015</v>
      </c>
      <c r="X34" s="119">
        <v>4212</v>
      </c>
      <c r="Y34" s="120">
        <v>4353</v>
      </c>
      <c r="Z34" s="120">
        <v>4593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1999</v>
      </c>
      <c r="W37" s="112">
        <v>2166</v>
      </c>
      <c r="X37" s="112">
        <v>2144</v>
      </c>
      <c r="Y37" s="112">
        <v>2279</v>
      </c>
      <c r="Z37" s="112">
        <v>2441</v>
      </c>
      <c r="AB37" s="132">
        <f>Z37/Z40*100</f>
        <v>81.25832223701731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437</v>
      </c>
      <c r="W38" s="112">
        <v>502</v>
      </c>
      <c r="X38" s="112">
        <v>532</v>
      </c>
      <c r="Y38" s="112">
        <v>510</v>
      </c>
      <c r="Z38" s="112">
        <v>563</v>
      </c>
      <c r="AB38" s="132">
        <f>Z38/Z40*100</f>
        <v>18.74167776298269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2436</v>
      </c>
      <c r="W40" s="112">
        <v>2668</v>
      </c>
      <c r="X40" s="112">
        <v>2676</v>
      </c>
      <c r="Y40" s="112">
        <v>2789</v>
      </c>
      <c r="Z40" s="112">
        <v>3004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15</v>
      </c>
      <c r="X44" s="112">
        <v>15</v>
      </c>
      <c r="Y44" s="112">
        <v>21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66</v>
      </c>
      <c r="W45" s="112">
        <v>67</v>
      </c>
      <c r="X45" s="112">
        <v>100</v>
      </c>
      <c r="Y45" s="112">
        <v>107</v>
      </c>
      <c r="Z45" s="112">
        <v>118</v>
      </c>
    </row>
    <row r="46" spans="19:32" x14ac:dyDescent="0.25">
      <c r="S46" s="115" t="s">
        <v>38</v>
      </c>
      <c r="T46" s="115"/>
      <c r="U46" s="112"/>
      <c r="V46" s="112">
        <v>125</v>
      </c>
      <c r="W46" s="112">
        <v>166</v>
      </c>
      <c r="X46" s="112">
        <v>170</v>
      </c>
      <c r="Y46" s="112">
        <v>172</v>
      </c>
      <c r="Z46" s="112">
        <v>164</v>
      </c>
    </row>
    <row r="47" spans="19:32" x14ac:dyDescent="0.25">
      <c r="S47" s="115" t="s">
        <v>39</v>
      </c>
      <c r="T47" s="115"/>
      <c r="U47" s="112"/>
      <c r="V47" s="112">
        <v>188</v>
      </c>
      <c r="W47" s="112">
        <v>200</v>
      </c>
      <c r="X47" s="112">
        <v>188</v>
      </c>
      <c r="Y47" s="112">
        <v>221</v>
      </c>
      <c r="Z47" s="112">
        <v>247</v>
      </c>
    </row>
    <row r="48" spans="19:32" x14ac:dyDescent="0.25">
      <c r="S48" s="115" t="s">
        <v>40</v>
      </c>
      <c r="T48" s="115"/>
      <c r="U48" s="112"/>
      <c r="V48" s="112">
        <v>257</v>
      </c>
      <c r="W48" s="112">
        <v>251</v>
      </c>
      <c r="X48" s="112">
        <v>278</v>
      </c>
      <c r="Y48" s="112">
        <v>282</v>
      </c>
      <c r="Z48" s="112">
        <v>319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225</v>
      </c>
      <c r="W49" s="112">
        <v>187</v>
      </c>
      <c r="X49" s="112">
        <v>222</v>
      </c>
      <c r="Y49" s="112">
        <v>212</v>
      </c>
      <c r="Z49" s="112">
        <v>283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Balonne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130</v>
      </c>
      <c r="W50" s="112">
        <v>143</v>
      </c>
      <c r="X50" s="112">
        <v>166</v>
      </c>
      <c r="Y50" s="112">
        <v>187</v>
      </c>
      <c r="Z50" s="112">
        <v>208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146</v>
      </c>
      <c r="W51" s="112">
        <v>151</v>
      </c>
      <c r="X51" s="112">
        <v>150</v>
      </c>
      <c r="Y51" s="112">
        <v>144</v>
      </c>
      <c r="Z51" s="112">
        <v>158</v>
      </c>
    </row>
    <row r="52" spans="1:26" ht="15" customHeight="1" x14ac:dyDescent="0.25">
      <c r="S52" s="115" t="s">
        <v>44</v>
      </c>
      <c r="T52" s="115"/>
      <c r="U52" s="112"/>
      <c r="V52" s="112">
        <v>175</v>
      </c>
      <c r="W52" s="112">
        <v>189</v>
      </c>
      <c r="X52" s="112">
        <v>175</v>
      </c>
      <c r="Y52" s="112">
        <v>187</v>
      </c>
      <c r="Z52" s="112">
        <v>174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169</v>
      </c>
      <c r="W53" s="112">
        <v>188</v>
      </c>
      <c r="X53" s="112">
        <v>176</v>
      </c>
      <c r="Y53" s="112">
        <v>197</v>
      </c>
      <c r="Z53" s="112">
        <v>210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152</v>
      </c>
      <c r="W54" s="112">
        <v>176</v>
      </c>
      <c r="X54" s="112">
        <v>204</v>
      </c>
      <c r="Y54" s="112">
        <v>199</v>
      </c>
      <c r="Z54" s="112">
        <v>194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136</v>
      </c>
      <c r="W55" s="112">
        <v>142</v>
      </c>
      <c r="X55" s="112">
        <v>144</v>
      </c>
      <c r="Y55" s="112">
        <v>144</v>
      </c>
      <c r="Z55" s="112">
        <v>162</v>
      </c>
    </row>
    <row r="56" spans="1:26" ht="15" customHeight="1" x14ac:dyDescent="0.25">
      <c r="S56" s="115" t="s">
        <v>48</v>
      </c>
      <c r="T56" s="115"/>
      <c r="U56" s="112"/>
      <c r="V56" s="112">
        <v>78</v>
      </c>
      <c r="W56" s="112">
        <v>83</v>
      </c>
      <c r="X56" s="112">
        <v>89</v>
      </c>
      <c r="Y56" s="112">
        <v>91</v>
      </c>
      <c r="Z56" s="112">
        <v>76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</v>
      </c>
      <c r="W57" s="112">
        <v>50</v>
      </c>
      <c r="X57" s="112">
        <v>62</v>
      </c>
      <c r="Y57" s="112">
        <v>54</v>
      </c>
      <c r="Z57" s="112">
        <v>65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</v>
      </c>
      <c r="W58" s="112">
        <v>18</v>
      </c>
      <c r="X58" s="112">
        <v>23</v>
      </c>
      <c r="Y58" s="112">
        <v>26</v>
      </c>
      <c r="Z58" s="112">
        <v>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13</v>
      </c>
      <c r="X59" s="112">
        <v>12</v>
      </c>
      <c r="Y59" s="112">
        <v>10</v>
      </c>
      <c r="Z59" s="112">
        <v>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11</v>
      </c>
      <c r="X60" s="112">
        <v>5</v>
      </c>
      <c r="Y60" s="112">
        <v>11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1920</v>
      </c>
      <c r="W61" s="112">
        <v>2053</v>
      </c>
      <c r="X61" s="112">
        <v>2179</v>
      </c>
      <c r="Y61" s="112">
        <v>2247</v>
      </c>
      <c r="Z61" s="112">
        <v>2434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13</v>
      </c>
      <c r="X63" s="112">
        <v>23</v>
      </c>
      <c r="Y63" s="112">
        <v>16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59</v>
      </c>
      <c r="W64" s="112">
        <v>55</v>
      </c>
      <c r="X64" s="112">
        <v>64</v>
      </c>
      <c r="Y64" s="112">
        <v>68</v>
      </c>
      <c r="Z64" s="112">
        <v>61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Balonne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133</v>
      </c>
      <c r="W65" s="112">
        <v>145</v>
      </c>
      <c r="X65" s="112">
        <v>170</v>
      </c>
      <c r="Y65" s="112">
        <v>187</v>
      </c>
      <c r="Z65" s="112">
        <v>154</v>
      </c>
    </row>
    <row r="66" spans="1:26" x14ac:dyDescent="0.25">
      <c r="S66" s="115" t="s">
        <v>39</v>
      </c>
      <c r="T66" s="115"/>
      <c r="U66" s="112"/>
      <c r="V66" s="112">
        <v>176</v>
      </c>
      <c r="W66" s="112">
        <v>205</v>
      </c>
      <c r="X66" s="112">
        <v>219</v>
      </c>
      <c r="Y66" s="112">
        <v>228</v>
      </c>
      <c r="Z66" s="112">
        <v>284</v>
      </c>
    </row>
    <row r="67" spans="1:26" x14ac:dyDescent="0.25">
      <c r="S67" s="115" t="s">
        <v>40</v>
      </c>
      <c r="T67" s="115"/>
      <c r="U67" s="112"/>
      <c r="V67" s="112">
        <v>231</v>
      </c>
      <c r="W67" s="112">
        <v>250</v>
      </c>
      <c r="X67" s="112">
        <v>213</v>
      </c>
      <c r="Y67" s="112">
        <v>236</v>
      </c>
      <c r="Z67" s="112">
        <v>274</v>
      </c>
    </row>
    <row r="68" spans="1:26" x14ac:dyDescent="0.25">
      <c r="S68" s="115" t="s">
        <v>41</v>
      </c>
      <c r="T68" s="115"/>
      <c r="U68" s="112"/>
      <c r="V68" s="112">
        <v>146</v>
      </c>
      <c r="W68" s="112">
        <v>165</v>
      </c>
      <c r="X68" s="112">
        <v>187</v>
      </c>
      <c r="Y68" s="112">
        <v>208</v>
      </c>
      <c r="Z68" s="112">
        <v>197</v>
      </c>
    </row>
    <row r="69" spans="1:26" x14ac:dyDescent="0.25">
      <c r="S69" s="115" t="s">
        <v>42</v>
      </c>
      <c r="T69" s="115"/>
      <c r="U69" s="112"/>
      <c r="V69" s="112">
        <v>145</v>
      </c>
      <c r="W69" s="112">
        <v>173</v>
      </c>
      <c r="X69" s="112">
        <v>177</v>
      </c>
      <c r="Y69" s="112">
        <v>179</v>
      </c>
      <c r="Z69" s="112">
        <v>175</v>
      </c>
    </row>
    <row r="70" spans="1:26" x14ac:dyDescent="0.25">
      <c r="S70" s="115" t="s">
        <v>43</v>
      </c>
      <c r="T70" s="115"/>
      <c r="U70" s="112"/>
      <c r="V70" s="112">
        <v>161</v>
      </c>
      <c r="W70" s="112">
        <v>173</v>
      </c>
      <c r="X70" s="112">
        <v>168</v>
      </c>
      <c r="Y70" s="112">
        <v>153</v>
      </c>
      <c r="Z70" s="112">
        <v>157</v>
      </c>
    </row>
    <row r="71" spans="1:26" x14ac:dyDescent="0.25">
      <c r="S71" s="115" t="s">
        <v>44</v>
      </c>
      <c r="T71" s="115"/>
      <c r="U71" s="112"/>
      <c r="V71" s="112">
        <v>168</v>
      </c>
      <c r="W71" s="112">
        <v>160</v>
      </c>
      <c r="X71" s="112">
        <v>164</v>
      </c>
      <c r="Y71" s="112">
        <v>175</v>
      </c>
      <c r="Z71" s="112">
        <v>188</v>
      </c>
    </row>
    <row r="72" spans="1:26" x14ac:dyDescent="0.25">
      <c r="S72" s="115" t="s">
        <v>45</v>
      </c>
      <c r="T72" s="115"/>
      <c r="U72" s="112"/>
      <c r="V72" s="112">
        <v>198</v>
      </c>
      <c r="W72" s="112">
        <v>189</v>
      </c>
      <c r="X72" s="112">
        <v>211</v>
      </c>
      <c r="Y72" s="112">
        <v>232</v>
      </c>
      <c r="Z72" s="112">
        <v>223</v>
      </c>
    </row>
    <row r="73" spans="1:26" x14ac:dyDescent="0.25">
      <c r="S73" s="115" t="s">
        <v>46</v>
      </c>
      <c r="T73" s="115"/>
      <c r="U73" s="112"/>
      <c r="V73" s="112">
        <v>164</v>
      </c>
      <c r="W73" s="112">
        <v>177</v>
      </c>
      <c r="X73" s="112">
        <v>167</v>
      </c>
      <c r="Y73" s="112">
        <v>166</v>
      </c>
      <c r="Z73" s="112">
        <v>151</v>
      </c>
    </row>
    <row r="74" spans="1:26" x14ac:dyDescent="0.25">
      <c r="S74" s="115" t="s">
        <v>47</v>
      </c>
      <c r="T74" s="115"/>
      <c r="U74" s="112"/>
      <c r="V74" s="112">
        <v>98</v>
      </c>
      <c r="W74" s="112">
        <v>133</v>
      </c>
      <c r="X74" s="112">
        <v>127</v>
      </c>
      <c r="Y74" s="112">
        <v>131</v>
      </c>
      <c r="Z74" s="112">
        <v>153</v>
      </c>
    </row>
    <row r="75" spans="1:26" x14ac:dyDescent="0.25">
      <c r="S75" s="115" t="s">
        <v>48</v>
      </c>
      <c r="T75" s="115"/>
      <c r="U75" s="112"/>
      <c r="V75" s="112">
        <v>53</v>
      </c>
      <c r="W75" s="112">
        <v>57</v>
      </c>
      <c r="X75" s="112">
        <v>79</v>
      </c>
      <c r="Y75" s="112">
        <v>67</v>
      </c>
      <c r="Z75" s="112">
        <v>57</v>
      </c>
    </row>
    <row r="76" spans="1:26" x14ac:dyDescent="0.25">
      <c r="S76" s="115" t="s">
        <v>49</v>
      </c>
      <c r="T76" s="115"/>
      <c r="U76" s="112"/>
      <c r="V76" s="112">
        <v>12</v>
      </c>
      <c r="W76" s="112">
        <v>32</v>
      </c>
      <c r="X76" s="112">
        <v>35</v>
      </c>
      <c r="Y76" s="112">
        <v>25</v>
      </c>
      <c r="Z76" s="112">
        <v>29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13</v>
      </c>
      <c r="X77" s="112">
        <v>10</v>
      </c>
      <c r="Y77" s="112">
        <v>15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8</v>
      </c>
      <c r="X78" s="112">
        <v>7</v>
      </c>
      <c r="Y78" s="112">
        <v>7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8</v>
      </c>
      <c r="X79" s="112">
        <v>2</v>
      </c>
      <c r="Y79" s="112">
        <v>0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1773</v>
      </c>
      <c r="W80" s="112">
        <v>1959</v>
      </c>
      <c r="X80" s="112">
        <v>2023</v>
      </c>
      <c r="Y80" s="112">
        <v>2108</v>
      </c>
      <c r="Z80" s="112">
        <v>2151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Balonne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179</v>
      </c>
      <c r="W83" s="112">
        <v>184</v>
      </c>
      <c r="X83" s="112">
        <v>179</v>
      </c>
      <c r="Y83" s="112">
        <v>166</v>
      </c>
      <c r="Z83" s="112">
        <v>161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59</v>
      </c>
      <c r="W84" s="112">
        <v>62</v>
      </c>
      <c r="X84" s="112">
        <v>66</v>
      </c>
      <c r="Y84" s="112">
        <v>60</v>
      </c>
      <c r="Z84" s="112">
        <v>57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160</v>
      </c>
      <c r="W85" s="112">
        <v>170</v>
      </c>
      <c r="X85" s="112">
        <v>182</v>
      </c>
      <c r="Y85" s="112">
        <v>190</v>
      </c>
      <c r="Z85" s="112">
        <v>232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4,587</v>
      </c>
      <c r="D86" s="96">
        <f t="shared" ref="D86:D91" si="4">AD4</f>
        <v>5.2788616020197354E-2</v>
      </c>
      <c r="E86" s="97">
        <f t="shared" ref="E86:E91" si="5">AD4</f>
        <v>5.2788616020197354E-2</v>
      </c>
      <c r="F86" s="96">
        <f t="shared" ref="F86:F91" si="6">AF4</f>
        <v>0.24140730717185388</v>
      </c>
      <c r="G86" s="97">
        <f t="shared" ref="G86:G91" si="7">AF4</f>
        <v>0.24140730717185388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34</v>
      </c>
      <c r="W86" s="112">
        <v>33</v>
      </c>
      <c r="X86" s="112">
        <v>36</v>
      </c>
      <c r="Y86" s="112">
        <v>33</v>
      </c>
      <c r="Z86" s="112">
        <v>42</v>
      </c>
    </row>
    <row r="87" spans="1:30" ht="15" customHeight="1" x14ac:dyDescent="0.25">
      <c r="A87" s="98" t="s">
        <v>4</v>
      </c>
      <c r="B87" s="49"/>
      <c r="C87" s="57" t="str">
        <f t="shared" si="3"/>
        <v>2,434</v>
      </c>
      <c r="D87" s="96">
        <f t="shared" si="4"/>
        <v>8.4670231729055301E-2</v>
      </c>
      <c r="E87" s="97">
        <f t="shared" si="5"/>
        <v>8.4670231729055301E-2</v>
      </c>
      <c r="F87" s="96">
        <f t="shared" si="6"/>
        <v>0.26903023983315943</v>
      </c>
      <c r="G87" s="97">
        <f t="shared" si="7"/>
        <v>0.26903023983315943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18</v>
      </c>
      <c r="W87" s="112">
        <v>24</v>
      </c>
      <c r="X87" s="112">
        <v>21</v>
      </c>
      <c r="Y87" s="112">
        <v>19</v>
      </c>
      <c r="Z87" s="112">
        <v>29</v>
      </c>
    </row>
    <row r="88" spans="1:30" ht="15" customHeight="1" x14ac:dyDescent="0.25">
      <c r="A88" s="98" t="s">
        <v>5</v>
      </c>
      <c r="B88" s="49"/>
      <c r="C88" s="57" t="str">
        <f t="shared" si="3"/>
        <v>2,146</v>
      </c>
      <c r="D88" s="96">
        <f t="shared" si="4"/>
        <v>1.8993352326685642E-2</v>
      </c>
      <c r="E88" s="97">
        <f t="shared" si="5"/>
        <v>1.8993352326685642E-2</v>
      </c>
      <c r="F88" s="96">
        <f t="shared" si="6"/>
        <v>0.20629567172568852</v>
      </c>
      <c r="G88" s="97">
        <f t="shared" si="7"/>
        <v>0.20629567172568852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42</v>
      </c>
      <c r="W88" s="112">
        <v>44</v>
      </c>
      <c r="X88" s="112">
        <v>41</v>
      </c>
      <c r="Y88" s="112">
        <v>51</v>
      </c>
      <c r="Z88" s="112">
        <v>48</v>
      </c>
    </row>
    <row r="89" spans="1:30" ht="15" customHeight="1" x14ac:dyDescent="0.25">
      <c r="A89" s="49" t="s">
        <v>6</v>
      </c>
      <c r="B89" s="49"/>
      <c r="C89" s="57" t="str">
        <f t="shared" si="3"/>
        <v>3,005</v>
      </c>
      <c r="D89" s="96">
        <f t="shared" si="4"/>
        <v>7.9382183908045967E-2</v>
      </c>
      <c r="E89" s="97">
        <f t="shared" si="5"/>
        <v>7.9382183908045967E-2</v>
      </c>
      <c r="F89" s="96">
        <f t="shared" si="6"/>
        <v>0.2320623206232062</v>
      </c>
      <c r="G89" s="97">
        <f t="shared" si="7"/>
        <v>0.2320623206232062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145</v>
      </c>
      <c r="W89" s="112">
        <v>155</v>
      </c>
      <c r="X89" s="112">
        <v>164</v>
      </c>
      <c r="Y89" s="112">
        <v>177</v>
      </c>
      <c r="Z89" s="112">
        <v>241</v>
      </c>
    </row>
    <row r="90" spans="1:30" ht="15" customHeight="1" x14ac:dyDescent="0.25">
      <c r="A90" s="49" t="s">
        <v>95</v>
      </c>
      <c r="B90" s="49"/>
      <c r="C90" s="57" t="str">
        <f t="shared" si="3"/>
        <v>$45,923</v>
      </c>
      <c r="D90" s="96">
        <f t="shared" si="4"/>
        <v>5.7708270953773733E-2</v>
      </c>
      <c r="E90" s="97">
        <f t="shared" si="5"/>
        <v>5.7708270953773733E-2</v>
      </c>
      <c r="F90" s="96">
        <f t="shared" si="6"/>
        <v>0.26198212656502484</v>
      </c>
      <c r="G90" s="97">
        <f t="shared" si="7"/>
        <v>0.26198212656502484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265</v>
      </c>
      <c r="W90" s="112">
        <v>257</v>
      </c>
      <c r="X90" s="112">
        <v>293</v>
      </c>
      <c r="Y90" s="112">
        <v>306</v>
      </c>
      <c r="Z90" s="112">
        <v>233</v>
      </c>
    </row>
    <row r="91" spans="1:30" ht="15" customHeight="1" x14ac:dyDescent="0.25">
      <c r="A91" s="49" t="s">
        <v>7</v>
      </c>
      <c r="B91" s="49"/>
      <c r="C91" s="57" t="str">
        <f t="shared" si="3"/>
        <v>$177.2 mil</v>
      </c>
      <c r="D91" s="96">
        <f t="shared" si="4"/>
        <v>4.1356734215039825E-2</v>
      </c>
      <c r="E91" s="97">
        <f t="shared" si="5"/>
        <v>4.1356734215039825E-2</v>
      </c>
      <c r="F91" s="96">
        <f t="shared" si="6"/>
        <v>0.75467788755466336</v>
      </c>
      <c r="G91" s="97">
        <f t="shared" si="7"/>
        <v>0.75467788755466336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1279</v>
      </c>
      <c r="W91" s="112">
        <v>1396</v>
      </c>
      <c r="X91" s="112">
        <v>1427</v>
      </c>
      <c r="Y91" s="112">
        <v>1504</v>
      </c>
      <c r="Z91" s="112">
        <v>1662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98</v>
      </c>
      <c r="W93" s="112">
        <v>111</v>
      </c>
      <c r="X93" s="112">
        <v>107</v>
      </c>
      <c r="Y93" s="112">
        <v>99</v>
      </c>
      <c r="Z93" s="112">
        <v>114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172</v>
      </c>
      <c r="W94" s="112">
        <v>190</v>
      </c>
      <c r="X94" s="112">
        <v>194</v>
      </c>
      <c r="Y94" s="112">
        <v>188</v>
      </c>
      <c r="Z94" s="112">
        <v>191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22</v>
      </c>
      <c r="W95" s="112">
        <v>21</v>
      </c>
      <c r="X95" s="112">
        <v>20</v>
      </c>
      <c r="Y95" s="112">
        <v>24</v>
      </c>
      <c r="Z95" s="112">
        <v>35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162</v>
      </c>
      <c r="W96" s="112">
        <v>184</v>
      </c>
      <c r="X96" s="112">
        <v>187</v>
      </c>
      <c r="Y96" s="112">
        <v>216</v>
      </c>
      <c r="Z96" s="112">
        <v>199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180</v>
      </c>
      <c r="W97" s="112">
        <v>186</v>
      </c>
      <c r="X97" s="112">
        <v>168</v>
      </c>
      <c r="Y97" s="112">
        <v>178</v>
      </c>
      <c r="Z97" s="112">
        <v>177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112</v>
      </c>
      <c r="W98" s="112">
        <v>111</v>
      </c>
      <c r="X98" s="112">
        <v>105</v>
      </c>
      <c r="Y98" s="112">
        <v>121</v>
      </c>
      <c r="Z98" s="112">
        <v>99</v>
      </c>
    </row>
    <row r="99" spans="1:32" ht="15" customHeight="1" x14ac:dyDescent="0.25">
      <c r="S99" s="115" t="s">
        <v>196</v>
      </c>
      <c r="T99" s="115"/>
      <c r="U99" s="112"/>
      <c r="V99" s="112">
        <v>7</v>
      </c>
      <c r="W99" s="112">
        <v>18</v>
      </c>
      <c r="X99" s="112">
        <v>20</v>
      </c>
      <c r="Y99" s="112">
        <v>16</v>
      </c>
      <c r="Z99" s="112">
        <v>51</v>
      </c>
    </row>
    <row r="100" spans="1:32" ht="15" customHeight="1" x14ac:dyDescent="0.25">
      <c r="S100" s="115" t="s">
        <v>58</v>
      </c>
      <c r="T100" s="115"/>
      <c r="U100" s="112"/>
      <c r="V100" s="112">
        <v>153</v>
      </c>
      <c r="W100" s="112">
        <v>157</v>
      </c>
      <c r="X100" s="112">
        <v>157</v>
      </c>
      <c r="Y100" s="112">
        <v>165</v>
      </c>
      <c r="Z100" s="112">
        <v>147</v>
      </c>
    </row>
    <row r="101" spans="1:32" x14ac:dyDescent="0.25">
      <c r="A101" s="18"/>
      <c r="S101" s="118" t="s">
        <v>53</v>
      </c>
      <c r="T101" s="118"/>
      <c r="U101" s="112"/>
      <c r="V101" s="112">
        <v>1159</v>
      </c>
      <c r="W101" s="112">
        <v>1266</v>
      </c>
      <c r="X101" s="112">
        <v>1242</v>
      </c>
      <c r="Y101" s="112">
        <v>1279</v>
      </c>
      <c r="Z101" s="112">
        <v>1342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2577</v>
      </c>
      <c r="W104" s="112">
        <v>2942</v>
      </c>
      <c r="X104" s="112">
        <v>2970</v>
      </c>
      <c r="Y104" s="112">
        <v>3099</v>
      </c>
      <c r="Z104" s="112">
        <v>3401</v>
      </c>
      <c r="AB104" s="109" t="str">
        <f>TEXT(Z104,"###,###")</f>
        <v>3,401</v>
      </c>
      <c r="AD104" s="130">
        <f>Z104/($Z$4)*100</f>
        <v>74.144320906910835</v>
      </c>
      <c r="AF104" s="109"/>
    </row>
    <row r="105" spans="1:32" x14ac:dyDescent="0.25">
      <c r="S105" s="115" t="s">
        <v>17</v>
      </c>
      <c r="T105" s="115"/>
      <c r="U105" s="112"/>
      <c r="V105" s="112">
        <v>695</v>
      </c>
      <c r="W105" s="112">
        <v>650</v>
      </c>
      <c r="X105" s="112">
        <v>662</v>
      </c>
      <c r="Y105" s="112">
        <v>686</v>
      </c>
      <c r="Z105" s="112">
        <v>663</v>
      </c>
      <c r="AB105" s="109" t="str">
        <f>TEXT(Z105,"###,###")</f>
        <v>663</v>
      </c>
      <c r="AD105" s="130">
        <f>Z105/($Z$4)*100</f>
        <v>14.4538914323087</v>
      </c>
      <c r="AF105" s="109"/>
    </row>
    <row r="106" spans="1:32" x14ac:dyDescent="0.25">
      <c r="S106" s="118" t="s">
        <v>53</v>
      </c>
      <c r="T106" s="118"/>
      <c r="U106" s="120"/>
      <c r="V106" s="120">
        <v>3272</v>
      </c>
      <c r="W106" s="120">
        <v>3592</v>
      </c>
      <c r="X106" s="120">
        <v>3632</v>
      </c>
      <c r="Y106" s="120">
        <v>3785</v>
      </c>
      <c r="Z106" s="120">
        <v>4064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728</v>
      </c>
      <c r="W108" s="112">
        <v>861</v>
      </c>
      <c r="X108" s="112">
        <v>871</v>
      </c>
      <c r="Y108" s="112">
        <v>820</v>
      </c>
      <c r="Z108" s="112">
        <v>934</v>
      </c>
      <c r="AB108" s="109" t="str">
        <f>TEXT(Z108,"###,###")</f>
        <v>934</v>
      </c>
      <c r="AD108" s="130">
        <f>Z108/($Z$4)*100</f>
        <v>20.361892304338348</v>
      </c>
      <c r="AF108" s="109"/>
    </row>
    <row r="109" spans="1:32" x14ac:dyDescent="0.25">
      <c r="S109" s="115" t="s">
        <v>20</v>
      </c>
      <c r="T109" s="115"/>
      <c r="U109" s="112"/>
      <c r="V109" s="112">
        <v>775</v>
      </c>
      <c r="W109" s="112">
        <v>781</v>
      </c>
      <c r="X109" s="112">
        <v>975</v>
      </c>
      <c r="Y109" s="112">
        <v>1021</v>
      </c>
      <c r="Z109" s="112">
        <v>977</v>
      </c>
      <c r="AB109" s="109" t="str">
        <f>TEXT(Z109,"###,###")</f>
        <v>977</v>
      </c>
      <c r="AD109" s="130">
        <f>Z109/($Z$4)*100</f>
        <v>21.299324177022019</v>
      </c>
      <c r="AF109" s="109"/>
    </row>
    <row r="110" spans="1:32" x14ac:dyDescent="0.25">
      <c r="S110" s="115" t="s">
        <v>21</v>
      </c>
      <c r="T110" s="115"/>
      <c r="U110" s="112"/>
      <c r="V110" s="112">
        <v>757</v>
      </c>
      <c r="W110" s="112">
        <v>864</v>
      </c>
      <c r="X110" s="112">
        <v>845</v>
      </c>
      <c r="Y110" s="112">
        <v>985</v>
      </c>
      <c r="Z110" s="112">
        <v>1113</v>
      </c>
      <c r="AB110" s="109" t="str">
        <f>TEXT(Z110,"###,###")</f>
        <v>1,113</v>
      </c>
      <c r="AD110" s="130">
        <f>Z110/($Z$4)*100</f>
        <v>24.264224983649445</v>
      </c>
      <c r="AF110" s="109"/>
    </row>
    <row r="111" spans="1:32" x14ac:dyDescent="0.25">
      <c r="S111" s="115" t="s">
        <v>22</v>
      </c>
      <c r="T111" s="115"/>
      <c r="U111" s="112"/>
      <c r="V111" s="112">
        <v>910</v>
      </c>
      <c r="W111" s="112">
        <v>882</v>
      </c>
      <c r="X111" s="112">
        <v>941</v>
      </c>
      <c r="Y111" s="112">
        <v>956</v>
      </c>
      <c r="Z111" s="112">
        <v>1046</v>
      </c>
      <c r="AB111" s="109" t="str">
        <f>TEXT(Z111,"###,###")</f>
        <v>1,046</v>
      </c>
      <c r="AD111" s="130">
        <f>Z111/($Z$4)*100</f>
        <v>22.803575321560935</v>
      </c>
      <c r="AF111" s="109"/>
    </row>
    <row r="112" spans="1:32" x14ac:dyDescent="0.25">
      <c r="S112" s="118" t="s">
        <v>53</v>
      </c>
      <c r="T112" s="118"/>
      <c r="U112" s="112"/>
      <c r="V112" s="112">
        <v>3697</v>
      </c>
      <c r="W112" s="112">
        <v>4012</v>
      </c>
      <c r="X112" s="112">
        <v>4212</v>
      </c>
      <c r="Y112" s="112">
        <v>4355</v>
      </c>
      <c r="Z112" s="112">
        <v>4591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41.2</v>
      </c>
      <c r="W118" s="131">
        <v>42.19</v>
      </c>
      <c r="X118" s="131">
        <v>42.07</v>
      </c>
      <c r="Y118" s="131">
        <v>41.46</v>
      </c>
      <c r="Z118" s="131">
        <v>41.03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1817</v>
      </c>
      <c r="W120" s="112">
        <v>1908</v>
      </c>
      <c r="X120" s="112">
        <v>1944</v>
      </c>
      <c r="Y120" s="112">
        <v>2065</v>
      </c>
      <c r="Z120" s="112">
        <v>2274</v>
      </c>
      <c r="AB120" s="109" t="str">
        <f>TEXT(Z120,"###,###")</f>
        <v>2,274</v>
      </c>
    </row>
    <row r="121" spans="19:32" x14ac:dyDescent="0.25">
      <c r="S121" s="101" t="s">
        <v>98</v>
      </c>
      <c r="T121" s="112"/>
      <c r="U121" s="112"/>
      <c r="V121" s="112">
        <v>294</v>
      </c>
      <c r="W121" s="112">
        <v>399</v>
      </c>
      <c r="X121" s="112">
        <v>370</v>
      </c>
      <c r="Y121" s="112">
        <v>372</v>
      </c>
      <c r="Z121" s="112">
        <v>414</v>
      </c>
      <c r="AB121" s="109" t="str">
        <f>TEXT(Z121,"###,###")</f>
        <v>414</v>
      </c>
    </row>
    <row r="122" spans="19:32" x14ac:dyDescent="0.25">
      <c r="S122" s="101" t="s">
        <v>99</v>
      </c>
      <c r="T122" s="112"/>
      <c r="U122" s="112"/>
      <c r="V122" s="112">
        <v>334</v>
      </c>
      <c r="W122" s="112">
        <v>357</v>
      </c>
      <c r="X122" s="112">
        <v>363</v>
      </c>
      <c r="Y122" s="112">
        <v>355</v>
      </c>
      <c r="Z122" s="112">
        <v>323</v>
      </c>
      <c r="AB122" s="109" t="str">
        <f>TEXT(Z122,"###,###")</f>
        <v>323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2151</v>
      </c>
      <c r="W124" s="112">
        <v>2265</v>
      </c>
      <c r="X124" s="112">
        <v>2307</v>
      </c>
      <c r="Y124" s="112">
        <v>2420</v>
      </c>
      <c r="Z124" s="112">
        <v>2597</v>
      </c>
      <c r="AB124" s="109" t="str">
        <f>TEXT(Z124,"###,###")</f>
        <v>2,597</v>
      </c>
      <c r="AD124" s="127">
        <f>Z124/$Z$7*100</f>
        <v>86.4226289517471</v>
      </c>
    </row>
    <row r="125" spans="19:32" x14ac:dyDescent="0.25">
      <c r="S125" s="101" t="s">
        <v>101</v>
      </c>
      <c r="T125" s="112"/>
      <c r="U125" s="112"/>
      <c r="V125" s="112">
        <v>628</v>
      </c>
      <c r="W125" s="112">
        <v>756</v>
      </c>
      <c r="X125" s="112">
        <v>733</v>
      </c>
      <c r="Y125" s="112">
        <v>727</v>
      </c>
      <c r="Z125" s="112">
        <v>737</v>
      </c>
      <c r="AB125" s="109" t="str">
        <f>TEXT(Z125,"###,###")</f>
        <v>737</v>
      </c>
      <c r="AD125" s="127">
        <f>Z125/$Z$7*100</f>
        <v>24.525790349417637</v>
      </c>
    </row>
    <row r="127" spans="19:32" x14ac:dyDescent="0.25">
      <c r="S127" s="101" t="s">
        <v>102</v>
      </c>
      <c r="T127" s="112"/>
      <c r="U127" s="112"/>
      <c r="V127" s="112">
        <v>1281</v>
      </c>
      <c r="W127" s="112">
        <v>1397</v>
      </c>
      <c r="X127" s="112">
        <v>1425</v>
      </c>
      <c r="Y127" s="112">
        <v>1505</v>
      </c>
      <c r="Z127" s="112">
        <v>1662</v>
      </c>
      <c r="AB127" s="109" t="str">
        <f>TEXT(Z127,"###,###")</f>
        <v>1,662</v>
      </c>
      <c r="AD127" s="127">
        <f>Z127/$Z$7*100</f>
        <v>55.307820299500833</v>
      </c>
    </row>
    <row r="128" spans="19:32" x14ac:dyDescent="0.25">
      <c r="S128" s="101" t="s">
        <v>103</v>
      </c>
      <c r="T128" s="112"/>
      <c r="U128" s="112"/>
      <c r="V128" s="112">
        <v>1163</v>
      </c>
      <c r="W128" s="112">
        <v>1268</v>
      </c>
      <c r="X128" s="112">
        <v>1241</v>
      </c>
      <c r="Y128" s="112">
        <v>1279</v>
      </c>
      <c r="Z128" s="112">
        <v>1343</v>
      </c>
      <c r="AB128" s="109" t="str">
        <f>TEXT(Z128,"###,###")</f>
        <v>1,343</v>
      </c>
      <c r="AD128" s="127">
        <f>Z128/$Z$7*100</f>
        <v>44.692179700499167</v>
      </c>
    </row>
    <row r="130" spans="19:20" x14ac:dyDescent="0.25">
      <c r="S130" s="101" t="s">
        <v>277</v>
      </c>
      <c r="T130" s="127">
        <v>75.673876871880196</v>
      </c>
    </row>
    <row r="131" spans="19:20" x14ac:dyDescent="0.25">
      <c r="S131" s="101" t="s">
        <v>278</v>
      </c>
      <c r="T131" s="127">
        <v>13.777038269550749</v>
      </c>
    </row>
    <row r="132" spans="19:20" x14ac:dyDescent="0.25">
      <c r="S132" s="101" t="s">
        <v>279</v>
      </c>
      <c r="T132" s="127">
        <v>10.748752079866888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23ED94C-E191-4D0F-BCC6-4379DB9BA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6FA49-1CDB-4777-AD99-971532E35B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E2DD08-5DB4-44B1-AB8C-16A04CD18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794618-65E9-4F80-82F7-2185723FF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99A4-DC03-433F-B625-5EFD223E71FD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9.29 Gold Coast,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500145</v>
      </c>
      <c r="W4" s="108">
        <v>502589</v>
      </c>
      <c r="X4" s="108">
        <v>538674</v>
      </c>
      <c r="Y4" s="108">
        <v>597823</v>
      </c>
      <c r="Z4" s="108">
        <v>631744</v>
      </c>
      <c r="AB4" s="109" t="str">
        <f>TEXT(Z4,"###,###")</f>
        <v>631,744</v>
      </c>
      <c r="AD4" s="110">
        <f>Z4/Y4-1</f>
        <v>5.6740874807426289E-2</v>
      </c>
      <c r="AF4" s="110">
        <f>Z4/V4-1</f>
        <v>0.26312169470853441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251787</v>
      </c>
      <c r="W5" s="108">
        <v>252239</v>
      </c>
      <c r="X5" s="108">
        <v>267474</v>
      </c>
      <c r="Y5" s="108">
        <v>291750</v>
      </c>
      <c r="Z5" s="108">
        <v>308233</v>
      </c>
      <c r="AB5" s="109" t="str">
        <f>TEXT(Z5,"###,###")</f>
        <v>308,233</v>
      </c>
      <c r="AD5" s="110">
        <f t="shared" ref="AD5:AD9" si="0">Z5/Y5-1</f>
        <v>5.6497000856898127E-2</v>
      </c>
      <c r="AF5" s="110">
        <f t="shared" ref="AF5:AF9" si="1">Z5/V5-1</f>
        <v>0.22418155027860842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248354</v>
      </c>
      <c r="W6" s="108">
        <v>250354</v>
      </c>
      <c r="X6" s="108">
        <v>270728</v>
      </c>
      <c r="Y6" s="108">
        <v>305575</v>
      </c>
      <c r="Z6" s="108">
        <v>322885</v>
      </c>
      <c r="AB6" s="109" t="str">
        <f>TEXT(Z6,"###,###")</f>
        <v>322,885</v>
      </c>
      <c r="AD6" s="110">
        <f t="shared" si="0"/>
        <v>5.6647304262456011E-2</v>
      </c>
      <c r="AF6" s="110">
        <f t="shared" si="1"/>
        <v>0.30009985746152679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346936</v>
      </c>
      <c r="W7" s="108">
        <v>356213</v>
      </c>
      <c r="X7" s="108">
        <v>363283</v>
      </c>
      <c r="Y7" s="108">
        <v>381544</v>
      </c>
      <c r="Z7" s="108">
        <v>401353</v>
      </c>
      <c r="AB7" s="109" t="str">
        <f>TEXT(Z7,"###,###")</f>
        <v>401,353</v>
      </c>
      <c r="AD7" s="110">
        <f t="shared" si="0"/>
        <v>5.1917996351665829E-2</v>
      </c>
      <c r="AF7" s="110">
        <f t="shared" si="1"/>
        <v>0.15685025480203851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631,744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401,353</v>
      </c>
      <c r="P8" s="67"/>
      <c r="S8" s="107" t="s">
        <v>82</v>
      </c>
      <c r="T8" s="108"/>
      <c r="U8" s="108"/>
      <c r="V8" s="108">
        <v>41784.949999999997</v>
      </c>
      <c r="W8" s="108">
        <v>41648.89</v>
      </c>
      <c r="X8" s="108">
        <v>43746.84</v>
      </c>
      <c r="Y8" s="108">
        <v>44324.95</v>
      </c>
      <c r="Z8" s="108">
        <v>46548</v>
      </c>
      <c r="AB8" s="109" t="str">
        <f>TEXT(Z8,"$###,###")</f>
        <v>$46,548</v>
      </c>
      <c r="AD8" s="110">
        <f t="shared" si="0"/>
        <v>5.0153468870241413E-2</v>
      </c>
      <c r="AF8" s="110">
        <f t="shared" si="1"/>
        <v>0.11398960630561961</v>
      </c>
    </row>
    <row r="9" spans="1:32" x14ac:dyDescent="0.25">
      <c r="A9" s="30" t="s">
        <v>14</v>
      </c>
      <c r="B9" s="71"/>
      <c r="C9" s="72"/>
      <c r="D9" s="73">
        <f>AD104</f>
        <v>81.771255445243639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49.470914631259767</v>
      </c>
      <c r="P9" s="74" t="s">
        <v>83</v>
      </c>
      <c r="S9" s="107" t="s">
        <v>7</v>
      </c>
      <c r="T9" s="108"/>
      <c r="U9" s="108"/>
      <c r="V9" s="108">
        <v>18923278787</v>
      </c>
      <c r="W9" s="108">
        <v>19825892914</v>
      </c>
      <c r="X9" s="108">
        <v>21535764577</v>
      </c>
      <c r="Y9" s="108">
        <v>23731182073</v>
      </c>
      <c r="Z9" s="108">
        <v>26345941846</v>
      </c>
      <c r="AB9" s="109" t="str">
        <f>TEXT(Z9/1000000,"$#,###.0")&amp;" mil"</f>
        <v>$26,345.9 mil</v>
      </c>
      <c r="AD9" s="110">
        <f t="shared" si="0"/>
        <v>0.11018244961235735</v>
      </c>
      <c r="AF9" s="110">
        <f t="shared" si="1"/>
        <v>0.39225036752612108</v>
      </c>
    </row>
    <row r="10" spans="1:32" x14ac:dyDescent="0.25">
      <c r="A10" s="30" t="s">
        <v>17</v>
      </c>
      <c r="B10" s="71"/>
      <c r="C10" s="72"/>
      <c r="D10" s="73">
        <f>AD105</f>
        <v>11.565285938608044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50.399025296933118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83.628377014747613</v>
      </c>
      <c r="P11" s="74" t="s">
        <v>83</v>
      </c>
      <c r="S11" s="107" t="s">
        <v>29</v>
      </c>
      <c r="T11" s="112"/>
      <c r="U11" s="112"/>
      <c r="V11" s="112">
        <v>445263</v>
      </c>
      <c r="W11" s="112">
        <v>445414</v>
      </c>
      <c r="X11" s="112">
        <v>477881</v>
      </c>
      <c r="Y11" s="112">
        <v>535149</v>
      </c>
      <c r="Z11" s="112">
        <v>566037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7.4904136757418023</v>
      </c>
      <c r="P12" s="74" t="s">
        <v>83</v>
      </c>
      <c r="S12" s="107" t="s">
        <v>30</v>
      </c>
      <c r="T12" s="112"/>
      <c r="U12" s="112"/>
      <c r="V12" s="112">
        <v>54875</v>
      </c>
      <c r="W12" s="112">
        <v>57178</v>
      </c>
      <c r="X12" s="112">
        <v>60793</v>
      </c>
      <c r="Y12" s="112">
        <v>62674</v>
      </c>
      <c r="Z12" s="112">
        <v>65710</v>
      </c>
    </row>
    <row r="13" spans="1:32" ht="15" customHeight="1" x14ac:dyDescent="0.25">
      <c r="A13" s="30" t="s">
        <v>19</v>
      </c>
      <c r="B13" s="72"/>
      <c r="C13" s="72"/>
      <c r="D13" s="73">
        <f>AD108</f>
        <v>15.47145679262486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8.8809601522848958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15.554560074967075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23.625867439975686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20.123283609608546</v>
      </c>
      <c r="P15" s="74" t="s">
        <v>83</v>
      </c>
      <c r="S15" s="115" t="s">
        <v>59</v>
      </c>
      <c r="T15" s="115"/>
      <c r="U15" s="116"/>
      <c r="V15" s="116">
        <v>3437</v>
      </c>
      <c r="W15" s="116">
        <v>3450</v>
      </c>
      <c r="X15" s="116">
        <v>3489</v>
      </c>
      <c r="Y15" s="112">
        <v>2883</v>
      </c>
      <c r="Z15" s="112">
        <v>3304</v>
      </c>
      <c r="AB15" s="117">
        <f t="shared" ref="AB15:AB34" si="2">IF(Z15="np",0,Z15/$Z$34)</f>
        <v>5.2299831260229652E-3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38.685290244149527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79.876716390391451</v>
      </c>
      <c r="P16" s="37" t="s">
        <v>83</v>
      </c>
      <c r="S16" s="115" t="s">
        <v>60</v>
      </c>
      <c r="T16" s="115"/>
      <c r="U16" s="116"/>
      <c r="V16" s="116">
        <v>2927</v>
      </c>
      <c r="W16" s="116">
        <v>3014</v>
      </c>
      <c r="X16" s="116">
        <v>2952</v>
      </c>
      <c r="Y16" s="112">
        <v>3277</v>
      </c>
      <c r="Z16" s="112">
        <v>3624</v>
      </c>
      <c r="AB16" s="117">
        <f t="shared" si="2"/>
        <v>5.7365190220058189E-3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22949</v>
      </c>
      <c r="W17" s="116">
        <v>22954</v>
      </c>
      <c r="X17" s="116">
        <v>25738</v>
      </c>
      <c r="Y17" s="112">
        <v>27759</v>
      </c>
      <c r="Z17" s="112">
        <v>28347</v>
      </c>
      <c r="AB17" s="117">
        <f t="shared" si="2"/>
        <v>4.4871165760706114E-2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2723</v>
      </c>
      <c r="W18" s="116">
        <v>2649</v>
      </c>
      <c r="X18" s="116">
        <v>2885</v>
      </c>
      <c r="Y18" s="112">
        <v>3033</v>
      </c>
      <c r="Z18" s="112">
        <v>3351</v>
      </c>
      <c r="AB18" s="117">
        <f t="shared" si="2"/>
        <v>5.304380585745447E-3</v>
      </c>
    </row>
    <row r="19" spans="1:28" x14ac:dyDescent="0.25">
      <c r="A19" s="63" t="str">
        <f>$S$1&amp;" ("&amp;$V$2&amp;" to "&amp;$Z$2&amp;")"</f>
        <v>Gold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Gold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46480</v>
      </c>
      <c r="W19" s="116">
        <v>46560</v>
      </c>
      <c r="X19" s="116">
        <v>49631</v>
      </c>
      <c r="Y19" s="112">
        <v>53866</v>
      </c>
      <c r="Z19" s="112">
        <v>54349</v>
      </c>
      <c r="AB19" s="117">
        <f t="shared" si="2"/>
        <v>8.6030373158662868E-2</v>
      </c>
    </row>
    <row r="20" spans="1:28" x14ac:dyDescent="0.25">
      <c r="S20" s="115" t="s">
        <v>64</v>
      </c>
      <c r="T20" s="115"/>
      <c r="U20" s="116"/>
      <c r="V20" s="116">
        <v>15908</v>
      </c>
      <c r="W20" s="116">
        <v>15770</v>
      </c>
      <c r="X20" s="116">
        <v>17094</v>
      </c>
      <c r="Y20" s="112">
        <v>18308</v>
      </c>
      <c r="Z20" s="112">
        <v>19292</v>
      </c>
      <c r="AB20" s="117">
        <f t="shared" si="2"/>
        <v>3.0537782829066298E-2</v>
      </c>
    </row>
    <row r="21" spans="1:28" x14ac:dyDescent="0.25">
      <c r="S21" s="115" t="s">
        <v>65</v>
      </c>
      <c r="T21" s="115"/>
      <c r="U21" s="116"/>
      <c r="V21" s="116">
        <v>50420</v>
      </c>
      <c r="W21" s="116">
        <v>50919</v>
      </c>
      <c r="X21" s="116">
        <v>54615</v>
      </c>
      <c r="Y21" s="112">
        <v>60503</v>
      </c>
      <c r="Z21" s="112">
        <v>63900</v>
      </c>
      <c r="AB21" s="117">
        <f t="shared" si="2"/>
        <v>0.10114888672907611</v>
      </c>
    </row>
    <row r="22" spans="1:28" x14ac:dyDescent="0.25">
      <c r="S22" s="115" t="s">
        <v>66</v>
      </c>
      <c r="T22" s="115"/>
      <c r="U22" s="116"/>
      <c r="V22" s="116">
        <v>47933</v>
      </c>
      <c r="W22" s="116">
        <v>48664</v>
      </c>
      <c r="X22" s="116">
        <v>54010</v>
      </c>
      <c r="Y22" s="112">
        <v>64194</v>
      </c>
      <c r="Z22" s="112">
        <v>73091</v>
      </c>
      <c r="AB22" s="117">
        <f t="shared" si="2"/>
        <v>0.11569754741650864</v>
      </c>
    </row>
    <row r="23" spans="1:28" x14ac:dyDescent="0.25">
      <c r="S23" s="115" t="s">
        <v>67</v>
      </c>
      <c r="T23" s="115"/>
      <c r="U23" s="116"/>
      <c r="V23" s="116">
        <v>15269</v>
      </c>
      <c r="W23" s="116">
        <v>16161</v>
      </c>
      <c r="X23" s="116">
        <v>17136</v>
      </c>
      <c r="Y23" s="112">
        <v>18157</v>
      </c>
      <c r="Z23" s="112">
        <v>20672</v>
      </c>
      <c r="AB23" s="117">
        <f t="shared" si="2"/>
        <v>3.272221888049235E-2</v>
      </c>
    </row>
    <row r="24" spans="1:28" x14ac:dyDescent="0.25">
      <c r="S24" s="115" t="s">
        <v>68</v>
      </c>
      <c r="T24" s="115"/>
      <c r="U24" s="116"/>
      <c r="V24" s="116">
        <v>10121</v>
      </c>
      <c r="W24" s="116">
        <v>7798</v>
      </c>
      <c r="X24" s="116">
        <v>11603</v>
      </c>
      <c r="Y24" s="112">
        <v>13639</v>
      </c>
      <c r="Z24" s="112">
        <v>14042</v>
      </c>
      <c r="AB24" s="117">
        <f t="shared" si="2"/>
        <v>2.2227428285597602E-2</v>
      </c>
    </row>
    <row r="25" spans="1:28" x14ac:dyDescent="0.25">
      <c r="S25" s="115" t="s">
        <v>69</v>
      </c>
      <c r="T25" s="115"/>
      <c r="U25" s="116"/>
      <c r="V25" s="116">
        <v>17222</v>
      </c>
      <c r="W25" s="116">
        <v>17808</v>
      </c>
      <c r="X25" s="116">
        <v>18647</v>
      </c>
      <c r="Y25" s="112">
        <v>20397</v>
      </c>
      <c r="Z25" s="112">
        <v>21859</v>
      </c>
      <c r="AB25" s="117">
        <f t="shared" si="2"/>
        <v>3.4601150469653751E-2</v>
      </c>
    </row>
    <row r="26" spans="1:28" x14ac:dyDescent="0.25">
      <c r="S26" s="115" t="s">
        <v>70</v>
      </c>
      <c r="T26" s="115"/>
      <c r="U26" s="116"/>
      <c r="V26" s="116">
        <v>14293</v>
      </c>
      <c r="W26" s="116">
        <v>14054</v>
      </c>
      <c r="X26" s="116">
        <v>14340</v>
      </c>
      <c r="Y26" s="112">
        <v>16122</v>
      </c>
      <c r="Z26" s="112">
        <v>16797</v>
      </c>
      <c r="AB26" s="117">
        <f t="shared" si="2"/>
        <v>2.6588385765074982E-2</v>
      </c>
    </row>
    <row r="27" spans="1:28" x14ac:dyDescent="0.25">
      <c r="S27" s="115" t="s">
        <v>71</v>
      </c>
      <c r="T27" s="115"/>
      <c r="U27" s="116"/>
      <c r="V27" s="116">
        <v>34681</v>
      </c>
      <c r="W27" s="116">
        <v>35891</v>
      </c>
      <c r="X27" s="116">
        <v>39419</v>
      </c>
      <c r="Y27" s="112">
        <v>44151</v>
      </c>
      <c r="Z27" s="112">
        <v>45735</v>
      </c>
      <c r="AB27" s="117">
        <f t="shared" si="2"/>
        <v>7.2395060008674433E-2</v>
      </c>
    </row>
    <row r="28" spans="1:28" x14ac:dyDescent="0.25">
      <c r="S28" s="115" t="s">
        <v>72</v>
      </c>
      <c r="T28" s="115"/>
      <c r="U28" s="116"/>
      <c r="V28" s="116">
        <v>49269</v>
      </c>
      <c r="W28" s="116">
        <v>50477</v>
      </c>
      <c r="X28" s="116">
        <v>52034</v>
      </c>
      <c r="Y28" s="112">
        <v>57673</v>
      </c>
      <c r="Z28" s="112">
        <v>62318</v>
      </c>
      <c r="AB28" s="117">
        <f t="shared" si="2"/>
        <v>9.8644699893310872E-2</v>
      </c>
    </row>
    <row r="29" spans="1:28" x14ac:dyDescent="0.25">
      <c r="S29" s="115" t="s">
        <v>73</v>
      </c>
      <c r="T29" s="115"/>
      <c r="U29" s="116"/>
      <c r="V29" s="116">
        <v>19582</v>
      </c>
      <c r="W29" s="116">
        <v>18120</v>
      </c>
      <c r="X29" s="116">
        <v>17995</v>
      </c>
      <c r="Y29" s="112">
        <v>20545</v>
      </c>
      <c r="Z29" s="112">
        <v>19984</v>
      </c>
      <c r="AB29" s="117">
        <f t="shared" si="2"/>
        <v>3.1633166704129217E-2</v>
      </c>
    </row>
    <row r="30" spans="1:28" x14ac:dyDescent="0.25">
      <c r="S30" s="115" t="s">
        <v>74</v>
      </c>
      <c r="T30" s="115"/>
      <c r="U30" s="116"/>
      <c r="V30" s="116">
        <v>33722</v>
      </c>
      <c r="W30" s="116">
        <v>34577</v>
      </c>
      <c r="X30" s="116">
        <v>35567</v>
      </c>
      <c r="Y30" s="112">
        <v>38476</v>
      </c>
      <c r="Z30" s="112">
        <v>40907</v>
      </c>
      <c r="AB30" s="117">
        <f t="shared" si="2"/>
        <v>6.4752699678033127E-2</v>
      </c>
    </row>
    <row r="31" spans="1:28" x14ac:dyDescent="0.25">
      <c r="S31" s="115" t="s">
        <v>75</v>
      </c>
      <c r="T31" s="115"/>
      <c r="U31" s="116"/>
      <c r="V31" s="116">
        <v>56135</v>
      </c>
      <c r="W31" s="116">
        <v>58097</v>
      </c>
      <c r="X31" s="116">
        <v>66692</v>
      </c>
      <c r="Y31" s="112">
        <v>76570</v>
      </c>
      <c r="Z31" s="112">
        <v>80561</v>
      </c>
      <c r="AB31" s="117">
        <f t="shared" si="2"/>
        <v>0.12752199473835837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16831</v>
      </c>
      <c r="W32" s="116">
        <v>17035</v>
      </c>
      <c r="X32" s="116">
        <v>17527</v>
      </c>
      <c r="Y32" s="112">
        <v>19714</v>
      </c>
      <c r="Z32" s="112">
        <v>21593</v>
      </c>
      <c r="AB32" s="117">
        <f t="shared" si="2"/>
        <v>3.4180092506118004E-2</v>
      </c>
    </row>
    <row r="33" spans="19:32" x14ac:dyDescent="0.25">
      <c r="S33" s="115" t="s">
        <v>77</v>
      </c>
      <c r="T33" s="115"/>
      <c r="U33" s="116"/>
      <c r="V33" s="116">
        <v>19279</v>
      </c>
      <c r="W33" s="116">
        <v>20439</v>
      </c>
      <c r="X33" s="116">
        <v>22051</v>
      </c>
      <c r="Y33" s="112">
        <v>24359</v>
      </c>
      <c r="Z33" s="112">
        <v>25362</v>
      </c>
      <c r="AB33" s="117">
        <f t="shared" si="2"/>
        <v>4.0146135605991055E-2</v>
      </c>
    </row>
    <row r="34" spans="19:32" x14ac:dyDescent="0.25">
      <c r="S34" s="118" t="s">
        <v>53</v>
      </c>
      <c r="T34" s="118"/>
      <c r="U34" s="119"/>
      <c r="V34" s="119">
        <v>500142</v>
      </c>
      <c r="W34" s="119">
        <v>502591</v>
      </c>
      <c r="X34" s="119">
        <v>538674</v>
      </c>
      <c r="Y34" s="120">
        <v>597826</v>
      </c>
      <c r="Z34" s="120">
        <v>631742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289892</v>
      </c>
      <c r="W37" s="112">
        <v>298430</v>
      </c>
      <c r="X37" s="112">
        <v>299898</v>
      </c>
      <c r="Y37" s="112">
        <v>306170</v>
      </c>
      <c r="Z37" s="112">
        <v>320586</v>
      </c>
      <c r="AB37" s="132">
        <f>Z37/Z40*100</f>
        <v>79.876716390391451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57047</v>
      </c>
      <c r="W38" s="112">
        <v>57787</v>
      </c>
      <c r="X38" s="112">
        <v>63386</v>
      </c>
      <c r="Y38" s="112">
        <v>75371</v>
      </c>
      <c r="Z38" s="112">
        <v>80765</v>
      </c>
      <c r="AB38" s="132">
        <f>Z38/Z40*100</f>
        <v>20.123283609608546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346939</v>
      </c>
      <c r="W40" s="112">
        <v>356217</v>
      </c>
      <c r="X40" s="112">
        <v>363284</v>
      </c>
      <c r="Y40" s="112">
        <v>381541</v>
      </c>
      <c r="Z40" s="112">
        <v>401351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297</v>
      </c>
      <c r="W44" s="112">
        <v>329</v>
      </c>
      <c r="X44" s="112">
        <v>424</v>
      </c>
      <c r="Y44" s="112">
        <v>671</v>
      </c>
      <c r="Z44" s="112">
        <v>684</v>
      </c>
    </row>
    <row r="45" spans="19:32" x14ac:dyDescent="0.25">
      <c r="S45" s="115" t="s">
        <v>37</v>
      </c>
      <c r="T45" s="115"/>
      <c r="U45" s="112"/>
      <c r="V45" s="112">
        <v>5399</v>
      </c>
      <c r="W45" s="112">
        <v>5273</v>
      </c>
      <c r="X45" s="112">
        <v>6404</v>
      </c>
      <c r="Y45" s="112">
        <v>8209</v>
      </c>
      <c r="Z45" s="112">
        <v>9206</v>
      </c>
    </row>
    <row r="46" spans="19:32" x14ac:dyDescent="0.25">
      <c r="S46" s="115" t="s">
        <v>38</v>
      </c>
      <c r="T46" s="115"/>
      <c r="U46" s="112"/>
      <c r="V46" s="112">
        <v>14746</v>
      </c>
      <c r="W46" s="112">
        <v>13923</v>
      </c>
      <c r="X46" s="112">
        <v>15669</v>
      </c>
      <c r="Y46" s="112">
        <v>18720</v>
      </c>
      <c r="Z46" s="112">
        <v>19565</v>
      </c>
    </row>
    <row r="47" spans="19:32" x14ac:dyDescent="0.25">
      <c r="S47" s="115" t="s">
        <v>39</v>
      </c>
      <c r="T47" s="115"/>
      <c r="U47" s="112"/>
      <c r="V47" s="112">
        <v>24367</v>
      </c>
      <c r="W47" s="112">
        <v>23616</v>
      </c>
      <c r="X47" s="112">
        <v>24898</v>
      </c>
      <c r="Y47" s="112">
        <v>27668</v>
      </c>
      <c r="Z47" s="112">
        <v>31354</v>
      </c>
    </row>
    <row r="48" spans="19:32" x14ac:dyDescent="0.25">
      <c r="S48" s="115" t="s">
        <v>40</v>
      </c>
      <c r="T48" s="115"/>
      <c r="U48" s="112"/>
      <c r="V48" s="112">
        <v>33790</v>
      </c>
      <c r="W48" s="112">
        <v>33690</v>
      </c>
      <c r="X48" s="112">
        <v>35519</v>
      </c>
      <c r="Y48" s="112">
        <v>38248</v>
      </c>
      <c r="Z48" s="112">
        <v>42216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30523</v>
      </c>
      <c r="W49" s="112">
        <v>30486</v>
      </c>
      <c r="X49" s="112">
        <v>32608</v>
      </c>
      <c r="Y49" s="112">
        <v>36305</v>
      </c>
      <c r="Z49" s="112">
        <v>38338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27988</v>
      </c>
      <c r="W50" s="112">
        <v>28434</v>
      </c>
      <c r="X50" s="112">
        <v>30168</v>
      </c>
      <c r="Y50" s="112">
        <v>31988</v>
      </c>
      <c r="Z50" s="112">
        <v>33220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24876</v>
      </c>
      <c r="W51" s="112">
        <v>24751</v>
      </c>
      <c r="X51" s="112">
        <v>26081</v>
      </c>
      <c r="Y51" s="112">
        <v>28554</v>
      </c>
      <c r="Z51" s="112">
        <v>29868</v>
      </c>
    </row>
    <row r="52" spans="1:26" ht="15" customHeight="1" x14ac:dyDescent="0.25">
      <c r="S52" s="115" t="s">
        <v>44</v>
      </c>
      <c r="T52" s="115"/>
      <c r="U52" s="112"/>
      <c r="V52" s="112">
        <v>25233</v>
      </c>
      <c r="W52" s="112">
        <v>25238</v>
      </c>
      <c r="X52" s="112">
        <v>25584</v>
      </c>
      <c r="Y52" s="112">
        <v>26333</v>
      </c>
      <c r="Z52" s="112">
        <v>26313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20567</v>
      </c>
      <c r="W53" s="112">
        <v>21055</v>
      </c>
      <c r="X53" s="112">
        <v>22488</v>
      </c>
      <c r="Y53" s="112">
        <v>24478</v>
      </c>
      <c r="Z53" s="112">
        <v>25415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18077</v>
      </c>
      <c r="W54" s="112">
        <v>18458</v>
      </c>
      <c r="X54" s="112">
        <v>19098</v>
      </c>
      <c r="Y54" s="112">
        <v>19992</v>
      </c>
      <c r="Z54" s="112">
        <v>20093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12911</v>
      </c>
      <c r="W55" s="112">
        <v>13472</v>
      </c>
      <c r="X55" s="112">
        <v>14379</v>
      </c>
      <c r="Y55" s="112">
        <v>15497</v>
      </c>
      <c r="Z55" s="112">
        <v>16139</v>
      </c>
    </row>
    <row r="56" spans="1:26" ht="15" customHeight="1" x14ac:dyDescent="0.25">
      <c r="S56" s="115" t="s">
        <v>48</v>
      </c>
      <c r="T56" s="115"/>
      <c r="U56" s="112"/>
      <c r="V56" s="112">
        <v>7450</v>
      </c>
      <c r="W56" s="112">
        <v>7637</v>
      </c>
      <c r="X56" s="112">
        <v>8032</v>
      </c>
      <c r="Y56" s="112">
        <v>8679</v>
      </c>
      <c r="Z56" s="112">
        <v>9110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3530</v>
      </c>
      <c r="W57" s="112">
        <v>3685</v>
      </c>
      <c r="X57" s="112">
        <v>3853</v>
      </c>
      <c r="Y57" s="112">
        <v>3926</v>
      </c>
      <c r="Z57" s="112">
        <v>4005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1262</v>
      </c>
      <c r="W58" s="112">
        <v>1384</v>
      </c>
      <c r="X58" s="112">
        <v>1452</v>
      </c>
      <c r="Y58" s="112">
        <v>1610</v>
      </c>
      <c r="Z58" s="112">
        <v>1775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501</v>
      </c>
      <c r="W59" s="112">
        <v>504</v>
      </c>
      <c r="X59" s="112">
        <v>511</v>
      </c>
      <c r="Y59" s="112">
        <v>568</v>
      </c>
      <c r="Z59" s="112">
        <v>626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289</v>
      </c>
      <c r="W60" s="112">
        <v>311</v>
      </c>
      <c r="X60" s="112">
        <v>306</v>
      </c>
      <c r="Y60" s="112">
        <v>316</v>
      </c>
      <c r="Z60" s="112">
        <v>330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251789</v>
      </c>
      <c r="W61" s="112">
        <v>252237</v>
      </c>
      <c r="X61" s="112">
        <v>267474</v>
      </c>
      <c r="Y61" s="112">
        <v>291748</v>
      </c>
      <c r="Z61" s="112">
        <v>308237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471</v>
      </c>
      <c r="W63" s="112">
        <v>459</v>
      </c>
      <c r="X63" s="112">
        <v>670</v>
      </c>
      <c r="Y63" s="112">
        <v>957</v>
      </c>
      <c r="Z63" s="112">
        <v>1265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6920</v>
      </c>
      <c r="W64" s="112">
        <v>6811</v>
      </c>
      <c r="X64" s="112">
        <v>8126</v>
      </c>
      <c r="Y64" s="112">
        <v>10694</v>
      </c>
      <c r="Z64" s="112">
        <v>11447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16538</v>
      </c>
      <c r="W65" s="112">
        <v>15695</v>
      </c>
      <c r="X65" s="112">
        <v>17621</v>
      </c>
      <c r="Y65" s="112">
        <v>20954</v>
      </c>
      <c r="Z65" s="112">
        <v>22373</v>
      </c>
    </row>
    <row r="66" spans="1:26" x14ac:dyDescent="0.25">
      <c r="S66" s="115" t="s">
        <v>39</v>
      </c>
      <c r="T66" s="115"/>
      <c r="U66" s="112"/>
      <c r="V66" s="112">
        <v>26685</v>
      </c>
      <c r="W66" s="112">
        <v>26004</v>
      </c>
      <c r="X66" s="112">
        <v>27793</v>
      </c>
      <c r="Y66" s="112">
        <v>31668</v>
      </c>
      <c r="Z66" s="112">
        <v>34751</v>
      </c>
    </row>
    <row r="67" spans="1:26" x14ac:dyDescent="0.25">
      <c r="S67" s="115" t="s">
        <v>40</v>
      </c>
      <c r="T67" s="115"/>
      <c r="U67" s="112"/>
      <c r="V67" s="112">
        <v>32904</v>
      </c>
      <c r="W67" s="112">
        <v>33039</v>
      </c>
      <c r="X67" s="112">
        <v>35691</v>
      </c>
      <c r="Y67" s="112">
        <v>39931</v>
      </c>
      <c r="Z67" s="112">
        <v>44921</v>
      </c>
    </row>
    <row r="68" spans="1:26" x14ac:dyDescent="0.25">
      <c r="S68" s="115" t="s">
        <v>41</v>
      </c>
      <c r="T68" s="115"/>
      <c r="U68" s="112"/>
      <c r="V68" s="112">
        <v>28258</v>
      </c>
      <c r="W68" s="112">
        <v>28930</v>
      </c>
      <c r="X68" s="112">
        <v>32089</v>
      </c>
      <c r="Y68" s="112">
        <v>36262</v>
      </c>
      <c r="Z68" s="112">
        <v>38973</v>
      </c>
    </row>
    <row r="69" spans="1:26" x14ac:dyDescent="0.25">
      <c r="S69" s="115" t="s">
        <v>42</v>
      </c>
      <c r="T69" s="115"/>
      <c r="U69" s="112"/>
      <c r="V69" s="112">
        <v>25235</v>
      </c>
      <c r="W69" s="112">
        <v>25922</v>
      </c>
      <c r="X69" s="112">
        <v>28020</v>
      </c>
      <c r="Y69" s="112">
        <v>32098</v>
      </c>
      <c r="Z69" s="112">
        <v>33085</v>
      </c>
    </row>
    <row r="70" spans="1:26" x14ac:dyDescent="0.25">
      <c r="S70" s="115" t="s">
        <v>43</v>
      </c>
      <c r="T70" s="115"/>
      <c r="U70" s="112"/>
      <c r="V70" s="112">
        <v>23446</v>
      </c>
      <c r="W70" s="112">
        <v>23737</v>
      </c>
      <c r="X70" s="112">
        <v>25679</v>
      </c>
      <c r="Y70" s="112">
        <v>28925</v>
      </c>
      <c r="Z70" s="112">
        <v>30231</v>
      </c>
    </row>
    <row r="71" spans="1:26" x14ac:dyDescent="0.25">
      <c r="S71" s="115" t="s">
        <v>44</v>
      </c>
      <c r="T71" s="115"/>
      <c r="U71" s="112"/>
      <c r="V71" s="112">
        <v>24950</v>
      </c>
      <c r="W71" s="112">
        <v>24928</v>
      </c>
      <c r="X71" s="112">
        <v>25871</v>
      </c>
      <c r="Y71" s="112">
        <v>27555</v>
      </c>
      <c r="Z71" s="112">
        <v>27664</v>
      </c>
    </row>
    <row r="72" spans="1:26" x14ac:dyDescent="0.25">
      <c r="S72" s="115" t="s">
        <v>45</v>
      </c>
      <c r="T72" s="115"/>
      <c r="U72" s="112"/>
      <c r="V72" s="112">
        <v>21008</v>
      </c>
      <c r="W72" s="112">
        <v>21713</v>
      </c>
      <c r="X72" s="112">
        <v>23639</v>
      </c>
      <c r="Y72" s="112">
        <v>26592</v>
      </c>
      <c r="Z72" s="112">
        <v>27292</v>
      </c>
    </row>
    <row r="73" spans="1:26" x14ac:dyDescent="0.25">
      <c r="S73" s="115" t="s">
        <v>46</v>
      </c>
      <c r="T73" s="115"/>
      <c r="U73" s="112"/>
      <c r="V73" s="112">
        <v>18525</v>
      </c>
      <c r="W73" s="112">
        <v>18676</v>
      </c>
      <c r="X73" s="112">
        <v>19600</v>
      </c>
      <c r="Y73" s="112">
        <v>21303</v>
      </c>
      <c r="Z73" s="112">
        <v>21382</v>
      </c>
    </row>
    <row r="74" spans="1:26" x14ac:dyDescent="0.25">
      <c r="S74" s="115" t="s">
        <v>47</v>
      </c>
      <c r="T74" s="115"/>
      <c r="U74" s="112"/>
      <c r="V74" s="112">
        <v>12896</v>
      </c>
      <c r="W74" s="112">
        <v>13352</v>
      </c>
      <c r="X74" s="112">
        <v>14304</v>
      </c>
      <c r="Y74" s="112">
        <v>15739</v>
      </c>
      <c r="Z74" s="112">
        <v>16060</v>
      </c>
    </row>
    <row r="75" spans="1:26" x14ac:dyDescent="0.25">
      <c r="S75" s="115" t="s">
        <v>48</v>
      </c>
      <c r="T75" s="115"/>
      <c r="U75" s="112"/>
      <c r="V75" s="112">
        <v>6403</v>
      </c>
      <c r="W75" s="112">
        <v>6653</v>
      </c>
      <c r="X75" s="112">
        <v>6992</v>
      </c>
      <c r="Y75" s="112">
        <v>7901</v>
      </c>
      <c r="Z75" s="112">
        <v>8171</v>
      </c>
    </row>
    <row r="76" spans="1:26" x14ac:dyDescent="0.25">
      <c r="S76" s="115" t="s">
        <v>49</v>
      </c>
      <c r="T76" s="115"/>
      <c r="U76" s="112"/>
      <c r="V76" s="112">
        <v>2560</v>
      </c>
      <c r="W76" s="112">
        <v>2738</v>
      </c>
      <c r="X76" s="112">
        <v>2908</v>
      </c>
      <c r="Y76" s="112">
        <v>3101</v>
      </c>
      <c r="Z76" s="112">
        <v>3260</v>
      </c>
    </row>
    <row r="77" spans="1:26" x14ac:dyDescent="0.25">
      <c r="S77" s="115" t="s">
        <v>50</v>
      </c>
      <c r="T77" s="115"/>
      <c r="U77" s="112"/>
      <c r="V77" s="112">
        <v>791</v>
      </c>
      <c r="W77" s="112">
        <v>867</v>
      </c>
      <c r="X77" s="112">
        <v>959</v>
      </c>
      <c r="Y77" s="112">
        <v>1122</v>
      </c>
      <c r="Z77" s="112">
        <v>1214</v>
      </c>
    </row>
    <row r="78" spans="1:26" x14ac:dyDescent="0.25">
      <c r="S78" s="115" t="s">
        <v>51</v>
      </c>
      <c r="T78" s="115"/>
      <c r="U78" s="112"/>
      <c r="V78" s="112">
        <v>402</v>
      </c>
      <c r="W78" s="112">
        <v>437</v>
      </c>
      <c r="X78" s="112">
        <v>374</v>
      </c>
      <c r="Y78" s="112">
        <v>385</v>
      </c>
      <c r="Z78" s="112">
        <v>393</v>
      </c>
    </row>
    <row r="79" spans="1:26" x14ac:dyDescent="0.25">
      <c r="S79" s="115" t="s">
        <v>52</v>
      </c>
      <c r="T79" s="115"/>
      <c r="U79" s="112"/>
      <c r="V79" s="112">
        <v>370</v>
      </c>
      <c r="W79" s="112">
        <v>384</v>
      </c>
      <c r="X79" s="112">
        <v>392</v>
      </c>
      <c r="Y79" s="112">
        <v>393</v>
      </c>
      <c r="Z79" s="112">
        <v>404</v>
      </c>
    </row>
    <row r="80" spans="1:26" x14ac:dyDescent="0.25">
      <c r="S80" s="118" t="s">
        <v>53</v>
      </c>
      <c r="T80" s="118"/>
      <c r="U80" s="112"/>
      <c r="V80" s="112">
        <v>248355</v>
      </c>
      <c r="W80" s="112">
        <v>250348</v>
      </c>
      <c r="X80" s="112">
        <v>270728</v>
      </c>
      <c r="Y80" s="112">
        <v>305570</v>
      </c>
      <c r="Z80" s="112">
        <v>322884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Gold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23589</v>
      </c>
      <c r="W83" s="112">
        <v>25371</v>
      </c>
      <c r="X83" s="112">
        <v>25957</v>
      </c>
      <c r="Y83" s="112">
        <v>26439</v>
      </c>
      <c r="Z83" s="112">
        <v>27340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21551</v>
      </c>
      <c r="W84" s="112">
        <v>22365</v>
      </c>
      <c r="X84" s="112">
        <v>23457</v>
      </c>
      <c r="Y84" s="112">
        <v>25042</v>
      </c>
      <c r="Z84" s="112">
        <v>26446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32488</v>
      </c>
      <c r="W85" s="112">
        <v>32933</v>
      </c>
      <c r="X85" s="112">
        <v>33486</v>
      </c>
      <c r="Y85" s="112">
        <v>35113</v>
      </c>
      <c r="Z85" s="112">
        <v>35500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631,744</v>
      </c>
      <c r="D86" s="96">
        <f t="shared" ref="D86:D91" si="4">AD4</f>
        <v>5.6740874807426289E-2</v>
      </c>
      <c r="E86" s="97">
        <f t="shared" ref="E86:E91" si="5">AD4</f>
        <v>5.6740874807426289E-2</v>
      </c>
      <c r="F86" s="96">
        <f t="shared" ref="F86:F91" si="6">AF4</f>
        <v>0.26312169470853441</v>
      </c>
      <c r="G86" s="97">
        <f t="shared" ref="G86:G91" si="7">AF4</f>
        <v>0.26312169470853441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11780</v>
      </c>
      <c r="W86" s="112">
        <v>12359</v>
      </c>
      <c r="X86" s="112">
        <v>12680</v>
      </c>
      <c r="Y86" s="112">
        <v>13804</v>
      </c>
      <c r="Z86" s="112">
        <v>14859</v>
      </c>
    </row>
    <row r="87" spans="1:30" ht="15" customHeight="1" x14ac:dyDescent="0.25">
      <c r="A87" s="98" t="s">
        <v>4</v>
      </c>
      <c r="B87" s="49"/>
      <c r="C87" s="57" t="str">
        <f t="shared" si="3"/>
        <v>308,233</v>
      </c>
      <c r="D87" s="96">
        <f t="shared" si="4"/>
        <v>5.6497000856898127E-2</v>
      </c>
      <c r="E87" s="97">
        <f t="shared" si="5"/>
        <v>5.6497000856898127E-2</v>
      </c>
      <c r="F87" s="96">
        <f t="shared" si="6"/>
        <v>0.22418155027860842</v>
      </c>
      <c r="G87" s="97">
        <f t="shared" si="7"/>
        <v>0.22418155027860842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7193</v>
      </c>
      <c r="W87" s="112">
        <v>7199</v>
      </c>
      <c r="X87" s="112">
        <v>7369</v>
      </c>
      <c r="Y87" s="112">
        <v>7879</v>
      </c>
      <c r="Z87" s="112">
        <v>8217</v>
      </c>
    </row>
    <row r="88" spans="1:30" ht="15" customHeight="1" x14ac:dyDescent="0.25">
      <c r="A88" s="98" t="s">
        <v>5</v>
      </c>
      <c r="B88" s="49"/>
      <c r="C88" s="57" t="str">
        <f t="shared" si="3"/>
        <v>322,885</v>
      </c>
      <c r="D88" s="96">
        <f t="shared" si="4"/>
        <v>5.6647304262456011E-2</v>
      </c>
      <c r="E88" s="97">
        <f t="shared" si="5"/>
        <v>5.6647304262456011E-2</v>
      </c>
      <c r="F88" s="96">
        <f t="shared" si="6"/>
        <v>0.30009985746152679</v>
      </c>
      <c r="G88" s="97">
        <f t="shared" si="7"/>
        <v>0.30009985746152679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11141</v>
      </c>
      <c r="W88" s="112">
        <v>11244</v>
      </c>
      <c r="X88" s="112">
        <v>11386</v>
      </c>
      <c r="Y88" s="112">
        <v>11933</v>
      </c>
      <c r="Z88" s="112">
        <v>12257</v>
      </c>
    </row>
    <row r="89" spans="1:30" ht="15" customHeight="1" x14ac:dyDescent="0.25">
      <c r="A89" s="49" t="s">
        <v>6</v>
      </c>
      <c r="B89" s="49"/>
      <c r="C89" s="57" t="str">
        <f t="shared" si="3"/>
        <v>401,353</v>
      </c>
      <c r="D89" s="96">
        <f t="shared" si="4"/>
        <v>5.1917996351665829E-2</v>
      </c>
      <c r="E89" s="97">
        <f t="shared" si="5"/>
        <v>5.1917996351665829E-2</v>
      </c>
      <c r="F89" s="96">
        <f t="shared" si="6"/>
        <v>0.15685025480203851</v>
      </c>
      <c r="G89" s="97">
        <f t="shared" si="7"/>
        <v>0.15685025480203851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12344</v>
      </c>
      <c r="W89" s="112">
        <v>12350</v>
      </c>
      <c r="X89" s="112">
        <v>12474</v>
      </c>
      <c r="Y89" s="112">
        <v>12739</v>
      </c>
      <c r="Z89" s="112">
        <v>13184</v>
      </c>
    </row>
    <row r="90" spans="1:30" ht="15" customHeight="1" x14ac:dyDescent="0.25">
      <c r="A90" s="49" t="s">
        <v>95</v>
      </c>
      <c r="B90" s="49"/>
      <c r="C90" s="57" t="str">
        <f t="shared" si="3"/>
        <v>$46,548</v>
      </c>
      <c r="D90" s="96">
        <f t="shared" si="4"/>
        <v>5.0153468870241413E-2</v>
      </c>
      <c r="E90" s="97">
        <f t="shared" si="5"/>
        <v>5.0153468870241413E-2</v>
      </c>
      <c r="F90" s="96">
        <f t="shared" si="6"/>
        <v>0.11398960630561961</v>
      </c>
      <c r="G90" s="97">
        <f t="shared" si="7"/>
        <v>0.11398960630561961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19191</v>
      </c>
      <c r="W90" s="112">
        <v>19450</v>
      </c>
      <c r="X90" s="112">
        <v>19509</v>
      </c>
      <c r="Y90" s="112">
        <v>20362</v>
      </c>
      <c r="Z90" s="112">
        <v>22240</v>
      </c>
    </row>
    <row r="91" spans="1:30" ht="15" customHeight="1" x14ac:dyDescent="0.25">
      <c r="A91" s="49" t="s">
        <v>7</v>
      </c>
      <c r="B91" s="49"/>
      <c r="C91" s="57" t="str">
        <f t="shared" si="3"/>
        <v>$26,345.9 mil</v>
      </c>
      <c r="D91" s="96">
        <f t="shared" si="4"/>
        <v>0.11018244961235735</v>
      </c>
      <c r="E91" s="97">
        <f t="shared" si="5"/>
        <v>0.11018244961235735</v>
      </c>
      <c r="F91" s="96">
        <f t="shared" si="6"/>
        <v>0.39225036752612108</v>
      </c>
      <c r="G91" s="97">
        <f t="shared" si="7"/>
        <v>0.39225036752612108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174144</v>
      </c>
      <c r="W91" s="112">
        <v>178576</v>
      </c>
      <c r="X91" s="112">
        <v>181184</v>
      </c>
      <c r="Y91" s="112">
        <v>189321</v>
      </c>
      <c r="Z91" s="112">
        <v>198550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18695</v>
      </c>
      <c r="W93" s="112">
        <v>19680</v>
      </c>
      <c r="X93" s="112">
        <v>20351</v>
      </c>
      <c r="Y93" s="112">
        <v>21330</v>
      </c>
      <c r="Z93" s="112">
        <v>21999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32174</v>
      </c>
      <c r="W94" s="112">
        <v>33714</v>
      </c>
      <c r="X94" s="112">
        <v>35220</v>
      </c>
      <c r="Y94" s="112">
        <v>37720</v>
      </c>
      <c r="Z94" s="112">
        <v>39195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5519</v>
      </c>
      <c r="W95" s="112">
        <v>5817</v>
      </c>
      <c r="X95" s="112">
        <v>6193</v>
      </c>
      <c r="Y95" s="112">
        <v>6936</v>
      </c>
      <c r="Z95" s="112">
        <v>7479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27550</v>
      </c>
      <c r="W96" s="112">
        <v>28357</v>
      </c>
      <c r="X96" s="112">
        <v>29690</v>
      </c>
      <c r="Y96" s="112">
        <v>31888</v>
      </c>
      <c r="Z96" s="112">
        <v>34601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30064</v>
      </c>
      <c r="W97" s="112">
        <v>30252</v>
      </c>
      <c r="X97" s="112">
        <v>30251</v>
      </c>
      <c r="Y97" s="112">
        <v>31498</v>
      </c>
      <c r="Z97" s="112">
        <v>31791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20088</v>
      </c>
      <c r="W98" s="112">
        <v>20288</v>
      </c>
      <c r="X98" s="112">
        <v>20387</v>
      </c>
      <c r="Y98" s="112">
        <v>21059</v>
      </c>
      <c r="Z98" s="112">
        <v>21580</v>
      </c>
    </row>
    <row r="99" spans="1:32" ht="15" customHeight="1" x14ac:dyDescent="0.25">
      <c r="S99" s="115" t="s">
        <v>196</v>
      </c>
      <c r="T99" s="115"/>
      <c r="U99" s="112"/>
      <c r="V99" s="112">
        <v>1773</v>
      </c>
      <c r="W99" s="112">
        <v>1801</v>
      </c>
      <c r="X99" s="112">
        <v>1902</v>
      </c>
      <c r="Y99" s="112">
        <v>2053</v>
      </c>
      <c r="Z99" s="112">
        <v>2259</v>
      </c>
    </row>
    <row r="100" spans="1:32" ht="15" customHeight="1" x14ac:dyDescent="0.25">
      <c r="S100" s="115" t="s">
        <v>58</v>
      </c>
      <c r="T100" s="115"/>
      <c r="U100" s="112"/>
      <c r="V100" s="112">
        <v>9198</v>
      </c>
      <c r="W100" s="112">
        <v>9727</v>
      </c>
      <c r="X100" s="112">
        <v>9854</v>
      </c>
      <c r="Y100" s="112">
        <v>10294</v>
      </c>
      <c r="Z100" s="112">
        <v>11328</v>
      </c>
    </row>
    <row r="101" spans="1:32" x14ac:dyDescent="0.25">
      <c r="A101" s="18"/>
      <c r="S101" s="118" t="s">
        <v>53</v>
      </c>
      <c r="T101" s="118"/>
      <c r="U101" s="112"/>
      <c r="V101" s="112">
        <v>172800</v>
      </c>
      <c r="W101" s="112">
        <v>177637</v>
      </c>
      <c r="X101" s="112">
        <v>181688</v>
      </c>
      <c r="Y101" s="112">
        <v>191811</v>
      </c>
      <c r="Z101" s="112">
        <v>202277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395263</v>
      </c>
      <c r="W104" s="112">
        <v>424846</v>
      </c>
      <c r="X104" s="112">
        <v>430428</v>
      </c>
      <c r="Y104" s="112">
        <v>482942</v>
      </c>
      <c r="Z104" s="112">
        <v>516585</v>
      </c>
      <c r="AB104" s="109" t="str">
        <f>TEXT(Z104,"###,###")</f>
        <v>516,585</v>
      </c>
      <c r="AD104" s="130">
        <f>Z104/($Z$4)*100</f>
        <v>81.771255445243639</v>
      </c>
      <c r="AF104" s="109"/>
    </row>
    <row r="105" spans="1:32" x14ac:dyDescent="0.25">
      <c r="S105" s="115" t="s">
        <v>17</v>
      </c>
      <c r="T105" s="115"/>
      <c r="U105" s="112"/>
      <c r="V105" s="112">
        <v>67556</v>
      </c>
      <c r="W105" s="112">
        <v>66780</v>
      </c>
      <c r="X105" s="112">
        <v>67835</v>
      </c>
      <c r="Y105" s="112">
        <v>74055</v>
      </c>
      <c r="Z105" s="112">
        <v>73063</v>
      </c>
      <c r="AB105" s="109" t="str">
        <f>TEXT(Z105,"###,###")</f>
        <v>73,063</v>
      </c>
      <c r="AD105" s="130">
        <f>Z105/($Z$4)*100</f>
        <v>11.565285938608044</v>
      </c>
      <c r="AF105" s="109"/>
    </row>
    <row r="106" spans="1:32" x14ac:dyDescent="0.25">
      <c r="S106" s="118" t="s">
        <v>53</v>
      </c>
      <c r="T106" s="118"/>
      <c r="U106" s="120"/>
      <c r="V106" s="120">
        <v>462819</v>
      </c>
      <c r="W106" s="120">
        <v>491626</v>
      </c>
      <c r="X106" s="120">
        <v>498263</v>
      </c>
      <c r="Y106" s="120">
        <v>556997</v>
      </c>
      <c r="Z106" s="120">
        <v>589648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83212</v>
      </c>
      <c r="W108" s="112">
        <v>88812</v>
      </c>
      <c r="X108" s="112">
        <v>93441</v>
      </c>
      <c r="Y108" s="112">
        <v>99518</v>
      </c>
      <c r="Z108" s="112">
        <v>97740</v>
      </c>
      <c r="AB108" s="109" t="str">
        <f>TEXT(Z108,"###,###")</f>
        <v>97,740</v>
      </c>
      <c r="AD108" s="130">
        <f>Z108/($Z$4)*100</f>
        <v>15.47145679262486</v>
      </c>
      <c r="AF108" s="109"/>
    </row>
    <row r="109" spans="1:32" x14ac:dyDescent="0.25">
      <c r="S109" s="115" t="s">
        <v>20</v>
      </c>
      <c r="T109" s="115"/>
      <c r="U109" s="112"/>
      <c r="V109" s="112">
        <v>72332</v>
      </c>
      <c r="W109" s="112">
        <v>73742</v>
      </c>
      <c r="X109" s="112">
        <v>87004</v>
      </c>
      <c r="Y109" s="112">
        <v>95212</v>
      </c>
      <c r="Z109" s="112">
        <v>98265</v>
      </c>
      <c r="AB109" s="109" t="str">
        <f>TEXT(Z109,"###,###")</f>
        <v>98,265</v>
      </c>
      <c r="AD109" s="130">
        <f>Z109/($Z$4)*100</f>
        <v>15.554560074967075</v>
      </c>
      <c r="AF109" s="109"/>
    </row>
    <row r="110" spans="1:32" x14ac:dyDescent="0.25">
      <c r="S110" s="115" t="s">
        <v>21</v>
      </c>
      <c r="T110" s="115"/>
      <c r="U110" s="112"/>
      <c r="V110" s="112">
        <v>112964</v>
      </c>
      <c r="W110" s="112">
        <v>109950</v>
      </c>
      <c r="X110" s="112">
        <v>121003</v>
      </c>
      <c r="Y110" s="112">
        <v>136559</v>
      </c>
      <c r="Z110" s="112">
        <v>149255</v>
      </c>
      <c r="AB110" s="109" t="str">
        <f>TEXT(Z110,"###,###")</f>
        <v>149,255</v>
      </c>
      <c r="AD110" s="130">
        <f>Z110/($Z$4)*100</f>
        <v>23.625867439975686</v>
      </c>
      <c r="AF110" s="109"/>
    </row>
    <row r="111" spans="1:32" x14ac:dyDescent="0.25">
      <c r="S111" s="115" t="s">
        <v>22</v>
      </c>
      <c r="T111" s="115"/>
      <c r="U111" s="112"/>
      <c r="V111" s="112">
        <v>190635</v>
      </c>
      <c r="W111" s="112">
        <v>188726</v>
      </c>
      <c r="X111" s="112">
        <v>196815</v>
      </c>
      <c r="Y111" s="112">
        <v>225701</v>
      </c>
      <c r="Z111" s="112">
        <v>244392</v>
      </c>
      <c r="AB111" s="109" t="str">
        <f>TEXT(Z111,"###,###")</f>
        <v>244,392</v>
      </c>
      <c r="AD111" s="130">
        <f>Z111/($Z$4)*100</f>
        <v>38.685290244149527</v>
      </c>
      <c r="AF111" s="109"/>
    </row>
    <row r="112" spans="1:32" x14ac:dyDescent="0.25">
      <c r="S112" s="118" t="s">
        <v>53</v>
      </c>
      <c r="T112" s="118"/>
      <c r="U112" s="112"/>
      <c r="V112" s="112">
        <v>500146</v>
      </c>
      <c r="W112" s="112">
        <v>502593</v>
      </c>
      <c r="X112" s="112">
        <v>538674</v>
      </c>
      <c r="Y112" s="112">
        <v>597823</v>
      </c>
      <c r="Z112" s="112">
        <v>631743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40.229999999999997</v>
      </c>
      <c r="W118" s="131">
        <v>40.450000000000003</v>
      </c>
      <c r="X118" s="131">
        <v>40.57</v>
      </c>
      <c r="Y118" s="131">
        <v>40.36</v>
      </c>
      <c r="Z118" s="131">
        <v>40.020000000000003</v>
      </c>
      <c r="AB118" s="109" t="str">
        <f>TEXT(Z118,"##.0")</f>
        <v>40.0</v>
      </c>
    </row>
    <row r="120" spans="19:32" x14ac:dyDescent="0.25">
      <c r="S120" s="101" t="s">
        <v>97</v>
      </c>
      <c r="T120" s="112"/>
      <c r="U120" s="112"/>
      <c r="V120" s="112">
        <v>292059</v>
      </c>
      <c r="W120" s="112">
        <v>299040</v>
      </c>
      <c r="X120" s="112">
        <v>302490</v>
      </c>
      <c r="Y120" s="112">
        <v>318872</v>
      </c>
      <c r="Z120" s="112">
        <v>335645</v>
      </c>
      <c r="AB120" s="109" t="str">
        <f>TEXT(Z120,"###,###")</f>
        <v>335,645</v>
      </c>
    </row>
    <row r="121" spans="19:32" x14ac:dyDescent="0.25">
      <c r="S121" s="101" t="s">
        <v>98</v>
      </c>
      <c r="T121" s="112"/>
      <c r="U121" s="112"/>
      <c r="V121" s="112">
        <v>28099</v>
      </c>
      <c r="W121" s="112">
        <v>29172</v>
      </c>
      <c r="X121" s="112">
        <v>29487</v>
      </c>
      <c r="Y121" s="112">
        <v>28877</v>
      </c>
      <c r="Z121" s="112">
        <v>30063</v>
      </c>
      <c r="AB121" s="109" t="str">
        <f>TEXT(Z121,"###,###")</f>
        <v>30,063</v>
      </c>
    </row>
    <row r="122" spans="19:32" x14ac:dyDescent="0.25">
      <c r="S122" s="101" t="s">
        <v>99</v>
      </c>
      <c r="T122" s="112"/>
      <c r="U122" s="112"/>
      <c r="V122" s="112">
        <v>26777</v>
      </c>
      <c r="W122" s="112">
        <v>28000</v>
      </c>
      <c r="X122" s="112">
        <v>31311</v>
      </c>
      <c r="Y122" s="112">
        <v>33792</v>
      </c>
      <c r="Z122" s="112">
        <v>35644</v>
      </c>
      <c r="AB122" s="109" t="str">
        <f>TEXT(Z122,"###,###")</f>
        <v>35,644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318836</v>
      </c>
      <c r="W124" s="112">
        <v>327040</v>
      </c>
      <c r="X124" s="112">
        <v>333801</v>
      </c>
      <c r="Y124" s="112">
        <v>352664</v>
      </c>
      <c r="Z124" s="112">
        <v>371289</v>
      </c>
      <c r="AB124" s="109" t="str">
        <f>TEXT(Z124,"###,###")</f>
        <v>371,289</v>
      </c>
      <c r="AD124" s="127">
        <f>Z124/$Z$7*100</f>
        <v>92.509337167032513</v>
      </c>
    </row>
    <row r="125" spans="19:32" x14ac:dyDescent="0.25">
      <c r="S125" s="101" t="s">
        <v>101</v>
      </c>
      <c r="T125" s="112"/>
      <c r="U125" s="112"/>
      <c r="V125" s="112">
        <v>54876</v>
      </c>
      <c r="W125" s="112">
        <v>57172</v>
      </c>
      <c r="X125" s="112">
        <v>60798</v>
      </c>
      <c r="Y125" s="112">
        <v>62669</v>
      </c>
      <c r="Z125" s="112">
        <v>65707</v>
      </c>
      <c r="AB125" s="109" t="str">
        <f>TEXT(Z125,"###,###")</f>
        <v>65,707</v>
      </c>
      <c r="AD125" s="127">
        <f>Z125/$Z$7*100</f>
        <v>16.371373828026702</v>
      </c>
    </row>
    <row r="127" spans="19:32" x14ac:dyDescent="0.25">
      <c r="S127" s="101" t="s">
        <v>102</v>
      </c>
      <c r="T127" s="112"/>
      <c r="U127" s="112"/>
      <c r="V127" s="112">
        <v>174143</v>
      </c>
      <c r="W127" s="112">
        <v>178578</v>
      </c>
      <c r="X127" s="112">
        <v>181184</v>
      </c>
      <c r="Y127" s="112">
        <v>189324</v>
      </c>
      <c r="Z127" s="112">
        <v>198553</v>
      </c>
      <c r="AB127" s="109" t="str">
        <f>TEXT(Z127,"###,###")</f>
        <v>198,553</v>
      </c>
      <c r="AD127" s="127">
        <f>Z127/$Z$7*100</f>
        <v>49.470914631259767</v>
      </c>
    </row>
    <row r="128" spans="19:32" x14ac:dyDescent="0.25">
      <c r="S128" s="101" t="s">
        <v>103</v>
      </c>
      <c r="T128" s="112"/>
      <c r="U128" s="112"/>
      <c r="V128" s="112">
        <v>172798</v>
      </c>
      <c r="W128" s="112">
        <v>177634</v>
      </c>
      <c r="X128" s="112">
        <v>181690</v>
      </c>
      <c r="Y128" s="112">
        <v>191811</v>
      </c>
      <c r="Z128" s="112">
        <v>202278</v>
      </c>
      <c r="AB128" s="109" t="str">
        <f>TEXT(Z128,"###,###")</f>
        <v>202,278</v>
      </c>
      <c r="AD128" s="127">
        <f>Z128/$Z$7*100</f>
        <v>50.399025296933118</v>
      </c>
    </row>
    <row r="130" spans="19:20" x14ac:dyDescent="0.25">
      <c r="S130" s="101" t="s">
        <v>277</v>
      </c>
      <c r="T130" s="127">
        <v>83.628377014747613</v>
      </c>
    </row>
    <row r="131" spans="19:20" x14ac:dyDescent="0.25">
      <c r="S131" s="101" t="s">
        <v>278</v>
      </c>
      <c r="T131" s="127">
        <v>7.4904136757418023</v>
      </c>
    </row>
    <row r="132" spans="19:20" x14ac:dyDescent="0.25">
      <c r="S132" s="101" t="s">
        <v>279</v>
      </c>
      <c r="T132" s="127">
        <v>8.8809601522848958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B2808B-B277-4726-A637-FFE30AF5B7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A4EC3E8-4F0A-409E-AE5A-B89EC2FF5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1224C0-CBBD-4C45-9EE3-220300D68A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633C9D-7533-4A83-80D7-5D881CACFE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2607-47F8-4E81-8827-0FFF6C378332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136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136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9.30 Goondiwindi,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9145</v>
      </c>
      <c r="W4" s="108">
        <v>9288</v>
      </c>
      <c r="X4" s="108">
        <v>9733</v>
      </c>
      <c r="Y4" s="108">
        <v>10316</v>
      </c>
      <c r="Z4" s="108">
        <v>10374</v>
      </c>
      <c r="AB4" s="109" t="str">
        <f>TEXT(Z4,"###,###")</f>
        <v>10,374</v>
      </c>
      <c r="AD4" s="110">
        <f>Z4/Y4-1</f>
        <v>5.6223342380767871E-3</v>
      </c>
      <c r="AF4" s="110">
        <f>Z4/V4-1</f>
        <v>0.13439037725533076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4697</v>
      </c>
      <c r="W5" s="108">
        <v>4870</v>
      </c>
      <c r="X5" s="108">
        <v>5127</v>
      </c>
      <c r="Y5" s="108">
        <v>5358</v>
      </c>
      <c r="Z5" s="108">
        <v>5329</v>
      </c>
      <c r="AB5" s="109" t="str">
        <f>TEXT(Z5,"###,###")</f>
        <v>5,329</v>
      </c>
      <c r="AD5" s="110">
        <f t="shared" ref="AD5:AD9" si="0">Z5/Y5-1</f>
        <v>-5.4124673385591571E-3</v>
      </c>
      <c r="AF5" s="110">
        <f t="shared" ref="AF5:AF9" si="1">Z5/V5-1</f>
        <v>0.13455397061954444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4449</v>
      </c>
      <c r="W6" s="108">
        <v>4418</v>
      </c>
      <c r="X6" s="108">
        <v>4598</v>
      </c>
      <c r="Y6" s="108">
        <v>4954</v>
      </c>
      <c r="Z6" s="108">
        <v>5029</v>
      </c>
      <c r="AB6" s="109" t="str">
        <f>TEXT(Z6,"###,###")</f>
        <v>5,029</v>
      </c>
      <c r="AD6" s="110">
        <f t="shared" si="0"/>
        <v>1.5139281388776737E-2</v>
      </c>
      <c r="AF6" s="110">
        <f t="shared" si="1"/>
        <v>0.13036637446617227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6151</v>
      </c>
      <c r="W7" s="108">
        <v>6458</v>
      </c>
      <c r="X7" s="108">
        <v>6405</v>
      </c>
      <c r="Y7" s="108">
        <v>6601</v>
      </c>
      <c r="Z7" s="108">
        <v>6834</v>
      </c>
      <c r="AB7" s="109" t="str">
        <f>TEXT(Z7,"###,###")</f>
        <v>6,834</v>
      </c>
      <c r="AD7" s="110">
        <f t="shared" si="0"/>
        <v>3.5297682169368239E-2</v>
      </c>
      <c r="AF7" s="110">
        <f t="shared" si="1"/>
        <v>0.11103885547065517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10,374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6,834</v>
      </c>
      <c r="P8" s="67"/>
      <c r="S8" s="107" t="s">
        <v>82</v>
      </c>
      <c r="T8" s="108"/>
      <c r="U8" s="108"/>
      <c r="V8" s="108">
        <v>41139.69</v>
      </c>
      <c r="W8" s="108">
        <v>40625.01</v>
      </c>
      <c r="X8" s="108">
        <v>41907</v>
      </c>
      <c r="Y8" s="108">
        <v>43328.72</v>
      </c>
      <c r="Z8" s="108">
        <v>47378.07</v>
      </c>
      <c r="AB8" s="109" t="str">
        <f>TEXT(Z8,"$###,###")</f>
        <v>$47,378</v>
      </c>
      <c r="AD8" s="110">
        <f t="shared" si="0"/>
        <v>9.3456487983028413E-2</v>
      </c>
      <c r="AF8" s="110">
        <f t="shared" si="1"/>
        <v>0.15163896470780402</v>
      </c>
    </row>
    <row r="9" spans="1:32" x14ac:dyDescent="0.25">
      <c r="A9" s="30" t="s">
        <v>14</v>
      </c>
      <c r="B9" s="71"/>
      <c r="C9" s="72"/>
      <c r="D9" s="73">
        <f>AD104</f>
        <v>74.831309041835354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53.102136376938837</v>
      </c>
      <c r="P9" s="74" t="s">
        <v>83</v>
      </c>
      <c r="S9" s="107" t="s">
        <v>7</v>
      </c>
      <c r="T9" s="108"/>
      <c r="U9" s="108"/>
      <c r="V9" s="108">
        <v>265763751</v>
      </c>
      <c r="W9" s="108">
        <v>243348790</v>
      </c>
      <c r="X9" s="108">
        <v>282302520</v>
      </c>
      <c r="Y9" s="108">
        <v>349655304</v>
      </c>
      <c r="Z9" s="108">
        <v>372355275</v>
      </c>
      <c r="AB9" s="109" t="str">
        <f>TEXT(Z9/1000000,"$#,###.0")&amp;" mil"</f>
        <v>$372.4 mil</v>
      </c>
      <c r="AD9" s="110">
        <f t="shared" si="0"/>
        <v>6.4920997165826E-2</v>
      </c>
      <c r="AF9" s="110">
        <f t="shared" si="1"/>
        <v>0.4010762325521211</v>
      </c>
    </row>
    <row r="10" spans="1:32" x14ac:dyDescent="0.25">
      <c r="A10" s="30" t="s">
        <v>17</v>
      </c>
      <c r="B10" s="71"/>
      <c r="C10" s="72"/>
      <c r="D10" s="73">
        <f>AD105</f>
        <v>12.454212454212454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46.766169154228855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74.524436640327778</v>
      </c>
      <c r="P11" s="74" t="s">
        <v>83</v>
      </c>
      <c r="S11" s="107" t="s">
        <v>29</v>
      </c>
      <c r="T11" s="112"/>
      <c r="U11" s="112"/>
      <c r="V11" s="112">
        <v>7630</v>
      </c>
      <c r="W11" s="112">
        <v>7583</v>
      </c>
      <c r="X11" s="112">
        <v>8081</v>
      </c>
      <c r="Y11" s="112">
        <v>8597</v>
      </c>
      <c r="Z11" s="112">
        <v>8631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13.944980977465612</v>
      </c>
      <c r="P12" s="74" t="s">
        <v>83</v>
      </c>
      <c r="S12" s="107" t="s">
        <v>30</v>
      </c>
      <c r="T12" s="112"/>
      <c r="U12" s="112"/>
      <c r="V12" s="112">
        <v>1517</v>
      </c>
      <c r="W12" s="112">
        <v>1706</v>
      </c>
      <c r="X12" s="112">
        <v>1652</v>
      </c>
      <c r="Y12" s="112">
        <v>1719</v>
      </c>
      <c r="Z12" s="112">
        <v>1738</v>
      </c>
    </row>
    <row r="13" spans="1:32" ht="15" customHeight="1" x14ac:dyDescent="0.25">
      <c r="A13" s="30" t="s">
        <v>19</v>
      </c>
      <c r="B13" s="72"/>
      <c r="C13" s="72"/>
      <c r="D13" s="73">
        <f>AD108</f>
        <v>16.6184692500482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11.442786069651742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21.177944862155389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25.602467707730863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18.449158741770301</v>
      </c>
      <c r="P15" s="74" t="s">
        <v>83</v>
      </c>
      <c r="S15" s="115" t="s">
        <v>59</v>
      </c>
      <c r="T15" s="115"/>
      <c r="U15" s="116"/>
      <c r="V15" s="116">
        <v>1469</v>
      </c>
      <c r="W15" s="116">
        <v>1529</v>
      </c>
      <c r="X15" s="116">
        <v>1642</v>
      </c>
      <c r="Y15" s="112">
        <v>1818</v>
      </c>
      <c r="Z15" s="112">
        <v>2004</v>
      </c>
      <c r="AB15" s="117">
        <f t="shared" ref="AB15:AB34" si="2">IF(Z15="np",0,Z15/$Z$34)</f>
        <v>0.19319386869758026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23.905918642760749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81.550841258229696</v>
      </c>
      <c r="P16" s="37" t="s">
        <v>83</v>
      </c>
      <c r="S16" s="115" t="s">
        <v>60</v>
      </c>
      <c r="T16" s="115"/>
      <c r="U16" s="116"/>
      <c r="V16" s="116">
        <v>75</v>
      </c>
      <c r="W16" s="116">
        <v>49</v>
      </c>
      <c r="X16" s="116">
        <v>56</v>
      </c>
      <c r="Y16" s="112">
        <v>57</v>
      </c>
      <c r="Z16" s="112">
        <v>59</v>
      </c>
      <c r="AB16" s="117">
        <f t="shared" si="2"/>
        <v>5.6878434396992195E-3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408</v>
      </c>
      <c r="W17" s="116">
        <v>409</v>
      </c>
      <c r="X17" s="116">
        <v>415</v>
      </c>
      <c r="Y17" s="112">
        <v>380</v>
      </c>
      <c r="Z17" s="112">
        <v>401</v>
      </c>
      <c r="AB17" s="117">
        <f t="shared" si="2"/>
        <v>3.8658054564735374E-2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78</v>
      </c>
      <c r="W18" s="116">
        <v>58</v>
      </c>
      <c r="X18" s="116">
        <v>67</v>
      </c>
      <c r="Y18" s="112">
        <v>72</v>
      </c>
      <c r="Z18" s="112">
        <v>81</v>
      </c>
      <c r="AB18" s="117">
        <f t="shared" si="2"/>
        <v>7.8087342138243518E-3</v>
      </c>
    </row>
    <row r="19" spans="1:28" x14ac:dyDescent="0.25">
      <c r="A19" s="63" t="str">
        <f>$S$1&amp;" ("&amp;$V$2&amp;" to "&amp;$Z$2&amp;")"</f>
        <v>Goondiwindi (2018-19 to 2022-23)</v>
      </c>
      <c r="B19" s="63"/>
      <c r="C19" s="63"/>
      <c r="D19" s="63"/>
      <c r="E19" s="63"/>
      <c r="F19" s="63"/>
      <c r="G19" s="63" t="str">
        <f>$S$1&amp;" ("&amp;$V$2&amp;" to "&amp;$Z$2&amp;")"</f>
        <v>Goondiwindi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583</v>
      </c>
      <c r="W19" s="116">
        <v>616</v>
      </c>
      <c r="X19" s="116">
        <v>576</v>
      </c>
      <c r="Y19" s="112">
        <v>601</v>
      </c>
      <c r="Z19" s="112">
        <v>626</v>
      </c>
      <c r="AB19" s="117">
        <f t="shared" si="2"/>
        <v>6.0348982936469682E-2</v>
      </c>
    </row>
    <row r="20" spans="1:28" x14ac:dyDescent="0.25">
      <c r="S20" s="115" t="s">
        <v>64</v>
      </c>
      <c r="T20" s="115"/>
      <c r="U20" s="116"/>
      <c r="V20" s="116">
        <v>444</v>
      </c>
      <c r="W20" s="116">
        <v>418</v>
      </c>
      <c r="X20" s="116">
        <v>428</v>
      </c>
      <c r="Y20" s="112">
        <v>444</v>
      </c>
      <c r="Z20" s="112">
        <v>485</v>
      </c>
      <c r="AB20" s="117">
        <f t="shared" si="2"/>
        <v>4.6756001156849511E-2</v>
      </c>
    </row>
    <row r="21" spans="1:28" x14ac:dyDescent="0.25">
      <c r="S21" s="115" t="s">
        <v>65</v>
      </c>
      <c r="T21" s="115"/>
      <c r="U21" s="116"/>
      <c r="V21" s="116">
        <v>698</v>
      </c>
      <c r="W21" s="116">
        <v>703</v>
      </c>
      <c r="X21" s="116">
        <v>871</v>
      </c>
      <c r="Y21" s="112">
        <v>873</v>
      </c>
      <c r="Z21" s="112">
        <v>861</v>
      </c>
      <c r="AB21" s="117">
        <f t="shared" si="2"/>
        <v>8.3003952569169967E-2</v>
      </c>
    </row>
    <row r="22" spans="1:28" x14ac:dyDescent="0.25">
      <c r="S22" s="115" t="s">
        <v>66</v>
      </c>
      <c r="T22" s="115"/>
      <c r="U22" s="116"/>
      <c r="V22" s="116">
        <v>607</v>
      </c>
      <c r="W22" s="116">
        <v>600</v>
      </c>
      <c r="X22" s="116">
        <v>594</v>
      </c>
      <c r="Y22" s="112">
        <v>704</v>
      </c>
      <c r="Z22" s="112">
        <v>666</v>
      </c>
      <c r="AB22" s="117">
        <f t="shared" si="2"/>
        <v>6.4205147980333555E-2</v>
      </c>
    </row>
    <row r="23" spans="1:28" x14ac:dyDescent="0.25">
      <c r="S23" s="115" t="s">
        <v>67</v>
      </c>
      <c r="T23" s="115"/>
      <c r="U23" s="116"/>
      <c r="V23" s="116">
        <v>273</v>
      </c>
      <c r="W23" s="116">
        <v>268</v>
      </c>
      <c r="X23" s="116">
        <v>317</v>
      </c>
      <c r="Y23" s="112">
        <v>312</v>
      </c>
      <c r="Z23" s="112">
        <v>377</v>
      </c>
      <c r="AB23" s="117">
        <f t="shared" si="2"/>
        <v>3.6344355538417042E-2</v>
      </c>
    </row>
    <row r="24" spans="1:28" x14ac:dyDescent="0.25">
      <c r="S24" s="115" t="s">
        <v>68</v>
      </c>
      <c r="T24" s="115"/>
      <c r="U24" s="116"/>
      <c r="V24" s="116">
        <v>24</v>
      </c>
      <c r="W24" s="116">
        <v>17</v>
      </c>
      <c r="X24" s="116">
        <v>9</v>
      </c>
      <c r="Y24" s="112">
        <v>17</v>
      </c>
      <c r="Z24" s="112">
        <v>26</v>
      </c>
      <c r="AB24" s="117">
        <f t="shared" si="2"/>
        <v>2.5065072785115201E-3</v>
      </c>
    </row>
    <row r="25" spans="1:28" x14ac:dyDescent="0.25">
      <c r="S25" s="115" t="s">
        <v>69</v>
      </c>
      <c r="T25" s="115"/>
      <c r="U25" s="116"/>
      <c r="V25" s="116">
        <v>256</v>
      </c>
      <c r="W25" s="116">
        <v>262</v>
      </c>
      <c r="X25" s="116">
        <v>262</v>
      </c>
      <c r="Y25" s="112">
        <v>267</v>
      </c>
      <c r="Z25" s="112">
        <v>293</v>
      </c>
      <c r="AB25" s="117">
        <f t="shared" si="2"/>
        <v>2.8246408946302901E-2</v>
      </c>
    </row>
    <row r="26" spans="1:28" x14ac:dyDescent="0.25">
      <c r="S26" s="115" t="s">
        <v>70</v>
      </c>
      <c r="T26" s="115"/>
      <c r="U26" s="116"/>
      <c r="V26" s="116">
        <v>145</v>
      </c>
      <c r="W26" s="116">
        <v>151</v>
      </c>
      <c r="X26" s="116">
        <v>158</v>
      </c>
      <c r="Y26" s="112">
        <v>170</v>
      </c>
      <c r="Z26" s="112">
        <v>173</v>
      </c>
      <c r="AB26" s="117">
        <f t="shared" si="2"/>
        <v>1.667791381471127E-2</v>
      </c>
    </row>
    <row r="27" spans="1:28" x14ac:dyDescent="0.25">
      <c r="S27" s="115" t="s">
        <v>71</v>
      </c>
      <c r="T27" s="115"/>
      <c r="U27" s="116"/>
      <c r="V27" s="116">
        <v>329</v>
      </c>
      <c r="W27" s="116">
        <v>281</v>
      </c>
      <c r="X27" s="116">
        <v>331</v>
      </c>
      <c r="Y27" s="112">
        <v>354</v>
      </c>
      <c r="Z27" s="112">
        <v>346</v>
      </c>
      <c r="AB27" s="117">
        <f t="shared" si="2"/>
        <v>3.3355827629422539E-2</v>
      </c>
    </row>
    <row r="28" spans="1:28" x14ac:dyDescent="0.25">
      <c r="S28" s="115" t="s">
        <v>72</v>
      </c>
      <c r="T28" s="115"/>
      <c r="U28" s="116"/>
      <c r="V28" s="116">
        <v>608</v>
      </c>
      <c r="W28" s="116">
        <v>603</v>
      </c>
      <c r="X28" s="116">
        <v>679</v>
      </c>
      <c r="Y28" s="112">
        <v>713</v>
      </c>
      <c r="Z28" s="112">
        <v>742</v>
      </c>
      <c r="AB28" s="117">
        <f t="shared" si="2"/>
        <v>7.1531861563674928E-2</v>
      </c>
    </row>
    <row r="29" spans="1:28" x14ac:dyDescent="0.25">
      <c r="S29" s="115" t="s">
        <v>73</v>
      </c>
      <c r="T29" s="115"/>
      <c r="U29" s="116"/>
      <c r="V29" s="116">
        <v>407</v>
      </c>
      <c r="W29" s="116">
        <v>377</v>
      </c>
      <c r="X29" s="116">
        <v>390</v>
      </c>
      <c r="Y29" s="112">
        <v>419</v>
      </c>
      <c r="Z29" s="112">
        <v>382</v>
      </c>
      <c r="AB29" s="117">
        <f t="shared" si="2"/>
        <v>3.6826376168900027E-2</v>
      </c>
    </row>
    <row r="30" spans="1:28" x14ac:dyDescent="0.25">
      <c r="S30" s="115" t="s">
        <v>74</v>
      </c>
      <c r="T30" s="115"/>
      <c r="U30" s="116"/>
      <c r="V30" s="116">
        <v>603</v>
      </c>
      <c r="W30" s="116">
        <v>650</v>
      </c>
      <c r="X30" s="116">
        <v>627</v>
      </c>
      <c r="Y30" s="112">
        <v>667</v>
      </c>
      <c r="Z30" s="112">
        <v>662</v>
      </c>
      <c r="AB30" s="117">
        <f t="shared" si="2"/>
        <v>6.3819531475947169E-2</v>
      </c>
    </row>
    <row r="31" spans="1:28" x14ac:dyDescent="0.25">
      <c r="S31" s="115" t="s">
        <v>75</v>
      </c>
      <c r="T31" s="115"/>
      <c r="U31" s="116"/>
      <c r="V31" s="116">
        <v>687</v>
      </c>
      <c r="W31" s="116">
        <v>716</v>
      </c>
      <c r="X31" s="116">
        <v>749</v>
      </c>
      <c r="Y31" s="112">
        <v>864</v>
      </c>
      <c r="Z31" s="112">
        <v>808</v>
      </c>
      <c r="AB31" s="117">
        <f t="shared" si="2"/>
        <v>7.7894533886050318E-2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40</v>
      </c>
      <c r="W32" s="116">
        <v>50</v>
      </c>
      <c r="X32" s="116">
        <v>45</v>
      </c>
      <c r="Y32" s="112">
        <v>53</v>
      </c>
      <c r="Z32" s="112">
        <v>58</v>
      </c>
      <c r="AB32" s="117">
        <f t="shared" si="2"/>
        <v>5.5914393136026223E-3</v>
      </c>
    </row>
    <row r="33" spans="19:32" x14ac:dyDescent="0.25">
      <c r="S33" s="115" t="s">
        <v>77</v>
      </c>
      <c r="T33" s="115"/>
      <c r="U33" s="116"/>
      <c r="V33" s="116">
        <v>389</v>
      </c>
      <c r="W33" s="116">
        <v>447</v>
      </c>
      <c r="X33" s="116">
        <v>479</v>
      </c>
      <c r="Y33" s="112">
        <v>483</v>
      </c>
      <c r="Z33" s="112">
        <v>493</v>
      </c>
      <c r="AB33" s="117">
        <f t="shared" si="2"/>
        <v>4.7527234165622288E-2</v>
      </c>
    </row>
    <row r="34" spans="19:32" x14ac:dyDescent="0.25">
      <c r="S34" s="118" t="s">
        <v>53</v>
      </c>
      <c r="T34" s="118"/>
      <c r="U34" s="119"/>
      <c r="V34" s="119">
        <v>9143</v>
      </c>
      <c r="W34" s="119">
        <v>9283</v>
      </c>
      <c r="X34" s="119">
        <v>9733</v>
      </c>
      <c r="Y34" s="120">
        <v>10316</v>
      </c>
      <c r="Z34" s="120">
        <v>10373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5084</v>
      </c>
      <c r="W37" s="112">
        <v>5403</v>
      </c>
      <c r="X37" s="112">
        <v>5256</v>
      </c>
      <c r="Y37" s="112">
        <v>5252</v>
      </c>
      <c r="Z37" s="112">
        <v>5574</v>
      </c>
      <c r="AB37" s="132">
        <f>Z37/Z40*100</f>
        <v>81.550841258229696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1067</v>
      </c>
      <c r="W38" s="112">
        <v>1056</v>
      </c>
      <c r="X38" s="112">
        <v>1148</v>
      </c>
      <c r="Y38" s="112">
        <v>1351</v>
      </c>
      <c r="Z38" s="112">
        <v>1261</v>
      </c>
      <c r="AB38" s="132">
        <f>Z38/Z40*100</f>
        <v>18.449158741770301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6151</v>
      </c>
      <c r="W40" s="112">
        <v>6459</v>
      </c>
      <c r="X40" s="112">
        <v>6404</v>
      </c>
      <c r="Y40" s="112">
        <v>6603</v>
      </c>
      <c r="Z40" s="112">
        <v>6835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</v>
      </c>
      <c r="W44" s="112">
        <v>43</v>
      </c>
      <c r="X44" s="112">
        <v>42</v>
      </c>
      <c r="Y44" s="112">
        <v>33</v>
      </c>
      <c r="Z44" s="112">
        <v>46</v>
      </c>
    </row>
    <row r="45" spans="19:32" x14ac:dyDescent="0.25">
      <c r="S45" s="115" t="s">
        <v>37</v>
      </c>
      <c r="T45" s="115"/>
      <c r="U45" s="112"/>
      <c r="V45" s="112">
        <v>162</v>
      </c>
      <c r="W45" s="112">
        <v>170</v>
      </c>
      <c r="X45" s="112">
        <v>204</v>
      </c>
      <c r="Y45" s="112">
        <v>252</v>
      </c>
      <c r="Z45" s="112">
        <v>246</v>
      </c>
    </row>
    <row r="46" spans="19:32" x14ac:dyDescent="0.25">
      <c r="S46" s="115" t="s">
        <v>38</v>
      </c>
      <c r="T46" s="115"/>
      <c r="U46" s="112"/>
      <c r="V46" s="112">
        <v>339</v>
      </c>
      <c r="W46" s="112">
        <v>327</v>
      </c>
      <c r="X46" s="112">
        <v>367</v>
      </c>
      <c r="Y46" s="112">
        <v>438</v>
      </c>
      <c r="Z46" s="112">
        <v>375</v>
      </c>
    </row>
    <row r="47" spans="19:32" x14ac:dyDescent="0.25">
      <c r="S47" s="115" t="s">
        <v>39</v>
      </c>
      <c r="T47" s="115"/>
      <c r="U47" s="112"/>
      <c r="V47" s="112">
        <v>500</v>
      </c>
      <c r="W47" s="112">
        <v>462</v>
      </c>
      <c r="X47" s="112">
        <v>492</v>
      </c>
      <c r="Y47" s="112">
        <v>529</v>
      </c>
      <c r="Z47" s="112">
        <v>528</v>
      </c>
    </row>
    <row r="48" spans="19:32" x14ac:dyDescent="0.25">
      <c r="S48" s="115" t="s">
        <v>40</v>
      </c>
      <c r="T48" s="115"/>
      <c r="U48" s="112"/>
      <c r="V48" s="112">
        <v>560</v>
      </c>
      <c r="W48" s="112">
        <v>599</v>
      </c>
      <c r="X48" s="112">
        <v>645</v>
      </c>
      <c r="Y48" s="112">
        <v>637</v>
      </c>
      <c r="Z48" s="112">
        <v>695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433</v>
      </c>
      <c r="W49" s="112">
        <v>445</v>
      </c>
      <c r="X49" s="112">
        <v>507</v>
      </c>
      <c r="Y49" s="112">
        <v>498</v>
      </c>
      <c r="Z49" s="112">
        <v>525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Goondiwindi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420</v>
      </c>
      <c r="W50" s="112">
        <v>444</v>
      </c>
      <c r="X50" s="112">
        <v>450</v>
      </c>
      <c r="Y50" s="112">
        <v>453</v>
      </c>
      <c r="Z50" s="112">
        <v>403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372</v>
      </c>
      <c r="W51" s="112">
        <v>353</v>
      </c>
      <c r="X51" s="112">
        <v>370</v>
      </c>
      <c r="Y51" s="112">
        <v>385</v>
      </c>
      <c r="Z51" s="112">
        <v>409</v>
      </c>
    </row>
    <row r="52" spans="1:26" ht="15" customHeight="1" x14ac:dyDescent="0.25">
      <c r="S52" s="115" t="s">
        <v>44</v>
      </c>
      <c r="T52" s="115"/>
      <c r="U52" s="112"/>
      <c r="V52" s="112">
        <v>401</v>
      </c>
      <c r="W52" s="112">
        <v>415</v>
      </c>
      <c r="X52" s="112">
        <v>368</v>
      </c>
      <c r="Y52" s="112">
        <v>428</v>
      </c>
      <c r="Z52" s="112">
        <v>396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365</v>
      </c>
      <c r="W53" s="112">
        <v>383</v>
      </c>
      <c r="X53" s="112">
        <v>418</v>
      </c>
      <c r="Y53" s="112">
        <v>439</v>
      </c>
      <c r="Z53" s="112">
        <v>444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416</v>
      </c>
      <c r="W54" s="112">
        <v>425</v>
      </c>
      <c r="X54" s="112">
        <v>371</v>
      </c>
      <c r="Y54" s="112">
        <v>364</v>
      </c>
      <c r="Z54" s="112">
        <v>370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322</v>
      </c>
      <c r="W55" s="112">
        <v>355</v>
      </c>
      <c r="X55" s="112">
        <v>432</v>
      </c>
      <c r="Y55" s="112">
        <v>429</v>
      </c>
      <c r="Z55" s="112">
        <v>400</v>
      </c>
    </row>
    <row r="56" spans="1:26" ht="15" customHeight="1" x14ac:dyDescent="0.25">
      <c r="S56" s="115" t="s">
        <v>48</v>
      </c>
      <c r="T56" s="115"/>
      <c r="U56" s="112"/>
      <c r="V56" s="112">
        <v>219</v>
      </c>
      <c r="W56" s="112">
        <v>231</v>
      </c>
      <c r="X56" s="112">
        <v>243</v>
      </c>
      <c r="Y56" s="112">
        <v>239</v>
      </c>
      <c r="Z56" s="112">
        <v>239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83</v>
      </c>
      <c r="W57" s="112">
        <v>109</v>
      </c>
      <c r="X57" s="112">
        <v>119</v>
      </c>
      <c r="Y57" s="112">
        <v>129</v>
      </c>
      <c r="Z57" s="112">
        <v>139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32</v>
      </c>
      <c r="W58" s="112">
        <v>45</v>
      </c>
      <c r="X58" s="112">
        <v>43</v>
      </c>
      <c r="Y58" s="112">
        <v>50</v>
      </c>
      <c r="Z58" s="112">
        <v>59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23</v>
      </c>
      <c r="W59" s="112">
        <v>40</v>
      </c>
      <c r="X59" s="112">
        <v>34</v>
      </c>
      <c r="Y59" s="112">
        <v>26</v>
      </c>
      <c r="Z59" s="112">
        <v>31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</v>
      </c>
      <c r="W60" s="112">
        <v>25</v>
      </c>
      <c r="X60" s="112">
        <v>22</v>
      </c>
      <c r="Y60" s="112">
        <v>27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4693</v>
      </c>
      <c r="W61" s="112">
        <v>4866</v>
      </c>
      <c r="X61" s="112">
        <v>5127</v>
      </c>
      <c r="Y61" s="112">
        <v>5361</v>
      </c>
      <c r="Z61" s="112">
        <v>5332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16</v>
      </c>
      <c r="X63" s="112">
        <v>29</v>
      </c>
      <c r="Y63" s="112">
        <v>25</v>
      </c>
      <c r="Z63" s="112">
        <v>37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121</v>
      </c>
      <c r="W64" s="112">
        <v>145</v>
      </c>
      <c r="X64" s="112">
        <v>170</v>
      </c>
      <c r="Y64" s="112">
        <v>178</v>
      </c>
      <c r="Z64" s="112">
        <v>204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Goondiwindi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344</v>
      </c>
      <c r="W65" s="112">
        <v>338</v>
      </c>
      <c r="X65" s="112">
        <v>400</v>
      </c>
      <c r="Y65" s="112">
        <v>376</v>
      </c>
      <c r="Z65" s="112">
        <v>332</v>
      </c>
    </row>
    <row r="66" spans="1:26" x14ac:dyDescent="0.25">
      <c r="S66" s="115" t="s">
        <v>39</v>
      </c>
      <c r="T66" s="115"/>
      <c r="U66" s="112"/>
      <c r="V66" s="112">
        <v>456</v>
      </c>
      <c r="W66" s="112">
        <v>396</v>
      </c>
      <c r="X66" s="112">
        <v>416</v>
      </c>
      <c r="Y66" s="112">
        <v>507</v>
      </c>
      <c r="Z66" s="112">
        <v>493</v>
      </c>
    </row>
    <row r="67" spans="1:26" x14ac:dyDescent="0.25">
      <c r="S67" s="115" t="s">
        <v>40</v>
      </c>
      <c r="T67" s="115"/>
      <c r="U67" s="112"/>
      <c r="V67" s="112">
        <v>512</v>
      </c>
      <c r="W67" s="112">
        <v>437</v>
      </c>
      <c r="X67" s="112">
        <v>462</v>
      </c>
      <c r="Y67" s="112">
        <v>531</v>
      </c>
      <c r="Z67" s="112">
        <v>656</v>
      </c>
    </row>
    <row r="68" spans="1:26" x14ac:dyDescent="0.25">
      <c r="S68" s="115" t="s">
        <v>41</v>
      </c>
      <c r="T68" s="115"/>
      <c r="U68" s="112"/>
      <c r="V68" s="112">
        <v>433</v>
      </c>
      <c r="W68" s="112">
        <v>493</v>
      </c>
      <c r="X68" s="112">
        <v>448</v>
      </c>
      <c r="Y68" s="112">
        <v>469</v>
      </c>
      <c r="Z68" s="112">
        <v>526</v>
      </c>
    </row>
    <row r="69" spans="1:26" x14ac:dyDescent="0.25">
      <c r="S69" s="115" t="s">
        <v>42</v>
      </c>
      <c r="T69" s="115"/>
      <c r="U69" s="112"/>
      <c r="V69" s="112">
        <v>475</v>
      </c>
      <c r="W69" s="112">
        <v>417</v>
      </c>
      <c r="X69" s="112">
        <v>432</v>
      </c>
      <c r="Y69" s="112">
        <v>468</v>
      </c>
      <c r="Z69" s="112">
        <v>418</v>
      </c>
    </row>
    <row r="70" spans="1:26" x14ac:dyDescent="0.25">
      <c r="S70" s="115" t="s">
        <v>43</v>
      </c>
      <c r="T70" s="115"/>
      <c r="U70" s="112"/>
      <c r="V70" s="112">
        <v>386</v>
      </c>
      <c r="W70" s="112">
        <v>403</v>
      </c>
      <c r="X70" s="112">
        <v>443</v>
      </c>
      <c r="Y70" s="112">
        <v>483</v>
      </c>
      <c r="Z70" s="112">
        <v>470</v>
      </c>
    </row>
    <row r="71" spans="1:26" x14ac:dyDescent="0.25">
      <c r="S71" s="115" t="s">
        <v>44</v>
      </c>
      <c r="T71" s="115"/>
      <c r="U71" s="112"/>
      <c r="V71" s="112">
        <v>445</v>
      </c>
      <c r="W71" s="112">
        <v>424</v>
      </c>
      <c r="X71" s="112">
        <v>426</v>
      </c>
      <c r="Y71" s="112">
        <v>410</v>
      </c>
      <c r="Z71" s="112">
        <v>392</v>
      </c>
    </row>
    <row r="72" spans="1:26" x14ac:dyDescent="0.25">
      <c r="S72" s="115" t="s">
        <v>45</v>
      </c>
      <c r="T72" s="115"/>
      <c r="U72" s="112"/>
      <c r="V72" s="112">
        <v>373</v>
      </c>
      <c r="W72" s="112">
        <v>370</v>
      </c>
      <c r="X72" s="112">
        <v>407</v>
      </c>
      <c r="Y72" s="112">
        <v>464</v>
      </c>
      <c r="Z72" s="112">
        <v>487</v>
      </c>
    </row>
    <row r="73" spans="1:26" x14ac:dyDescent="0.25">
      <c r="S73" s="115" t="s">
        <v>46</v>
      </c>
      <c r="T73" s="115"/>
      <c r="U73" s="112"/>
      <c r="V73" s="112">
        <v>382</v>
      </c>
      <c r="W73" s="112">
        <v>381</v>
      </c>
      <c r="X73" s="112">
        <v>360</v>
      </c>
      <c r="Y73" s="112">
        <v>374</v>
      </c>
      <c r="Z73" s="112">
        <v>350</v>
      </c>
    </row>
    <row r="74" spans="1:26" x14ac:dyDescent="0.25">
      <c r="S74" s="115" t="s">
        <v>47</v>
      </c>
      <c r="T74" s="115"/>
      <c r="U74" s="112"/>
      <c r="V74" s="112">
        <v>262</v>
      </c>
      <c r="W74" s="112">
        <v>279</v>
      </c>
      <c r="X74" s="112">
        <v>295</v>
      </c>
      <c r="Y74" s="112">
        <v>333</v>
      </c>
      <c r="Z74" s="112">
        <v>314</v>
      </c>
    </row>
    <row r="75" spans="1:26" x14ac:dyDescent="0.25">
      <c r="S75" s="115" t="s">
        <v>48</v>
      </c>
      <c r="T75" s="115"/>
      <c r="U75" s="112"/>
      <c r="V75" s="112">
        <v>117</v>
      </c>
      <c r="W75" s="112">
        <v>140</v>
      </c>
      <c r="X75" s="112">
        <v>143</v>
      </c>
      <c r="Y75" s="112">
        <v>162</v>
      </c>
      <c r="Z75" s="112">
        <v>198</v>
      </c>
    </row>
    <row r="76" spans="1:26" x14ac:dyDescent="0.25">
      <c r="S76" s="115" t="s">
        <v>49</v>
      </c>
      <c r="T76" s="115"/>
      <c r="U76" s="112"/>
      <c r="V76" s="112">
        <v>68</v>
      </c>
      <c r="W76" s="112">
        <v>93</v>
      </c>
      <c r="X76" s="112">
        <v>91</v>
      </c>
      <c r="Y76" s="112">
        <v>77</v>
      </c>
      <c r="Z76" s="112">
        <v>76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46</v>
      </c>
      <c r="X77" s="112">
        <v>32</v>
      </c>
      <c r="Y77" s="112">
        <v>53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25</v>
      </c>
      <c r="X78" s="112">
        <v>30</v>
      </c>
      <c r="Y78" s="112">
        <v>27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5</v>
      </c>
      <c r="X79" s="112">
        <v>14</v>
      </c>
      <c r="Y79" s="112">
        <v>13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4448</v>
      </c>
      <c r="W80" s="112">
        <v>4418</v>
      </c>
      <c r="X80" s="112">
        <v>4598</v>
      </c>
      <c r="Y80" s="112">
        <v>4952</v>
      </c>
      <c r="Z80" s="112">
        <v>5029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Goondiwindi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389</v>
      </c>
      <c r="W83" s="112">
        <v>437</v>
      </c>
      <c r="X83" s="112">
        <v>412</v>
      </c>
      <c r="Y83" s="112">
        <v>433</v>
      </c>
      <c r="Z83" s="112">
        <v>400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146</v>
      </c>
      <c r="W84" s="112">
        <v>153</v>
      </c>
      <c r="X84" s="112">
        <v>169</v>
      </c>
      <c r="Y84" s="112">
        <v>181</v>
      </c>
      <c r="Z84" s="112">
        <v>174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575</v>
      </c>
      <c r="W85" s="112">
        <v>580</v>
      </c>
      <c r="X85" s="112">
        <v>582</v>
      </c>
      <c r="Y85" s="112">
        <v>571</v>
      </c>
      <c r="Z85" s="112">
        <v>612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10,374</v>
      </c>
      <c r="D86" s="96">
        <f t="shared" ref="D86:D91" si="4">AD4</f>
        <v>5.6223342380767871E-3</v>
      </c>
      <c r="E86" s="97">
        <f t="shared" ref="E86:E91" si="5">AD4</f>
        <v>5.6223342380767871E-3</v>
      </c>
      <c r="F86" s="96">
        <f t="shared" ref="F86:F91" si="6">AF4</f>
        <v>0.13439037725533076</v>
      </c>
      <c r="G86" s="97">
        <f t="shared" ref="G86:G91" si="7">AF4</f>
        <v>0.13439037725533076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85</v>
      </c>
      <c r="W86" s="112">
        <v>85</v>
      </c>
      <c r="X86" s="112">
        <v>84</v>
      </c>
      <c r="Y86" s="112">
        <v>92</v>
      </c>
      <c r="Z86" s="112">
        <v>95</v>
      </c>
    </row>
    <row r="87" spans="1:30" ht="15" customHeight="1" x14ac:dyDescent="0.25">
      <c r="A87" s="98" t="s">
        <v>4</v>
      </c>
      <c r="B87" s="49"/>
      <c r="C87" s="57" t="str">
        <f t="shared" si="3"/>
        <v>5,329</v>
      </c>
      <c r="D87" s="96">
        <f t="shared" si="4"/>
        <v>-5.4124673385591571E-3</v>
      </c>
      <c r="E87" s="97">
        <f t="shared" si="5"/>
        <v>-5.4124673385591571E-3</v>
      </c>
      <c r="F87" s="96">
        <f t="shared" si="6"/>
        <v>0.13455397061954444</v>
      </c>
      <c r="G87" s="97">
        <f t="shared" si="7"/>
        <v>0.13455397061954444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79</v>
      </c>
      <c r="W87" s="112">
        <v>74</v>
      </c>
      <c r="X87" s="112">
        <v>79</v>
      </c>
      <c r="Y87" s="112">
        <v>74</v>
      </c>
      <c r="Z87" s="112">
        <v>74</v>
      </c>
    </row>
    <row r="88" spans="1:30" ht="15" customHeight="1" x14ac:dyDescent="0.25">
      <c r="A88" s="98" t="s">
        <v>5</v>
      </c>
      <c r="B88" s="49"/>
      <c r="C88" s="57" t="str">
        <f t="shared" si="3"/>
        <v>5,029</v>
      </c>
      <c r="D88" s="96">
        <f t="shared" si="4"/>
        <v>1.5139281388776737E-2</v>
      </c>
      <c r="E88" s="97">
        <f t="shared" si="5"/>
        <v>1.5139281388776737E-2</v>
      </c>
      <c r="F88" s="96">
        <f t="shared" si="6"/>
        <v>0.13036637446617227</v>
      </c>
      <c r="G88" s="97">
        <f t="shared" si="7"/>
        <v>0.13036637446617227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141</v>
      </c>
      <c r="W88" s="112">
        <v>128</v>
      </c>
      <c r="X88" s="112">
        <v>142</v>
      </c>
      <c r="Y88" s="112">
        <v>128</v>
      </c>
      <c r="Z88" s="112">
        <v>140</v>
      </c>
    </row>
    <row r="89" spans="1:30" ht="15" customHeight="1" x14ac:dyDescent="0.25">
      <c r="A89" s="49" t="s">
        <v>6</v>
      </c>
      <c r="B89" s="49"/>
      <c r="C89" s="57" t="str">
        <f t="shared" si="3"/>
        <v>6,834</v>
      </c>
      <c r="D89" s="96">
        <f t="shared" si="4"/>
        <v>3.5297682169368239E-2</v>
      </c>
      <c r="E89" s="97">
        <f t="shared" si="5"/>
        <v>3.5297682169368239E-2</v>
      </c>
      <c r="F89" s="96">
        <f t="shared" si="6"/>
        <v>0.11103885547065517</v>
      </c>
      <c r="G89" s="97">
        <f t="shared" si="7"/>
        <v>0.11103885547065517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424</v>
      </c>
      <c r="W89" s="112">
        <v>415</v>
      </c>
      <c r="X89" s="112">
        <v>448</v>
      </c>
      <c r="Y89" s="112">
        <v>456</v>
      </c>
      <c r="Z89" s="112">
        <v>572</v>
      </c>
    </row>
    <row r="90" spans="1:30" ht="15" customHeight="1" x14ac:dyDescent="0.25">
      <c r="A90" s="49" t="s">
        <v>95</v>
      </c>
      <c r="B90" s="49"/>
      <c r="C90" s="57" t="str">
        <f t="shared" si="3"/>
        <v>$47,378</v>
      </c>
      <c r="D90" s="96">
        <f t="shared" si="4"/>
        <v>9.3456487983028413E-2</v>
      </c>
      <c r="E90" s="97">
        <f t="shared" si="5"/>
        <v>9.3456487983028413E-2</v>
      </c>
      <c r="F90" s="96">
        <f t="shared" si="6"/>
        <v>0.15163896470780402</v>
      </c>
      <c r="G90" s="97">
        <f t="shared" si="7"/>
        <v>0.15163896470780402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617</v>
      </c>
      <c r="W90" s="112">
        <v>660</v>
      </c>
      <c r="X90" s="112">
        <v>640</v>
      </c>
      <c r="Y90" s="112">
        <v>639</v>
      </c>
      <c r="Z90" s="112">
        <v>531</v>
      </c>
    </row>
    <row r="91" spans="1:30" ht="15" customHeight="1" x14ac:dyDescent="0.25">
      <c r="A91" s="49" t="s">
        <v>7</v>
      </c>
      <c r="B91" s="49"/>
      <c r="C91" s="57" t="str">
        <f t="shared" si="3"/>
        <v>$372.4 mil</v>
      </c>
      <c r="D91" s="96">
        <f t="shared" si="4"/>
        <v>6.4920997165826E-2</v>
      </c>
      <c r="E91" s="97">
        <f t="shared" si="5"/>
        <v>6.4920997165826E-2</v>
      </c>
      <c r="F91" s="96">
        <f t="shared" si="6"/>
        <v>0.4010762325521211</v>
      </c>
      <c r="G91" s="97">
        <f t="shared" si="7"/>
        <v>0.4010762325521211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3233</v>
      </c>
      <c r="W91" s="112">
        <v>3439</v>
      </c>
      <c r="X91" s="112">
        <v>3419</v>
      </c>
      <c r="Y91" s="112">
        <v>3530</v>
      </c>
      <c r="Z91" s="112">
        <v>3628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214</v>
      </c>
      <c r="W93" s="112">
        <v>224</v>
      </c>
      <c r="X93" s="112">
        <v>233</v>
      </c>
      <c r="Y93" s="112">
        <v>226</v>
      </c>
      <c r="Z93" s="112">
        <v>229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443</v>
      </c>
      <c r="W94" s="112">
        <v>464</v>
      </c>
      <c r="X94" s="112">
        <v>451</v>
      </c>
      <c r="Y94" s="112">
        <v>463</v>
      </c>
      <c r="Z94" s="112">
        <v>470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102</v>
      </c>
      <c r="W95" s="112">
        <v>87</v>
      </c>
      <c r="X95" s="112">
        <v>93</v>
      </c>
      <c r="Y95" s="112">
        <v>88</v>
      </c>
      <c r="Z95" s="112">
        <v>113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398</v>
      </c>
      <c r="W96" s="112">
        <v>423</v>
      </c>
      <c r="X96" s="112">
        <v>445</v>
      </c>
      <c r="Y96" s="112">
        <v>463</v>
      </c>
      <c r="Z96" s="112">
        <v>459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510</v>
      </c>
      <c r="W97" s="112">
        <v>503</v>
      </c>
      <c r="X97" s="112">
        <v>463</v>
      </c>
      <c r="Y97" s="112">
        <v>494</v>
      </c>
      <c r="Z97" s="112">
        <v>510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251</v>
      </c>
      <c r="W98" s="112">
        <v>264</v>
      </c>
      <c r="X98" s="112">
        <v>279</v>
      </c>
      <c r="Y98" s="112">
        <v>289</v>
      </c>
      <c r="Z98" s="112">
        <v>308</v>
      </c>
    </row>
    <row r="99" spans="1:32" ht="15" customHeight="1" x14ac:dyDescent="0.25">
      <c r="S99" s="115" t="s">
        <v>196</v>
      </c>
      <c r="T99" s="115"/>
      <c r="U99" s="112"/>
      <c r="V99" s="112">
        <v>48</v>
      </c>
      <c r="W99" s="112">
        <v>39</v>
      </c>
      <c r="X99" s="112">
        <v>35</v>
      </c>
      <c r="Y99" s="112">
        <v>35</v>
      </c>
      <c r="Z99" s="112">
        <v>90</v>
      </c>
    </row>
    <row r="100" spans="1:32" ht="15" customHeight="1" x14ac:dyDescent="0.25">
      <c r="S100" s="115" t="s">
        <v>58</v>
      </c>
      <c r="T100" s="115"/>
      <c r="U100" s="112"/>
      <c r="V100" s="112">
        <v>364</v>
      </c>
      <c r="W100" s="112">
        <v>369</v>
      </c>
      <c r="X100" s="112">
        <v>344</v>
      </c>
      <c r="Y100" s="112">
        <v>354</v>
      </c>
      <c r="Z100" s="112">
        <v>347</v>
      </c>
    </row>
    <row r="101" spans="1:32" x14ac:dyDescent="0.25">
      <c r="A101" s="18"/>
      <c r="S101" s="118" t="s">
        <v>53</v>
      </c>
      <c r="T101" s="118"/>
      <c r="U101" s="112"/>
      <c r="V101" s="112">
        <v>2916</v>
      </c>
      <c r="W101" s="112">
        <v>3020</v>
      </c>
      <c r="X101" s="112">
        <v>2978</v>
      </c>
      <c r="Y101" s="112">
        <v>3064</v>
      </c>
      <c r="Z101" s="112">
        <v>3200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6442</v>
      </c>
      <c r="W104" s="112">
        <v>6944</v>
      </c>
      <c r="X104" s="112">
        <v>6964</v>
      </c>
      <c r="Y104" s="112">
        <v>7417</v>
      </c>
      <c r="Z104" s="112">
        <v>7763</v>
      </c>
      <c r="AB104" s="109" t="str">
        <f>TEXT(Z104,"###,###")</f>
        <v>7,763</v>
      </c>
      <c r="AD104" s="130">
        <f>Z104/($Z$4)*100</f>
        <v>74.831309041835354</v>
      </c>
      <c r="AF104" s="109"/>
    </row>
    <row r="105" spans="1:32" x14ac:dyDescent="0.25">
      <c r="S105" s="115" t="s">
        <v>17</v>
      </c>
      <c r="T105" s="115"/>
      <c r="U105" s="112"/>
      <c r="V105" s="112">
        <v>1291</v>
      </c>
      <c r="W105" s="112">
        <v>1289</v>
      </c>
      <c r="X105" s="112">
        <v>1289</v>
      </c>
      <c r="Y105" s="112">
        <v>1382</v>
      </c>
      <c r="Z105" s="112">
        <v>1292</v>
      </c>
      <c r="AB105" s="109" t="str">
        <f>TEXT(Z105,"###,###")</f>
        <v>1,292</v>
      </c>
      <c r="AD105" s="130">
        <f>Z105/($Z$4)*100</f>
        <v>12.454212454212454</v>
      </c>
      <c r="AF105" s="109"/>
    </row>
    <row r="106" spans="1:32" x14ac:dyDescent="0.25">
      <c r="S106" s="118" t="s">
        <v>53</v>
      </c>
      <c r="T106" s="118"/>
      <c r="U106" s="120"/>
      <c r="V106" s="120">
        <v>7733</v>
      </c>
      <c r="W106" s="120">
        <v>8233</v>
      </c>
      <c r="X106" s="120">
        <v>8253</v>
      </c>
      <c r="Y106" s="120">
        <v>8799</v>
      </c>
      <c r="Z106" s="120">
        <v>9055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1601</v>
      </c>
      <c r="W108" s="112">
        <v>1633</v>
      </c>
      <c r="X108" s="112">
        <v>1744</v>
      </c>
      <c r="Y108" s="112">
        <v>1855</v>
      </c>
      <c r="Z108" s="112">
        <v>1724</v>
      </c>
      <c r="AB108" s="109" t="str">
        <f>TEXT(Z108,"###,###")</f>
        <v>1,724</v>
      </c>
      <c r="AD108" s="130">
        <f>Z108/($Z$4)*100</f>
        <v>16.6184692500482</v>
      </c>
      <c r="AF108" s="109"/>
    </row>
    <row r="109" spans="1:32" x14ac:dyDescent="0.25">
      <c r="S109" s="115" t="s">
        <v>20</v>
      </c>
      <c r="T109" s="115"/>
      <c r="U109" s="112"/>
      <c r="V109" s="112">
        <v>1769</v>
      </c>
      <c r="W109" s="112">
        <v>1850</v>
      </c>
      <c r="X109" s="112">
        <v>1965</v>
      </c>
      <c r="Y109" s="112">
        <v>2024</v>
      </c>
      <c r="Z109" s="112">
        <v>2197</v>
      </c>
      <c r="AB109" s="109" t="str">
        <f>TEXT(Z109,"###,###")</f>
        <v>2,197</v>
      </c>
      <c r="AD109" s="130">
        <f>Z109/($Z$4)*100</f>
        <v>21.177944862155389</v>
      </c>
      <c r="AF109" s="109"/>
    </row>
    <row r="110" spans="1:32" x14ac:dyDescent="0.25">
      <c r="S110" s="115" t="s">
        <v>21</v>
      </c>
      <c r="T110" s="115"/>
      <c r="U110" s="112"/>
      <c r="V110" s="112">
        <v>2230</v>
      </c>
      <c r="W110" s="112">
        <v>2178</v>
      </c>
      <c r="X110" s="112">
        <v>2356</v>
      </c>
      <c r="Y110" s="112">
        <v>2583</v>
      </c>
      <c r="Z110" s="112">
        <v>2656</v>
      </c>
      <c r="AB110" s="109" t="str">
        <f>TEXT(Z110,"###,###")</f>
        <v>2,656</v>
      </c>
      <c r="AD110" s="130">
        <f>Z110/($Z$4)*100</f>
        <v>25.602467707730863</v>
      </c>
      <c r="AF110" s="109"/>
    </row>
    <row r="111" spans="1:32" x14ac:dyDescent="0.25">
      <c r="S111" s="115" t="s">
        <v>22</v>
      </c>
      <c r="T111" s="115"/>
      <c r="U111" s="112"/>
      <c r="V111" s="112">
        <v>2151</v>
      </c>
      <c r="W111" s="112">
        <v>2096</v>
      </c>
      <c r="X111" s="112">
        <v>2188</v>
      </c>
      <c r="Y111" s="112">
        <v>2335</v>
      </c>
      <c r="Z111" s="112">
        <v>2480</v>
      </c>
      <c r="AB111" s="109" t="str">
        <f>TEXT(Z111,"###,###")</f>
        <v>2,480</v>
      </c>
      <c r="AD111" s="130">
        <f>Z111/($Z$4)*100</f>
        <v>23.905918642760749</v>
      </c>
      <c r="AF111" s="109"/>
    </row>
    <row r="112" spans="1:32" x14ac:dyDescent="0.25">
      <c r="S112" s="118" t="s">
        <v>53</v>
      </c>
      <c r="T112" s="118"/>
      <c r="U112" s="112"/>
      <c r="V112" s="112">
        <v>9142</v>
      </c>
      <c r="W112" s="112">
        <v>9286</v>
      </c>
      <c r="X112" s="112">
        <v>9733</v>
      </c>
      <c r="Y112" s="112">
        <v>10314</v>
      </c>
      <c r="Z112" s="112">
        <v>10375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41.07</v>
      </c>
      <c r="W118" s="131">
        <v>41.96</v>
      </c>
      <c r="X118" s="131">
        <v>41.96</v>
      </c>
      <c r="Y118" s="131">
        <v>42.13</v>
      </c>
      <c r="Z118" s="131">
        <v>41.73</v>
      </c>
      <c r="AB118" s="109" t="str">
        <f>TEXT(Z118,"##.0")</f>
        <v>41.7</v>
      </c>
    </row>
    <row r="120" spans="19:32" x14ac:dyDescent="0.25">
      <c r="S120" s="101" t="s">
        <v>97</v>
      </c>
      <c r="T120" s="112"/>
      <c r="U120" s="112"/>
      <c r="V120" s="112">
        <v>4635</v>
      </c>
      <c r="W120" s="112">
        <v>4753</v>
      </c>
      <c r="X120" s="112">
        <v>4749</v>
      </c>
      <c r="Y120" s="112">
        <v>4888</v>
      </c>
      <c r="Z120" s="112">
        <v>5093</v>
      </c>
      <c r="AB120" s="109" t="str">
        <f>TEXT(Z120,"###,###")</f>
        <v>5,093</v>
      </c>
    </row>
    <row r="121" spans="19:32" x14ac:dyDescent="0.25">
      <c r="S121" s="101" t="s">
        <v>98</v>
      </c>
      <c r="T121" s="112"/>
      <c r="U121" s="112"/>
      <c r="V121" s="112">
        <v>764</v>
      </c>
      <c r="W121" s="112">
        <v>898</v>
      </c>
      <c r="X121" s="112">
        <v>861</v>
      </c>
      <c r="Y121" s="112">
        <v>935</v>
      </c>
      <c r="Z121" s="112">
        <v>953</v>
      </c>
      <c r="AB121" s="109" t="str">
        <f>TEXT(Z121,"###,###")</f>
        <v>953</v>
      </c>
    </row>
    <row r="122" spans="19:32" x14ac:dyDescent="0.25">
      <c r="S122" s="101" t="s">
        <v>99</v>
      </c>
      <c r="T122" s="112"/>
      <c r="U122" s="112"/>
      <c r="V122" s="112">
        <v>754</v>
      </c>
      <c r="W122" s="112">
        <v>807</v>
      </c>
      <c r="X122" s="112">
        <v>794</v>
      </c>
      <c r="Y122" s="112">
        <v>782</v>
      </c>
      <c r="Z122" s="112">
        <v>782</v>
      </c>
      <c r="AB122" s="109" t="str">
        <f>TEXT(Z122,"###,###")</f>
        <v>782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5389</v>
      </c>
      <c r="W124" s="112">
        <v>5560</v>
      </c>
      <c r="X124" s="112">
        <v>5543</v>
      </c>
      <c r="Y124" s="112">
        <v>5670</v>
      </c>
      <c r="Z124" s="112">
        <v>5875</v>
      </c>
      <c r="AB124" s="109" t="str">
        <f>TEXT(Z124,"###,###")</f>
        <v>5,875</v>
      </c>
      <c r="AD124" s="127">
        <f>Z124/$Z$7*100</f>
        <v>85.967222709979524</v>
      </c>
    </row>
    <row r="125" spans="19:32" x14ac:dyDescent="0.25">
      <c r="S125" s="101" t="s">
        <v>101</v>
      </c>
      <c r="T125" s="112"/>
      <c r="U125" s="112"/>
      <c r="V125" s="112">
        <v>1518</v>
      </c>
      <c r="W125" s="112">
        <v>1705</v>
      </c>
      <c r="X125" s="112">
        <v>1655</v>
      </c>
      <c r="Y125" s="112">
        <v>1717</v>
      </c>
      <c r="Z125" s="112">
        <v>1735</v>
      </c>
      <c r="AB125" s="109" t="str">
        <f>TEXT(Z125,"###,###")</f>
        <v>1,735</v>
      </c>
      <c r="AD125" s="127">
        <f>Z125/$Z$7*100</f>
        <v>25.387767047117354</v>
      </c>
    </row>
    <row r="127" spans="19:32" x14ac:dyDescent="0.25">
      <c r="S127" s="101" t="s">
        <v>102</v>
      </c>
      <c r="T127" s="112"/>
      <c r="U127" s="112"/>
      <c r="V127" s="112">
        <v>3237</v>
      </c>
      <c r="W127" s="112">
        <v>3440</v>
      </c>
      <c r="X127" s="112">
        <v>3421</v>
      </c>
      <c r="Y127" s="112">
        <v>3530</v>
      </c>
      <c r="Z127" s="112">
        <v>3629</v>
      </c>
      <c r="AB127" s="109" t="str">
        <f>TEXT(Z127,"###,###")</f>
        <v>3,629</v>
      </c>
      <c r="AD127" s="127">
        <f>Z127/$Z$7*100</f>
        <v>53.102136376938837</v>
      </c>
    </row>
    <row r="128" spans="19:32" x14ac:dyDescent="0.25">
      <c r="S128" s="101" t="s">
        <v>103</v>
      </c>
      <c r="T128" s="112"/>
      <c r="U128" s="112"/>
      <c r="V128" s="112">
        <v>2916</v>
      </c>
      <c r="W128" s="112">
        <v>3019</v>
      </c>
      <c r="X128" s="112">
        <v>2973</v>
      </c>
      <c r="Y128" s="112">
        <v>3066</v>
      </c>
      <c r="Z128" s="112">
        <v>3196</v>
      </c>
      <c r="AB128" s="109" t="str">
        <f>TEXT(Z128,"###,###")</f>
        <v>3,196</v>
      </c>
      <c r="AD128" s="127">
        <f>Z128/$Z$7*100</f>
        <v>46.766169154228855</v>
      </c>
    </row>
    <row r="130" spans="19:20" x14ac:dyDescent="0.25">
      <c r="S130" s="101" t="s">
        <v>277</v>
      </c>
      <c r="T130" s="127">
        <v>74.524436640327778</v>
      </c>
    </row>
    <row r="131" spans="19:20" x14ac:dyDescent="0.25">
      <c r="S131" s="101" t="s">
        <v>278</v>
      </c>
      <c r="T131" s="127">
        <v>13.944980977465612</v>
      </c>
    </row>
    <row r="132" spans="19:20" x14ac:dyDescent="0.25">
      <c r="S132" s="101" t="s">
        <v>279</v>
      </c>
      <c r="T132" s="127">
        <v>11.442786069651742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63B812-5765-4BE6-A281-BFDD011D3C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C8D343-AE30-4824-9851-9C8184B38F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9CA560-5171-4075-99C4-4B640A2318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880F9B9-D945-4522-A490-4ADC90B3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5D73-DBAE-44FA-BC21-556C3C423233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9.31 Gympie,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34147</v>
      </c>
      <c r="W4" s="108">
        <v>34355</v>
      </c>
      <c r="X4" s="108">
        <v>37012</v>
      </c>
      <c r="Y4" s="108">
        <v>41335</v>
      </c>
      <c r="Z4" s="108">
        <v>42798</v>
      </c>
      <c r="AB4" s="109" t="str">
        <f>TEXT(Z4,"###,###")</f>
        <v>42,798</v>
      </c>
      <c r="AD4" s="110">
        <f>Z4/Y4-1</f>
        <v>3.5393734123624121E-2</v>
      </c>
      <c r="AF4" s="110">
        <f>Z4/V4-1</f>
        <v>0.25334582833045372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17724</v>
      </c>
      <c r="W5" s="108">
        <v>17712</v>
      </c>
      <c r="X5" s="108">
        <v>19087</v>
      </c>
      <c r="Y5" s="108">
        <v>21018</v>
      </c>
      <c r="Z5" s="108">
        <v>21813</v>
      </c>
      <c r="AB5" s="109" t="str">
        <f>TEXT(Z5,"###,###")</f>
        <v>21,813</v>
      </c>
      <c r="AD5" s="110">
        <f t="shared" ref="AD5:AD9" si="0">Z5/Y5-1</f>
        <v>3.7824721667142347E-2</v>
      </c>
      <c r="AF5" s="110">
        <f t="shared" ref="AF5:AF9" si="1">Z5/V5-1</f>
        <v>0.23070412999322953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16419</v>
      </c>
      <c r="W6" s="108">
        <v>16639</v>
      </c>
      <c r="X6" s="108">
        <v>17875</v>
      </c>
      <c r="Y6" s="108">
        <v>20277</v>
      </c>
      <c r="Z6" s="108">
        <v>20949</v>
      </c>
      <c r="AB6" s="109" t="str">
        <f>TEXT(Z6,"###,###")</f>
        <v>20,949</v>
      </c>
      <c r="AD6" s="110">
        <f t="shared" si="0"/>
        <v>3.3140997188933374E-2</v>
      </c>
      <c r="AF6" s="110">
        <f t="shared" si="1"/>
        <v>0.27589987209939704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24379</v>
      </c>
      <c r="W7" s="108">
        <v>25019</v>
      </c>
      <c r="X7" s="108">
        <v>25956</v>
      </c>
      <c r="Y7" s="108">
        <v>27650</v>
      </c>
      <c r="Z7" s="108">
        <v>28948</v>
      </c>
      <c r="AB7" s="109" t="str">
        <f>TEXT(Z7,"###,###")</f>
        <v>28,948</v>
      </c>
      <c r="AD7" s="110">
        <f t="shared" si="0"/>
        <v>4.6943942133815586E-2</v>
      </c>
      <c r="AF7" s="110">
        <f t="shared" si="1"/>
        <v>0.18741539849870792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42,798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28,948</v>
      </c>
      <c r="P8" s="67"/>
      <c r="S8" s="107" t="s">
        <v>82</v>
      </c>
      <c r="T8" s="108"/>
      <c r="U8" s="108"/>
      <c r="V8" s="108">
        <v>38832.639999999999</v>
      </c>
      <c r="W8" s="108">
        <v>39615.46</v>
      </c>
      <c r="X8" s="108">
        <v>40689.57</v>
      </c>
      <c r="Y8" s="108">
        <v>40311.199999999997</v>
      </c>
      <c r="Z8" s="108">
        <v>43933</v>
      </c>
      <c r="AB8" s="109" t="str">
        <f>TEXT(Z8,"$###,###")</f>
        <v>$43,933</v>
      </c>
      <c r="AD8" s="110">
        <f t="shared" si="0"/>
        <v>8.984599813451366E-2</v>
      </c>
      <c r="AF8" s="110">
        <f t="shared" si="1"/>
        <v>0.13134208748104692</v>
      </c>
    </row>
    <row r="9" spans="1:32" x14ac:dyDescent="0.25">
      <c r="A9" s="30" t="s">
        <v>14</v>
      </c>
      <c r="B9" s="71"/>
      <c r="C9" s="72"/>
      <c r="D9" s="73">
        <f>AD104</f>
        <v>77.283985232954805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51.433605084979959</v>
      </c>
      <c r="P9" s="74" t="s">
        <v>83</v>
      </c>
      <c r="S9" s="107" t="s">
        <v>7</v>
      </c>
      <c r="T9" s="108"/>
      <c r="U9" s="108"/>
      <c r="V9" s="108">
        <v>1097763649</v>
      </c>
      <c r="W9" s="108">
        <v>1146812817</v>
      </c>
      <c r="X9" s="108">
        <v>1260374763</v>
      </c>
      <c r="Y9" s="108">
        <v>1375638780</v>
      </c>
      <c r="Z9" s="108">
        <v>1523370781</v>
      </c>
      <c r="AB9" s="109" t="str">
        <f>TEXT(Z9/1000000,"$#,###.0")&amp;" mil"</f>
        <v>$1,523.4 mil</v>
      </c>
      <c r="AD9" s="110">
        <f t="shared" si="0"/>
        <v>0.10739156466641631</v>
      </c>
      <c r="AF9" s="110">
        <f t="shared" si="1"/>
        <v>0.38770379433469482</v>
      </c>
    </row>
    <row r="10" spans="1:32" x14ac:dyDescent="0.25">
      <c r="A10" s="30" t="s">
        <v>17</v>
      </c>
      <c r="B10" s="71"/>
      <c r="C10" s="72"/>
      <c r="D10" s="73">
        <f>AD105</f>
        <v>12.851067806906865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48.452397402238496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77.539035511952477</v>
      </c>
      <c r="P11" s="74" t="s">
        <v>83</v>
      </c>
      <c r="S11" s="107" t="s">
        <v>29</v>
      </c>
      <c r="T11" s="112"/>
      <c r="U11" s="112"/>
      <c r="V11" s="112">
        <v>28637</v>
      </c>
      <c r="W11" s="112">
        <v>28642</v>
      </c>
      <c r="X11" s="112">
        <v>31116</v>
      </c>
      <c r="Y11" s="112">
        <v>35119</v>
      </c>
      <c r="Z11" s="112">
        <v>36303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12.346276081249137</v>
      </c>
      <c r="P12" s="74" t="s">
        <v>83</v>
      </c>
      <c r="S12" s="107" t="s">
        <v>30</v>
      </c>
      <c r="T12" s="112"/>
      <c r="U12" s="112"/>
      <c r="V12" s="112">
        <v>5508</v>
      </c>
      <c r="W12" s="112">
        <v>5710</v>
      </c>
      <c r="X12" s="112">
        <v>5896</v>
      </c>
      <c r="Y12" s="112">
        <v>6222</v>
      </c>
      <c r="Z12" s="112">
        <v>6498</v>
      </c>
    </row>
    <row r="13" spans="1:32" ht="15" customHeight="1" x14ac:dyDescent="0.25">
      <c r="A13" s="30" t="s">
        <v>19</v>
      </c>
      <c r="B13" s="72"/>
      <c r="C13" s="72"/>
      <c r="D13" s="73">
        <f>AD108</f>
        <v>16.52180008411608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10.076689235871218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17.59661666433011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22.381887004065611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16.394858682883008</v>
      </c>
      <c r="P15" s="74" t="s">
        <v>83</v>
      </c>
      <c r="S15" s="115" t="s">
        <v>59</v>
      </c>
      <c r="T15" s="115"/>
      <c r="U15" s="116"/>
      <c r="V15" s="116">
        <v>2113</v>
      </c>
      <c r="W15" s="116">
        <v>2089</v>
      </c>
      <c r="X15" s="116">
        <v>2180</v>
      </c>
      <c r="Y15" s="112">
        <v>2265</v>
      </c>
      <c r="Z15" s="112">
        <v>2355</v>
      </c>
      <c r="AB15" s="117">
        <f t="shared" ref="AB15:AB34" si="2">IF(Z15="np",0,Z15/$Z$34)</f>
        <v>5.5024650108647398E-2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33.644095518482168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83.605141317116988</v>
      </c>
      <c r="P16" s="37" t="s">
        <v>83</v>
      </c>
      <c r="S16" s="115" t="s">
        <v>60</v>
      </c>
      <c r="T16" s="115"/>
      <c r="U16" s="116"/>
      <c r="V16" s="116">
        <v>614</v>
      </c>
      <c r="W16" s="116">
        <v>626</v>
      </c>
      <c r="X16" s="116">
        <v>614</v>
      </c>
      <c r="Y16" s="112">
        <v>706</v>
      </c>
      <c r="Z16" s="112">
        <v>759</v>
      </c>
      <c r="AB16" s="117">
        <f t="shared" si="2"/>
        <v>1.7734059206990817E-2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2760</v>
      </c>
      <c r="W17" s="116">
        <v>2578</v>
      </c>
      <c r="X17" s="116">
        <v>2787</v>
      </c>
      <c r="Y17" s="112">
        <v>2878</v>
      </c>
      <c r="Z17" s="112">
        <v>3062</v>
      </c>
      <c r="AB17" s="117">
        <f t="shared" si="2"/>
        <v>7.154372765718825E-2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211</v>
      </c>
      <c r="W18" s="116">
        <v>195</v>
      </c>
      <c r="X18" s="116">
        <v>215</v>
      </c>
      <c r="Y18" s="112">
        <v>255</v>
      </c>
      <c r="Z18" s="112">
        <v>252</v>
      </c>
      <c r="AB18" s="117">
        <f t="shared" si="2"/>
        <v>5.8879880371036711E-3</v>
      </c>
    </row>
    <row r="19" spans="1:28" x14ac:dyDescent="0.25">
      <c r="A19" s="63" t="str">
        <f>$S$1&amp;" ("&amp;$V$2&amp;" to "&amp;$Z$2&amp;")"</f>
        <v>Gympie (2018-19 to 2022-23)</v>
      </c>
      <c r="B19" s="63"/>
      <c r="C19" s="63"/>
      <c r="D19" s="63"/>
      <c r="E19" s="63"/>
      <c r="F19" s="63"/>
      <c r="G19" s="63" t="str">
        <f>$S$1&amp;" ("&amp;$V$2&amp;" to "&amp;$Z$2&amp;")"</f>
        <v>Gympie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2914</v>
      </c>
      <c r="W19" s="116">
        <v>2838</v>
      </c>
      <c r="X19" s="116">
        <v>3265</v>
      </c>
      <c r="Y19" s="112">
        <v>3809</v>
      </c>
      <c r="Z19" s="112">
        <v>4107</v>
      </c>
      <c r="AB19" s="117">
        <f t="shared" si="2"/>
        <v>9.5960185985653867E-2</v>
      </c>
    </row>
    <row r="20" spans="1:28" x14ac:dyDescent="0.25">
      <c r="S20" s="115" t="s">
        <v>64</v>
      </c>
      <c r="T20" s="115"/>
      <c r="U20" s="116"/>
      <c r="V20" s="116">
        <v>1245</v>
      </c>
      <c r="W20" s="116">
        <v>1275</v>
      </c>
      <c r="X20" s="116">
        <v>1404</v>
      </c>
      <c r="Y20" s="112">
        <v>1514</v>
      </c>
      <c r="Z20" s="112">
        <v>1505</v>
      </c>
      <c r="AB20" s="117">
        <f t="shared" si="2"/>
        <v>3.5164372999369142E-2</v>
      </c>
    </row>
    <row r="21" spans="1:28" x14ac:dyDescent="0.25">
      <c r="S21" s="115" t="s">
        <v>65</v>
      </c>
      <c r="T21" s="115"/>
      <c r="U21" s="116"/>
      <c r="V21" s="116">
        <v>3529</v>
      </c>
      <c r="W21" s="116">
        <v>3661</v>
      </c>
      <c r="X21" s="116">
        <v>3863</v>
      </c>
      <c r="Y21" s="112">
        <v>4314</v>
      </c>
      <c r="Z21" s="112">
        <v>4754</v>
      </c>
      <c r="AB21" s="117">
        <f t="shared" si="2"/>
        <v>0.11107736162059861</v>
      </c>
    </row>
    <row r="22" spans="1:28" x14ac:dyDescent="0.25">
      <c r="S22" s="115" t="s">
        <v>66</v>
      </c>
      <c r="T22" s="115"/>
      <c r="U22" s="116"/>
      <c r="V22" s="116">
        <v>2202</v>
      </c>
      <c r="W22" s="116">
        <v>2146</v>
      </c>
      <c r="X22" s="116">
        <v>2483</v>
      </c>
      <c r="Y22" s="112">
        <v>2968</v>
      </c>
      <c r="Z22" s="112">
        <v>2970</v>
      </c>
      <c r="AB22" s="117">
        <f t="shared" si="2"/>
        <v>6.9394144723007548E-2</v>
      </c>
    </row>
    <row r="23" spans="1:28" x14ac:dyDescent="0.25">
      <c r="S23" s="115" t="s">
        <v>67</v>
      </c>
      <c r="T23" s="115"/>
      <c r="U23" s="116"/>
      <c r="V23" s="116">
        <v>1196</v>
      </c>
      <c r="W23" s="116">
        <v>1249</v>
      </c>
      <c r="X23" s="116">
        <v>1309</v>
      </c>
      <c r="Y23" s="112">
        <v>1347</v>
      </c>
      <c r="Z23" s="112">
        <v>1454</v>
      </c>
      <c r="AB23" s="117">
        <f t="shared" si="2"/>
        <v>3.3972756372812447E-2</v>
      </c>
    </row>
    <row r="24" spans="1:28" x14ac:dyDescent="0.25">
      <c r="S24" s="115" t="s">
        <v>68</v>
      </c>
      <c r="T24" s="115"/>
      <c r="U24" s="116"/>
      <c r="V24" s="116">
        <v>121</v>
      </c>
      <c r="W24" s="116">
        <v>129</v>
      </c>
      <c r="X24" s="116">
        <v>128</v>
      </c>
      <c r="Y24" s="112">
        <v>174</v>
      </c>
      <c r="Z24" s="112">
        <v>215</v>
      </c>
      <c r="AB24" s="117">
        <f t="shared" si="2"/>
        <v>5.023481857052735E-3</v>
      </c>
    </row>
    <row r="25" spans="1:28" x14ac:dyDescent="0.25">
      <c r="S25" s="115" t="s">
        <v>69</v>
      </c>
      <c r="T25" s="115"/>
      <c r="U25" s="116"/>
      <c r="V25" s="116">
        <v>1009</v>
      </c>
      <c r="W25" s="116">
        <v>1040</v>
      </c>
      <c r="X25" s="116">
        <v>1019</v>
      </c>
      <c r="Y25" s="112">
        <v>1124</v>
      </c>
      <c r="Z25" s="112">
        <v>1127</v>
      </c>
      <c r="AB25" s="117">
        <f t="shared" si="2"/>
        <v>2.6332390943713639E-2</v>
      </c>
    </row>
    <row r="26" spans="1:28" x14ac:dyDescent="0.25">
      <c r="S26" s="115" t="s">
        <v>70</v>
      </c>
      <c r="T26" s="115"/>
      <c r="U26" s="116"/>
      <c r="V26" s="116">
        <v>812</v>
      </c>
      <c r="W26" s="116">
        <v>800</v>
      </c>
      <c r="X26" s="116">
        <v>873</v>
      </c>
      <c r="Y26" s="112">
        <v>952</v>
      </c>
      <c r="Z26" s="112">
        <v>1015</v>
      </c>
      <c r="AB26" s="117">
        <f t="shared" si="2"/>
        <v>2.3715507371667562E-2</v>
      </c>
    </row>
    <row r="27" spans="1:28" x14ac:dyDescent="0.25">
      <c r="S27" s="115" t="s">
        <v>71</v>
      </c>
      <c r="T27" s="115"/>
      <c r="U27" s="116"/>
      <c r="V27" s="116">
        <v>1272</v>
      </c>
      <c r="W27" s="116">
        <v>1370</v>
      </c>
      <c r="X27" s="116">
        <v>1595</v>
      </c>
      <c r="Y27" s="112">
        <v>1827</v>
      </c>
      <c r="Z27" s="112">
        <v>1980</v>
      </c>
      <c r="AB27" s="117">
        <f t="shared" si="2"/>
        <v>4.6262763148671698E-2</v>
      </c>
    </row>
    <row r="28" spans="1:28" x14ac:dyDescent="0.25">
      <c r="S28" s="115" t="s">
        <v>72</v>
      </c>
      <c r="T28" s="115"/>
      <c r="U28" s="116"/>
      <c r="V28" s="116">
        <v>2262</v>
      </c>
      <c r="W28" s="116">
        <v>2315</v>
      </c>
      <c r="X28" s="116">
        <v>2611</v>
      </c>
      <c r="Y28" s="112">
        <v>3082</v>
      </c>
      <c r="Z28" s="112">
        <v>3228</v>
      </c>
      <c r="AB28" s="117">
        <f t="shared" si="2"/>
        <v>7.5422322951470833E-2</v>
      </c>
    </row>
    <row r="29" spans="1:28" x14ac:dyDescent="0.25">
      <c r="S29" s="115" t="s">
        <v>73</v>
      </c>
      <c r="T29" s="115"/>
      <c r="U29" s="116"/>
      <c r="V29" s="116">
        <v>1682</v>
      </c>
      <c r="W29" s="116">
        <v>1480</v>
      </c>
      <c r="X29" s="116">
        <v>1464</v>
      </c>
      <c r="Y29" s="112">
        <v>1643</v>
      </c>
      <c r="Z29" s="112">
        <v>1522</v>
      </c>
      <c r="AB29" s="117">
        <f t="shared" si="2"/>
        <v>3.5561578541554707E-2</v>
      </c>
    </row>
    <row r="30" spans="1:28" x14ac:dyDescent="0.25">
      <c r="S30" s="115" t="s">
        <v>74</v>
      </c>
      <c r="T30" s="115"/>
      <c r="U30" s="116"/>
      <c r="V30" s="116">
        <v>2328</v>
      </c>
      <c r="W30" s="116">
        <v>2353</v>
      </c>
      <c r="X30" s="116">
        <v>2469</v>
      </c>
      <c r="Y30" s="112">
        <v>2709</v>
      </c>
      <c r="Z30" s="112">
        <v>2751</v>
      </c>
      <c r="AB30" s="117">
        <f t="shared" si="2"/>
        <v>6.4277202738381736E-2</v>
      </c>
    </row>
    <row r="31" spans="1:28" x14ac:dyDescent="0.25">
      <c r="S31" s="115" t="s">
        <v>75</v>
      </c>
      <c r="T31" s="115"/>
      <c r="U31" s="116"/>
      <c r="V31" s="116">
        <v>3615</v>
      </c>
      <c r="W31" s="116">
        <v>3847</v>
      </c>
      <c r="X31" s="116">
        <v>4303</v>
      </c>
      <c r="Y31" s="112">
        <v>5027</v>
      </c>
      <c r="Z31" s="112">
        <v>5154</v>
      </c>
      <c r="AB31" s="117">
        <f t="shared" si="2"/>
        <v>0.12042337437790603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361</v>
      </c>
      <c r="W32" s="116">
        <v>425</v>
      </c>
      <c r="X32" s="116">
        <v>454</v>
      </c>
      <c r="Y32" s="112">
        <v>533</v>
      </c>
      <c r="Z32" s="112">
        <v>579</v>
      </c>
      <c r="AB32" s="117">
        <f t="shared" si="2"/>
        <v>1.3528353466202481E-2</v>
      </c>
    </row>
    <row r="33" spans="19:32" x14ac:dyDescent="0.25">
      <c r="S33" s="115" t="s">
        <v>77</v>
      </c>
      <c r="T33" s="115"/>
      <c r="U33" s="116"/>
      <c r="V33" s="116">
        <v>1309</v>
      </c>
      <c r="W33" s="116">
        <v>1533</v>
      </c>
      <c r="X33" s="116">
        <v>1725</v>
      </c>
      <c r="Y33" s="112">
        <v>1985</v>
      </c>
      <c r="Z33" s="112">
        <v>2098</v>
      </c>
      <c r="AB33" s="117">
        <f t="shared" si="2"/>
        <v>4.9019836912077383E-2</v>
      </c>
    </row>
    <row r="34" spans="19:32" x14ac:dyDescent="0.25">
      <c r="S34" s="118" t="s">
        <v>53</v>
      </c>
      <c r="T34" s="118"/>
      <c r="U34" s="119"/>
      <c r="V34" s="119">
        <v>34146</v>
      </c>
      <c r="W34" s="119">
        <v>34351</v>
      </c>
      <c r="X34" s="119">
        <v>37012</v>
      </c>
      <c r="Y34" s="120">
        <v>41337</v>
      </c>
      <c r="Z34" s="120">
        <v>42799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20786</v>
      </c>
      <c r="W37" s="112">
        <v>21470</v>
      </c>
      <c r="X37" s="112">
        <v>22092</v>
      </c>
      <c r="Y37" s="112">
        <v>22901</v>
      </c>
      <c r="Z37" s="112">
        <v>24197</v>
      </c>
      <c r="AB37" s="132">
        <f>Z37/Z40*100</f>
        <v>83.605141317116988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3590</v>
      </c>
      <c r="W38" s="112">
        <v>3552</v>
      </c>
      <c r="X38" s="112">
        <v>3858</v>
      </c>
      <c r="Y38" s="112">
        <v>4743</v>
      </c>
      <c r="Z38" s="112">
        <v>4745</v>
      </c>
      <c r="AB38" s="132">
        <f>Z38/Z40*100</f>
        <v>16.394858682883008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24376</v>
      </c>
      <c r="W40" s="112">
        <v>25022</v>
      </c>
      <c r="X40" s="112">
        <v>25950</v>
      </c>
      <c r="Y40" s="112">
        <v>27644</v>
      </c>
      <c r="Z40" s="112">
        <v>28942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34</v>
      </c>
      <c r="W44" s="112">
        <v>34</v>
      </c>
      <c r="X44" s="112">
        <v>53</v>
      </c>
      <c r="Y44" s="112">
        <v>48</v>
      </c>
      <c r="Z44" s="112">
        <v>54</v>
      </c>
    </row>
    <row r="45" spans="19:32" x14ac:dyDescent="0.25">
      <c r="S45" s="115" t="s">
        <v>37</v>
      </c>
      <c r="T45" s="115"/>
      <c r="U45" s="112"/>
      <c r="V45" s="112">
        <v>531</v>
      </c>
      <c r="W45" s="112">
        <v>509</v>
      </c>
      <c r="X45" s="112">
        <v>672</v>
      </c>
      <c r="Y45" s="112">
        <v>828</v>
      </c>
      <c r="Z45" s="112">
        <v>849</v>
      </c>
    </row>
    <row r="46" spans="19:32" x14ac:dyDescent="0.25">
      <c r="S46" s="115" t="s">
        <v>38</v>
      </c>
      <c r="T46" s="115"/>
      <c r="U46" s="112"/>
      <c r="V46" s="112">
        <v>1092</v>
      </c>
      <c r="W46" s="112">
        <v>1047</v>
      </c>
      <c r="X46" s="112">
        <v>1174</v>
      </c>
      <c r="Y46" s="112">
        <v>1438</v>
      </c>
      <c r="Z46" s="112">
        <v>1527</v>
      </c>
    </row>
    <row r="47" spans="19:32" x14ac:dyDescent="0.25">
      <c r="S47" s="115" t="s">
        <v>39</v>
      </c>
      <c r="T47" s="115"/>
      <c r="U47" s="112"/>
      <c r="V47" s="112">
        <v>1432</v>
      </c>
      <c r="W47" s="112">
        <v>1413</v>
      </c>
      <c r="X47" s="112">
        <v>1498</v>
      </c>
      <c r="Y47" s="112">
        <v>1635</v>
      </c>
      <c r="Z47" s="112">
        <v>1733</v>
      </c>
    </row>
    <row r="48" spans="19:32" x14ac:dyDescent="0.25">
      <c r="S48" s="115" t="s">
        <v>40</v>
      </c>
      <c r="T48" s="115"/>
      <c r="U48" s="112"/>
      <c r="V48" s="112">
        <v>1671</v>
      </c>
      <c r="W48" s="112">
        <v>1701</v>
      </c>
      <c r="X48" s="112">
        <v>1919</v>
      </c>
      <c r="Y48" s="112">
        <v>2091</v>
      </c>
      <c r="Z48" s="112">
        <v>2115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1620</v>
      </c>
      <c r="W49" s="112">
        <v>1629</v>
      </c>
      <c r="X49" s="112">
        <v>1757</v>
      </c>
      <c r="Y49" s="112">
        <v>1989</v>
      </c>
      <c r="Z49" s="112">
        <v>2147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Gympie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1560</v>
      </c>
      <c r="W50" s="112">
        <v>1571</v>
      </c>
      <c r="X50" s="112">
        <v>1655</v>
      </c>
      <c r="Y50" s="112">
        <v>1865</v>
      </c>
      <c r="Z50" s="112">
        <v>1975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1575</v>
      </c>
      <c r="W51" s="112">
        <v>1534</v>
      </c>
      <c r="X51" s="112">
        <v>1644</v>
      </c>
      <c r="Y51" s="112">
        <v>1816</v>
      </c>
      <c r="Z51" s="112">
        <v>1870</v>
      </c>
    </row>
    <row r="52" spans="1:26" ht="15" customHeight="1" x14ac:dyDescent="0.25">
      <c r="S52" s="115" t="s">
        <v>44</v>
      </c>
      <c r="T52" s="115"/>
      <c r="U52" s="112"/>
      <c r="V52" s="112">
        <v>1808</v>
      </c>
      <c r="W52" s="112">
        <v>1782</v>
      </c>
      <c r="X52" s="112">
        <v>1754</v>
      </c>
      <c r="Y52" s="112">
        <v>1841</v>
      </c>
      <c r="Z52" s="112">
        <v>1860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1704</v>
      </c>
      <c r="W53" s="112">
        <v>1739</v>
      </c>
      <c r="X53" s="112">
        <v>1940</v>
      </c>
      <c r="Y53" s="112">
        <v>2129</v>
      </c>
      <c r="Z53" s="112">
        <v>2219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1918</v>
      </c>
      <c r="W54" s="112">
        <v>1893</v>
      </c>
      <c r="X54" s="112">
        <v>1908</v>
      </c>
      <c r="Y54" s="112">
        <v>1930</v>
      </c>
      <c r="Z54" s="112">
        <v>1933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1462</v>
      </c>
      <c r="W55" s="112">
        <v>1468</v>
      </c>
      <c r="X55" s="112">
        <v>1612</v>
      </c>
      <c r="Y55" s="112">
        <v>1747</v>
      </c>
      <c r="Z55" s="112">
        <v>1834</v>
      </c>
    </row>
    <row r="56" spans="1:26" ht="15" customHeight="1" x14ac:dyDescent="0.25">
      <c r="S56" s="115" t="s">
        <v>48</v>
      </c>
      <c r="T56" s="115"/>
      <c r="U56" s="112"/>
      <c r="V56" s="112">
        <v>706</v>
      </c>
      <c r="W56" s="112">
        <v>785</v>
      </c>
      <c r="X56" s="112">
        <v>872</v>
      </c>
      <c r="Y56" s="112">
        <v>981</v>
      </c>
      <c r="Z56" s="112">
        <v>1003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369</v>
      </c>
      <c r="W57" s="112">
        <v>332</v>
      </c>
      <c r="X57" s="112">
        <v>353</v>
      </c>
      <c r="Y57" s="112">
        <v>374</v>
      </c>
      <c r="Z57" s="112">
        <v>363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138</v>
      </c>
      <c r="W58" s="112">
        <v>155</v>
      </c>
      <c r="X58" s="112">
        <v>162</v>
      </c>
      <c r="Y58" s="112">
        <v>193</v>
      </c>
      <c r="Z58" s="112">
        <v>209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69</v>
      </c>
      <c r="W59" s="112">
        <v>70</v>
      </c>
      <c r="X59" s="112">
        <v>67</v>
      </c>
      <c r="Y59" s="112">
        <v>60</v>
      </c>
      <c r="Z59" s="112">
        <v>59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48</v>
      </c>
      <c r="W60" s="112">
        <v>53</v>
      </c>
      <c r="X60" s="112">
        <v>47</v>
      </c>
      <c r="Y60" s="112">
        <v>53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17725</v>
      </c>
      <c r="W61" s="112">
        <v>17715</v>
      </c>
      <c r="X61" s="112">
        <v>19087</v>
      </c>
      <c r="Y61" s="112">
        <v>21019</v>
      </c>
      <c r="Z61" s="112">
        <v>21814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60</v>
      </c>
      <c r="X63" s="112">
        <v>80</v>
      </c>
      <c r="Y63" s="112">
        <v>72</v>
      </c>
      <c r="Z63" s="112">
        <v>79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594</v>
      </c>
      <c r="W64" s="112">
        <v>504</v>
      </c>
      <c r="X64" s="112">
        <v>600</v>
      </c>
      <c r="Y64" s="112">
        <v>791</v>
      </c>
      <c r="Z64" s="112">
        <v>806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Gympie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1046</v>
      </c>
      <c r="W65" s="112">
        <v>1070</v>
      </c>
      <c r="X65" s="112">
        <v>1171</v>
      </c>
      <c r="Y65" s="112">
        <v>1380</v>
      </c>
      <c r="Z65" s="112">
        <v>1426</v>
      </c>
    </row>
    <row r="66" spans="1:26" x14ac:dyDescent="0.25">
      <c r="S66" s="115" t="s">
        <v>39</v>
      </c>
      <c r="T66" s="115"/>
      <c r="U66" s="112"/>
      <c r="V66" s="112">
        <v>1222</v>
      </c>
      <c r="W66" s="112">
        <v>1212</v>
      </c>
      <c r="X66" s="112">
        <v>1328</v>
      </c>
      <c r="Y66" s="112">
        <v>1540</v>
      </c>
      <c r="Z66" s="112">
        <v>1621</v>
      </c>
    </row>
    <row r="67" spans="1:26" x14ac:dyDescent="0.25">
      <c r="S67" s="115" t="s">
        <v>40</v>
      </c>
      <c r="T67" s="115"/>
      <c r="U67" s="112"/>
      <c r="V67" s="112">
        <v>1396</v>
      </c>
      <c r="W67" s="112">
        <v>1416</v>
      </c>
      <c r="X67" s="112">
        <v>1538</v>
      </c>
      <c r="Y67" s="112">
        <v>1630</v>
      </c>
      <c r="Z67" s="112">
        <v>1875</v>
      </c>
    </row>
    <row r="68" spans="1:26" x14ac:dyDescent="0.25">
      <c r="S68" s="115" t="s">
        <v>41</v>
      </c>
      <c r="T68" s="115"/>
      <c r="U68" s="112"/>
      <c r="V68" s="112">
        <v>1290</v>
      </c>
      <c r="W68" s="112">
        <v>1343</v>
      </c>
      <c r="X68" s="112">
        <v>1512</v>
      </c>
      <c r="Y68" s="112">
        <v>1808</v>
      </c>
      <c r="Z68" s="112">
        <v>1922</v>
      </c>
    </row>
    <row r="69" spans="1:26" x14ac:dyDescent="0.25">
      <c r="S69" s="115" t="s">
        <v>42</v>
      </c>
      <c r="T69" s="115"/>
      <c r="U69" s="112"/>
      <c r="V69" s="112">
        <v>1505</v>
      </c>
      <c r="W69" s="112">
        <v>1564</v>
      </c>
      <c r="X69" s="112">
        <v>1657</v>
      </c>
      <c r="Y69" s="112">
        <v>1907</v>
      </c>
      <c r="Z69" s="112">
        <v>1872</v>
      </c>
    </row>
    <row r="70" spans="1:26" x14ac:dyDescent="0.25">
      <c r="S70" s="115" t="s">
        <v>43</v>
      </c>
      <c r="T70" s="115"/>
      <c r="U70" s="112"/>
      <c r="V70" s="112">
        <v>1550</v>
      </c>
      <c r="W70" s="112">
        <v>1574</v>
      </c>
      <c r="X70" s="112">
        <v>1622</v>
      </c>
      <c r="Y70" s="112">
        <v>1873</v>
      </c>
      <c r="Z70" s="112">
        <v>2113</v>
      </c>
    </row>
    <row r="71" spans="1:26" x14ac:dyDescent="0.25">
      <c r="S71" s="115" t="s">
        <v>44</v>
      </c>
      <c r="T71" s="115"/>
      <c r="U71" s="112"/>
      <c r="V71" s="112">
        <v>1793</v>
      </c>
      <c r="W71" s="112">
        <v>1799</v>
      </c>
      <c r="X71" s="112">
        <v>1927</v>
      </c>
      <c r="Y71" s="112">
        <v>2019</v>
      </c>
      <c r="Z71" s="112">
        <v>1964</v>
      </c>
    </row>
    <row r="72" spans="1:26" x14ac:dyDescent="0.25">
      <c r="S72" s="115" t="s">
        <v>45</v>
      </c>
      <c r="T72" s="115"/>
      <c r="U72" s="112"/>
      <c r="V72" s="112">
        <v>1895</v>
      </c>
      <c r="W72" s="112">
        <v>1830</v>
      </c>
      <c r="X72" s="112">
        <v>1951</v>
      </c>
      <c r="Y72" s="112">
        <v>2207</v>
      </c>
      <c r="Z72" s="112">
        <v>2198</v>
      </c>
    </row>
    <row r="73" spans="1:26" x14ac:dyDescent="0.25">
      <c r="S73" s="115" t="s">
        <v>46</v>
      </c>
      <c r="T73" s="115"/>
      <c r="U73" s="112"/>
      <c r="V73" s="112">
        <v>1858</v>
      </c>
      <c r="W73" s="112">
        <v>1841</v>
      </c>
      <c r="X73" s="112">
        <v>1971</v>
      </c>
      <c r="Y73" s="112">
        <v>2148</v>
      </c>
      <c r="Z73" s="112">
        <v>2065</v>
      </c>
    </row>
    <row r="74" spans="1:26" x14ac:dyDescent="0.25">
      <c r="S74" s="115" t="s">
        <v>47</v>
      </c>
      <c r="T74" s="115"/>
      <c r="U74" s="112"/>
      <c r="V74" s="112">
        <v>1233</v>
      </c>
      <c r="W74" s="112">
        <v>1360</v>
      </c>
      <c r="X74" s="112">
        <v>1416</v>
      </c>
      <c r="Y74" s="112">
        <v>1676</v>
      </c>
      <c r="Z74" s="112">
        <v>1722</v>
      </c>
    </row>
    <row r="75" spans="1:26" x14ac:dyDescent="0.25">
      <c r="S75" s="115" t="s">
        <v>48</v>
      </c>
      <c r="T75" s="115"/>
      <c r="U75" s="112"/>
      <c r="V75" s="112">
        <v>592</v>
      </c>
      <c r="W75" s="112">
        <v>648</v>
      </c>
      <c r="X75" s="112">
        <v>648</v>
      </c>
      <c r="Y75" s="112">
        <v>719</v>
      </c>
      <c r="Z75" s="112">
        <v>752</v>
      </c>
    </row>
    <row r="76" spans="1:26" x14ac:dyDescent="0.25">
      <c r="S76" s="115" t="s">
        <v>49</v>
      </c>
      <c r="T76" s="115"/>
      <c r="U76" s="112"/>
      <c r="V76" s="112">
        <v>226</v>
      </c>
      <c r="W76" s="112">
        <v>247</v>
      </c>
      <c r="X76" s="112">
        <v>260</v>
      </c>
      <c r="Y76" s="112">
        <v>302</v>
      </c>
      <c r="Z76" s="112">
        <v>303</v>
      </c>
    </row>
    <row r="77" spans="1:26" x14ac:dyDescent="0.25">
      <c r="S77" s="115" t="s">
        <v>50</v>
      </c>
      <c r="T77" s="115"/>
      <c r="U77" s="112"/>
      <c r="V77" s="112">
        <v>90</v>
      </c>
      <c r="W77" s="112">
        <v>92</v>
      </c>
      <c r="X77" s="112">
        <v>102</v>
      </c>
      <c r="Y77" s="112">
        <v>116</v>
      </c>
      <c r="Z77" s="112">
        <v>131</v>
      </c>
    </row>
    <row r="78" spans="1:26" x14ac:dyDescent="0.25">
      <c r="S78" s="115" t="s">
        <v>51</v>
      </c>
      <c r="T78" s="115"/>
      <c r="U78" s="112"/>
      <c r="V78" s="112">
        <v>41</v>
      </c>
      <c r="W78" s="112">
        <v>45</v>
      </c>
      <c r="X78" s="112">
        <v>50</v>
      </c>
      <c r="Y78" s="112">
        <v>48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38</v>
      </c>
      <c r="W79" s="112">
        <v>44</v>
      </c>
      <c r="X79" s="112">
        <v>42</v>
      </c>
      <c r="Y79" s="112">
        <v>42</v>
      </c>
      <c r="Z79" s="112">
        <v>37</v>
      </c>
    </row>
    <row r="80" spans="1:26" x14ac:dyDescent="0.25">
      <c r="S80" s="118" t="s">
        <v>53</v>
      </c>
      <c r="T80" s="118"/>
      <c r="U80" s="112"/>
      <c r="V80" s="112">
        <v>16422</v>
      </c>
      <c r="W80" s="112">
        <v>16640</v>
      </c>
      <c r="X80" s="112">
        <v>17875</v>
      </c>
      <c r="Y80" s="112">
        <v>20281</v>
      </c>
      <c r="Z80" s="112">
        <v>20947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Gympie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943</v>
      </c>
      <c r="W83" s="112">
        <v>1001</v>
      </c>
      <c r="X83" s="112">
        <v>1070</v>
      </c>
      <c r="Y83" s="112">
        <v>1101</v>
      </c>
      <c r="Z83" s="112">
        <v>1121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804</v>
      </c>
      <c r="W84" s="112">
        <v>803</v>
      </c>
      <c r="X84" s="112">
        <v>840</v>
      </c>
      <c r="Y84" s="112">
        <v>915</v>
      </c>
      <c r="Z84" s="112">
        <v>954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2400</v>
      </c>
      <c r="W85" s="112">
        <v>2438</v>
      </c>
      <c r="X85" s="112">
        <v>2505</v>
      </c>
      <c r="Y85" s="112">
        <v>2731</v>
      </c>
      <c r="Z85" s="112">
        <v>2783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42,798</v>
      </c>
      <c r="D86" s="96">
        <f t="shared" ref="D86:D91" si="4">AD4</f>
        <v>3.5393734123624121E-2</v>
      </c>
      <c r="E86" s="97">
        <f t="shared" ref="E86:E91" si="5">AD4</f>
        <v>3.5393734123624121E-2</v>
      </c>
      <c r="F86" s="96">
        <f t="shared" ref="F86:F91" si="6">AF4</f>
        <v>0.25334582833045372</v>
      </c>
      <c r="G86" s="97">
        <f t="shared" ref="G86:G91" si="7">AF4</f>
        <v>0.25334582833045372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560</v>
      </c>
      <c r="W86" s="112">
        <v>594</v>
      </c>
      <c r="X86" s="112">
        <v>623</v>
      </c>
      <c r="Y86" s="112">
        <v>681</v>
      </c>
      <c r="Z86" s="112">
        <v>724</v>
      </c>
    </row>
    <row r="87" spans="1:30" ht="15" customHeight="1" x14ac:dyDescent="0.25">
      <c r="A87" s="98" t="s">
        <v>4</v>
      </c>
      <c r="B87" s="49"/>
      <c r="C87" s="57" t="str">
        <f t="shared" si="3"/>
        <v>21,813</v>
      </c>
      <c r="D87" s="96">
        <f t="shared" si="4"/>
        <v>3.7824721667142347E-2</v>
      </c>
      <c r="E87" s="97">
        <f t="shared" si="5"/>
        <v>3.7824721667142347E-2</v>
      </c>
      <c r="F87" s="96">
        <f t="shared" si="6"/>
        <v>0.23070412999322953</v>
      </c>
      <c r="G87" s="97">
        <f t="shared" si="7"/>
        <v>0.23070412999322953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304</v>
      </c>
      <c r="W87" s="112">
        <v>312</v>
      </c>
      <c r="X87" s="112">
        <v>308</v>
      </c>
      <c r="Y87" s="112">
        <v>358</v>
      </c>
      <c r="Z87" s="112">
        <v>383</v>
      </c>
    </row>
    <row r="88" spans="1:30" ht="15" customHeight="1" x14ac:dyDescent="0.25">
      <c r="A88" s="98" t="s">
        <v>5</v>
      </c>
      <c r="B88" s="49"/>
      <c r="C88" s="57" t="str">
        <f t="shared" si="3"/>
        <v>20,949</v>
      </c>
      <c r="D88" s="96">
        <f t="shared" si="4"/>
        <v>3.3140997188933374E-2</v>
      </c>
      <c r="E88" s="97">
        <f t="shared" si="5"/>
        <v>3.3140997188933374E-2</v>
      </c>
      <c r="F88" s="96">
        <f t="shared" si="6"/>
        <v>0.27589987209939704</v>
      </c>
      <c r="G88" s="97">
        <f t="shared" si="7"/>
        <v>0.27589987209939704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590</v>
      </c>
      <c r="W88" s="112">
        <v>614</v>
      </c>
      <c r="X88" s="112">
        <v>652</v>
      </c>
      <c r="Y88" s="112">
        <v>701</v>
      </c>
      <c r="Z88" s="112">
        <v>740</v>
      </c>
    </row>
    <row r="89" spans="1:30" ht="15" customHeight="1" x14ac:dyDescent="0.25">
      <c r="A89" s="49" t="s">
        <v>6</v>
      </c>
      <c r="B89" s="49"/>
      <c r="C89" s="57" t="str">
        <f t="shared" si="3"/>
        <v>28,948</v>
      </c>
      <c r="D89" s="96">
        <f t="shared" si="4"/>
        <v>4.6943942133815586E-2</v>
      </c>
      <c r="E89" s="97">
        <f t="shared" si="5"/>
        <v>4.6943942133815586E-2</v>
      </c>
      <c r="F89" s="96">
        <f t="shared" si="6"/>
        <v>0.18741539849870792</v>
      </c>
      <c r="G89" s="97">
        <f t="shared" si="7"/>
        <v>0.18741539849870792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1710</v>
      </c>
      <c r="W89" s="112">
        <v>1737</v>
      </c>
      <c r="X89" s="112">
        <v>1793</v>
      </c>
      <c r="Y89" s="112">
        <v>1897</v>
      </c>
      <c r="Z89" s="112">
        <v>2097</v>
      </c>
    </row>
    <row r="90" spans="1:30" ht="15" customHeight="1" x14ac:dyDescent="0.25">
      <c r="A90" s="49" t="s">
        <v>95</v>
      </c>
      <c r="B90" s="49"/>
      <c r="C90" s="57" t="str">
        <f t="shared" si="3"/>
        <v>$43,933</v>
      </c>
      <c r="D90" s="96">
        <f t="shared" si="4"/>
        <v>8.984599813451366E-2</v>
      </c>
      <c r="E90" s="97">
        <f t="shared" si="5"/>
        <v>8.984599813451366E-2</v>
      </c>
      <c r="F90" s="96">
        <f t="shared" si="6"/>
        <v>0.13134208748104692</v>
      </c>
      <c r="G90" s="97">
        <f t="shared" si="7"/>
        <v>0.13134208748104692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2183</v>
      </c>
      <c r="W90" s="112">
        <v>2165</v>
      </c>
      <c r="X90" s="112">
        <v>2276</v>
      </c>
      <c r="Y90" s="112">
        <v>2419</v>
      </c>
      <c r="Z90" s="112">
        <v>2418</v>
      </c>
    </row>
    <row r="91" spans="1:30" ht="15" customHeight="1" x14ac:dyDescent="0.25">
      <c r="A91" s="49" t="s">
        <v>7</v>
      </c>
      <c r="B91" s="49"/>
      <c r="C91" s="57" t="str">
        <f t="shared" si="3"/>
        <v>$1,523.4 mil</v>
      </c>
      <c r="D91" s="96">
        <f t="shared" si="4"/>
        <v>0.10739156466641631</v>
      </c>
      <c r="E91" s="97">
        <f t="shared" si="5"/>
        <v>0.10739156466641631</v>
      </c>
      <c r="F91" s="96">
        <f t="shared" si="6"/>
        <v>0.38770379433469482</v>
      </c>
      <c r="G91" s="97">
        <f t="shared" si="7"/>
        <v>0.38770379433469482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12680</v>
      </c>
      <c r="W91" s="112">
        <v>12992</v>
      </c>
      <c r="X91" s="112">
        <v>13454</v>
      </c>
      <c r="Y91" s="112">
        <v>14290</v>
      </c>
      <c r="Z91" s="112">
        <v>14890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712</v>
      </c>
      <c r="W93" s="112">
        <v>777</v>
      </c>
      <c r="X93" s="112">
        <v>804</v>
      </c>
      <c r="Y93" s="112">
        <v>893</v>
      </c>
      <c r="Z93" s="112">
        <v>918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1677</v>
      </c>
      <c r="W94" s="112">
        <v>1728</v>
      </c>
      <c r="X94" s="112">
        <v>1743</v>
      </c>
      <c r="Y94" s="112">
        <v>1886</v>
      </c>
      <c r="Z94" s="112">
        <v>1907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424</v>
      </c>
      <c r="W95" s="112">
        <v>469</v>
      </c>
      <c r="X95" s="112">
        <v>497</v>
      </c>
      <c r="Y95" s="112">
        <v>513</v>
      </c>
      <c r="Z95" s="112">
        <v>545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1921</v>
      </c>
      <c r="W96" s="112">
        <v>2023</v>
      </c>
      <c r="X96" s="112">
        <v>2194</v>
      </c>
      <c r="Y96" s="112">
        <v>2372</v>
      </c>
      <c r="Z96" s="112">
        <v>2514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1874</v>
      </c>
      <c r="W97" s="112">
        <v>1893</v>
      </c>
      <c r="X97" s="112">
        <v>1907</v>
      </c>
      <c r="Y97" s="112">
        <v>1995</v>
      </c>
      <c r="Z97" s="112">
        <v>2116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1365</v>
      </c>
      <c r="W98" s="112">
        <v>1393</v>
      </c>
      <c r="X98" s="112">
        <v>1427</v>
      </c>
      <c r="Y98" s="112">
        <v>1544</v>
      </c>
      <c r="Z98" s="112">
        <v>1630</v>
      </c>
    </row>
    <row r="99" spans="1:32" ht="15" customHeight="1" x14ac:dyDescent="0.25">
      <c r="S99" s="115" t="s">
        <v>196</v>
      </c>
      <c r="T99" s="115"/>
      <c r="U99" s="112"/>
      <c r="V99" s="112">
        <v>158</v>
      </c>
      <c r="W99" s="112">
        <v>161</v>
      </c>
      <c r="X99" s="112">
        <v>185</v>
      </c>
      <c r="Y99" s="112">
        <v>199</v>
      </c>
      <c r="Z99" s="112">
        <v>267</v>
      </c>
    </row>
    <row r="100" spans="1:32" ht="15" customHeight="1" x14ac:dyDescent="0.25">
      <c r="S100" s="115" t="s">
        <v>58</v>
      </c>
      <c r="T100" s="115"/>
      <c r="U100" s="112"/>
      <c r="V100" s="112">
        <v>1129</v>
      </c>
      <c r="W100" s="112">
        <v>1120</v>
      </c>
      <c r="X100" s="112">
        <v>1174</v>
      </c>
      <c r="Y100" s="112">
        <v>1256</v>
      </c>
      <c r="Z100" s="112">
        <v>1235</v>
      </c>
    </row>
    <row r="101" spans="1:32" x14ac:dyDescent="0.25">
      <c r="A101" s="18"/>
      <c r="S101" s="118" t="s">
        <v>53</v>
      </c>
      <c r="T101" s="118"/>
      <c r="U101" s="112"/>
      <c r="V101" s="112">
        <v>11704</v>
      </c>
      <c r="W101" s="112">
        <v>12032</v>
      </c>
      <c r="X101" s="112">
        <v>12456</v>
      </c>
      <c r="Y101" s="112">
        <v>13327</v>
      </c>
      <c r="Z101" s="112">
        <v>14028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24787</v>
      </c>
      <c r="W104" s="112">
        <v>26861</v>
      </c>
      <c r="X104" s="112">
        <v>27524</v>
      </c>
      <c r="Y104" s="112">
        <v>31185</v>
      </c>
      <c r="Z104" s="112">
        <v>33076</v>
      </c>
      <c r="AB104" s="109" t="str">
        <f>TEXT(Z104,"###,###")</f>
        <v>33,076</v>
      </c>
      <c r="AD104" s="130">
        <f>Z104/($Z$4)*100</f>
        <v>77.283985232954805</v>
      </c>
      <c r="AF104" s="109"/>
    </row>
    <row r="105" spans="1:32" x14ac:dyDescent="0.25">
      <c r="S105" s="115" t="s">
        <v>17</v>
      </c>
      <c r="T105" s="115"/>
      <c r="U105" s="112"/>
      <c r="V105" s="112">
        <v>5564</v>
      </c>
      <c r="W105" s="112">
        <v>5434</v>
      </c>
      <c r="X105" s="112">
        <v>5433</v>
      </c>
      <c r="Y105" s="112">
        <v>5852</v>
      </c>
      <c r="Z105" s="112">
        <v>5500</v>
      </c>
      <c r="AB105" s="109" t="str">
        <f>TEXT(Z105,"###,###")</f>
        <v>5,500</v>
      </c>
      <c r="AD105" s="130">
        <f>Z105/($Z$4)*100</f>
        <v>12.851067806906865</v>
      </c>
      <c r="AF105" s="109"/>
    </row>
    <row r="106" spans="1:32" x14ac:dyDescent="0.25">
      <c r="S106" s="118" t="s">
        <v>53</v>
      </c>
      <c r="T106" s="118"/>
      <c r="U106" s="120"/>
      <c r="V106" s="120">
        <v>30351</v>
      </c>
      <c r="W106" s="120">
        <v>32295</v>
      </c>
      <c r="X106" s="120">
        <v>32957</v>
      </c>
      <c r="Y106" s="120">
        <v>37037</v>
      </c>
      <c r="Z106" s="120">
        <v>38576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5898</v>
      </c>
      <c r="W108" s="112">
        <v>6038</v>
      </c>
      <c r="X108" s="112">
        <v>6650</v>
      </c>
      <c r="Y108" s="112">
        <v>7274</v>
      </c>
      <c r="Z108" s="112">
        <v>7071</v>
      </c>
      <c r="AB108" s="109" t="str">
        <f>TEXT(Z108,"###,###")</f>
        <v>7,071</v>
      </c>
      <c r="AD108" s="130">
        <f>Z108/($Z$4)*100</f>
        <v>16.52180008411608</v>
      </c>
      <c r="AF108" s="109"/>
    </row>
    <row r="109" spans="1:32" x14ac:dyDescent="0.25">
      <c r="S109" s="115" t="s">
        <v>20</v>
      </c>
      <c r="T109" s="115"/>
      <c r="U109" s="112"/>
      <c r="V109" s="112">
        <v>5825</v>
      </c>
      <c r="W109" s="112">
        <v>5940</v>
      </c>
      <c r="X109" s="112">
        <v>6642</v>
      </c>
      <c r="Y109" s="112">
        <v>7299</v>
      </c>
      <c r="Z109" s="112">
        <v>7531</v>
      </c>
      <c r="AB109" s="109" t="str">
        <f>TEXT(Z109,"###,###")</f>
        <v>7,531</v>
      </c>
      <c r="AD109" s="130">
        <f>Z109/($Z$4)*100</f>
        <v>17.59661666433011</v>
      </c>
      <c r="AF109" s="109"/>
    </row>
    <row r="110" spans="1:32" x14ac:dyDescent="0.25">
      <c r="S110" s="115" t="s">
        <v>21</v>
      </c>
      <c r="T110" s="115"/>
      <c r="U110" s="112"/>
      <c r="V110" s="112">
        <v>6324</v>
      </c>
      <c r="W110" s="112">
        <v>6534</v>
      </c>
      <c r="X110" s="112">
        <v>7386</v>
      </c>
      <c r="Y110" s="112">
        <v>8612</v>
      </c>
      <c r="Z110" s="112">
        <v>9579</v>
      </c>
      <c r="AB110" s="109" t="str">
        <f>TEXT(Z110,"###,###")</f>
        <v>9,579</v>
      </c>
      <c r="AD110" s="130">
        <f>Z110/($Z$4)*100</f>
        <v>22.381887004065611</v>
      </c>
      <c r="AF110" s="109"/>
    </row>
    <row r="111" spans="1:32" x14ac:dyDescent="0.25">
      <c r="S111" s="115" t="s">
        <v>22</v>
      </c>
      <c r="T111" s="115"/>
      <c r="U111" s="112"/>
      <c r="V111" s="112">
        <v>11929</v>
      </c>
      <c r="W111" s="112">
        <v>11649</v>
      </c>
      <c r="X111" s="112">
        <v>12279</v>
      </c>
      <c r="Y111" s="112">
        <v>13848</v>
      </c>
      <c r="Z111" s="112">
        <v>14399</v>
      </c>
      <c r="AB111" s="109" t="str">
        <f>TEXT(Z111,"###,###")</f>
        <v>14,399</v>
      </c>
      <c r="AD111" s="130">
        <f>Z111/($Z$4)*100</f>
        <v>33.644095518482168</v>
      </c>
      <c r="AF111" s="109"/>
    </row>
    <row r="112" spans="1:32" x14ac:dyDescent="0.25">
      <c r="S112" s="118" t="s">
        <v>53</v>
      </c>
      <c r="T112" s="118"/>
      <c r="U112" s="112"/>
      <c r="V112" s="112">
        <v>34152</v>
      </c>
      <c r="W112" s="112">
        <v>34355</v>
      </c>
      <c r="X112" s="112">
        <v>37012</v>
      </c>
      <c r="Y112" s="112">
        <v>41335</v>
      </c>
      <c r="Z112" s="112">
        <v>42799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43.25</v>
      </c>
      <c r="W118" s="131">
        <v>43.46</v>
      </c>
      <c r="X118" s="131">
        <v>43.3</v>
      </c>
      <c r="Y118" s="131">
        <v>43.2</v>
      </c>
      <c r="Z118" s="131">
        <v>43.01</v>
      </c>
      <c r="AB118" s="109" t="str">
        <f>TEXT(Z118,"##.0")</f>
        <v>43.0</v>
      </c>
    </row>
    <row r="120" spans="19:32" x14ac:dyDescent="0.25">
      <c r="S120" s="101" t="s">
        <v>97</v>
      </c>
      <c r="T120" s="112"/>
      <c r="U120" s="112"/>
      <c r="V120" s="112">
        <v>18874</v>
      </c>
      <c r="W120" s="112">
        <v>19307</v>
      </c>
      <c r="X120" s="112">
        <v>20057</v>
      </c>
      <c r="Y120" s="112">
        <v>21431</v>
      </c>
      <c r="Z120" s="112">
        <v>22446</v>
      </c>
      <c r="AB120" s="109" t="str">
        <f>TEXT(Z120,"###,###")</f>
        <v>22,446</v>
      </c>
    </row>
    <row r="121" spans="19:32" x14ac:dyDescent="0.25">
      <c r="S121" s="101" t="s">
        <v>98</v>
      </c>
      <c r="T121" s="112"/>
      <c r="U121" s="112"/>
      <c r="V121" s="112">
        <v>3132</v>
      </c>
      <c r="W121" s="112">
        <v>3235</v>
      </c>
      <c r="X121" s="112">
        <v>3293</v>
      </c>
      <c r="Y121" s="112">
        <v>3420</v>
      </c>
      <c r="Z121" s="112">
        <v>3574</v>
      </c>
      <c r="AB121" s="109" t="str">
        <f>TEXT(Z121,"###,###")</f>
        <v>3,574</v>
      </c>
    </row>
    <row r="122" spans="19:32" x14ac:dyDescent="0.25">
      <c r="S122" s="101" t="s">
        <v>99</v>
      </c>
      <c r="T122" s="112"/>
      <c r="U122" s="112"/>
      <c r="V122" s="112">
        <v>2380</v>
      </c>
      <c r="W122" s="112">
        <v>2476</v>
      </c>
      <c r="X122" s="112">
        <v>2601</v>
      </c>
      <c r="Y122" s="112">
        <v>2805</v>
      </c>
      <c r="Z122" s="112">
        <v>2917</v>
      </c>
      <c r="AB122" s="109" t="str">
        <f>TEXT(Z122,"###,###")</f>
        <v>2,917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21254</v>
      </c>
      <c r="W124" s="112">
        <v>21783</v>
      </c>
      <c r="X124" s="112">
        <v>22658</v>
      </c>
      <c r="Y124" s="112">
        <v>24236</v>
      </c>
      <c r="Z124" s="112">
        <v>25363</v>
      </c>
      <c r="AB124" s="109" t="str">
        <f>TEXT(Z124,"###,###")</f>
        <v>25,363</v>
      </c>
      <c r="AD124" s="127">
        <f>Z124/$Z$7*100</f>
        <v>87.615724747823691</v>
      </c>
    </row>
    <row r="125" spans="19:32" x14ac:dyDescent="0.25">
      <c r="S125" s="101" t="s">
        <v>101</v>
      </c>
      <c r="T125" s="112"/>
      <c r="U125" s="112"/>
      <c r="V125" s="112">
        <v>5512</v>
      </c>
      <c r="W125" s="112">
        <v>5711</v>
      </c>
      <c r="X125" s="112">
        <v>5894</v>
      </c>
      <c r="Y125" s="112">
        <v>6225</v>
      </c>
      <c r="Z125" s="112">
        <v>6491</v>
      </c>
      <c r="AB125" s="109" t="str">
        <f>TEXT(Z125,"###,###")</f>
        <v>6,491</v>
      </c>
      <c r="AD125" s="127">
        <f>Z125/$Z$7*100</f>
        <v>22.422965317120351</v>
      </c>
    </row>
    <row r="127" spans="19:32" x14ac:dyDescent="0.25">
      <c r="S127" s="101" t="s">
        <v>102</v>
      </c>
      <c r="T127" s="112"/>
      <c r="U127" s="112"/>
      <c r="V127" s="112">
        <v>12678</v>
      </c>
      <c r="W127" s="112">
        <v>12993</v>
      </c>
      <c r="X127" s="112">
        <v>13457</v>
      </c>
      <c r="Y127" s="112">
        <v>14286</v>
      </c>
      <c r="Z127" s="112">
        <v>14889</v>
      </c>
      <c r="AB127" s="109" t="str">
        <f>TEXT(Z127,"###,###")</f>
        <v>14,889</v>
      </c>
      <c r="AD127" s="127">
        <f>Z127/$Z$7*100</f>
        <v>51.433605084979959</v>
      </c>
    </row>
    <row r="128" spans="19:32" x14ac:dyDescent="0.25">
      <c r="S128" s="101" t="s">
        <v>103</v>
      </c>
      <c r="T128" s="112"/>
      <c r="U128" s="112"/>
      <c r="V128" s="112">
        <v>11706</v>
      </c>
      <c r="W128" s="112">
        <v>12029</v>
      </c>
      <c r="X128" s="112">
        <v>12460</v>
      </c>
      <c r="Y128" s="112">
        <v>13327</v>
      </c>
      <c r="Z128" s="112">
        <v>14026</v>
      </c>
      <c r="AB128" s="109" t="str">
        <f>TEXT(Z128,"###,###")</f>
        <v>14,026</v>
      </c>
      <c r="AD128" s="127">
        <f>Z128/$Z$7*100</f>
        <v>48.452397402238496</v>
      </c>
    </row>
    <row r="130" spans="19:20" x14ac:dyDescent="0.25">
      <c r="S130" s="101" t="s">
        <v>277</v>
      </c>
      <c r="T130" s="127">
        <v>77.539035511952477</v>
      </c>
    </row>
    <row r="131" spans="19:20" x14ac:dyDescent="0.25">
      <c r="S131" s="101" t="s">
        <v>278</v>
      </c>
      <c r="T131" s="127">
        <v>12.346276081249137</v>
      </c>
    </row>
    <row r="132" spans="19:20" x14ac:dyDescent="0.25">
      <c r="S132" s="101" t="s">
        <v>279</v>
      </c>
      <c r="T132" s="127">
        <v>10.076689235871218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98BD11D-B7D1-4D7D-95B7-ED2091B6B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DD8691-1BA0-4159-B53D-938E4A2982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04FB23-FF40-471C-9013-6DE71DF86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14F785-864C-4AA1-BFF6-041F097493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2C3E-9425-4C9D-A382-1C9C656700FB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9.32 Hinchinbrook,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8322</v>
      </c>
      <c r="W4" s="108">
        <v>8234</v>
      </c>
      <c r="X4" s="108">
        <v>8731</v>
      </c>
      <c r="Y4" s="108">
        <v>8907</v>
      </c>
      <c r="Z4" s="108">
        <v>8885</v>
      </c>
      <c r="AB4" s="109" t="str">
        <f>TEXT(Z4,"###,###")</f>
        <v>8,885</v>
      </c>
      <c r="AD4" s="110">
        <f>Z4/Y4-1</f>
        <v>-2.4699674413383166E-3</v>
      </c>
      <c r="AF4" s="110">
        <f>Z4/V4-1</f>
        <v>6.7652006729151726E-2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4523</v>
      </c>
      <c r="W5" s="108">
        <v>4562</v>
      </c>
      <c r="X5" s="108">
        <v>4642</v>
      </c>
      <c r="Y5" s="108">
        <v>4742</v>
      </c>
      <c r="Z5" s="108">
        <v>4763</v>
      </c>
      <c r="AB5" s="109" t="str">
        <f>TEXT(Z5,"###,###")</f>
        <v>4,763</v>
      </c>
      <c r="AD5" s="110">
        <f t="shared" ref="AD5:AD9" si="0">Z5/Y5-1</f>
        <v>4.4285111767186081E-3</v>
      </c>
      <c r="AF5" s="110">
        <f t="shared" ref="AF5:AF9" si="1">Z5/V5-1</f>
        <v>5.3062126906920248E-2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3805</v>
      </c>
      <c r="W6" s="108">
        <v>3677</v>
      </c>
      <c r="X6" s="108">
        <v>4082</v>
      </c>
      <c r="Y6" s="108">
        <v>4157</v>
      </c>
      <c r="Z6" s="108">
        <v>4120</v>
      </c>
      <c r="AB6" s="109" t="str">
        <f>TEXT(Z6,"###,###")</f>
        <v>4,120</v>
      </c>
      <c r="AD6" s="110">
        <f t="shared" si="0"/>
        <v>-8.9006495068558733E-3</v>
      </c>
      <c r="AF6" s="110">
        <f t="shared" si="1"/>
        <v>8.2785808147174844E-2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5780</v>
      </c>
      <c r="W7" s="108">
        <v>5838</v>
      </c>
      <c r="X7" s="108">
        <v>5910</v>
      </c>
      <c r="Y7" s="108">
        <v>6044</v>
      </c>
      <c r="Z7" s="108">
        <v>6071</v>
      </c>
      <c r="AB7" s="109" t="str">
        <f>TEXT(Z7,"###,###")</f>
        <v>6,071</v>
      </c>
      <c r="AD7" s="110">
        <f t="shared" si="0"/>
        <v>4.4672402382528453E-3</v>
      </c>
      <c r="AF7" s="110">
        <f t="shared" si="1"/>
        <v>5.0346020761245613E-2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8,885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6,071</v>
      </c>
      <c r="P8" s="67"/>
      <c r="S8" s="107" t="s">
        <v>82</v>
      </c>
      <c r="T8" s="108"/>
      <c r="U8" s="108"/>
      <c r="V8" s="108">
        <v>39996</v>
      </c>
      <c r="W8" s="108">
        <v>40963.269999999997</v>
      </c>
      <c r="X8" s="108">
        <v>40948.71</v>
      </c>
      <c r="Y8" s="108">
        <v>43030.85</v>
      </c>
      <c r="Z8" s="108">
        <v>47390</v>
      </c>
      <c r="AB8" s="109" t="str">
        <f>TEXT(Z8,"$###,###")</f>
        <v>$47,390</v>
      </c>
      <c r="AD8" s="110">
        <f t="shared" si="0"/>
        <v>0.1013029024525427</v>
      </c>
      <c r="AF8" s="110">
        <f t="shared" si="1"/>
        <v>0.18486848684868495</v>
      </c>
    </row>
    <row r="9" spans="1:32" x14ac:dyDescent="0.25">
      <c r="A9" s="30" t="s">
        <v>14</v>
      </c>
      <c r="B9" s="71"/>
      <c r="C9" s="72"/>
      <c r="D9" s="73">
        <f>AD104</f>
        <v>70.602138435565564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53.714379838576839</v>
      </c>
      <c r="P9" s="74" t="s">
        <v>83</v>
      </c>
      <c r="S9" s="107" t="s">
        <v>7</v>
      </c>
      <c r="T9" s="108"/>
      <c r="U9" s="108"/>
      <c r="V9" s="108">
        <v>295740356</v>
      </c>
      <c r="W9" s="108">
        <v>295394218</v>
      </c>
      <c r="X9" s="108">
        <v>320914624</v>
      </c>
      <c r="Y9" s="108">
        <v>336402307</v>
      </c>
      <c r="Z9" s="108">
        <v>355258006</v>
      </c>
      <c r="AB9" s="109" t="str">
        <f>TEXT(Z9/1000000,"$#,###.0")&amp;" mil"</f>
        <v>$355.3 mil</v>
      </c>
      <c r="AD9" s="110">
        <f t="shared" si="0"/>
        <v>5.6051039507288625E-2</v>
      </c>
      <c r="AF9" s="110">
        <f t="shared" si="1"/>
        <v>0.20124967320996934</v>
      </c>
    </row>
    <row r="10" spans="1:32" x14ac:dyDescent="0.25">
      <c r="A10" s="30" t="s">
        <v>17</v>
      </c>
      <c r="B10" s="71"/>
      <c r="C10" s="72"/>
      <c r="D10" s="73">
        <f>AD105</f>
        <v>16.916150815981993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46.186789655740405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76.313622138033281</v>
      </c>
      <c r="P11" s="74" t="s">
        <v>83</v>
      </c>
      <c r="S11" s="107" t="s">
        <v>29</v>
      </c>
      <c r="T11" s="112"/>
      <c r="U11" s="112"/>
      <c r="V11" s="112">
        <v>6849</v>
      </c>
      <c r="W11" s="112">
        <v>6766</v>
      </c>
      <c r="X11" s="112">
        <v>7249</v>
      </c>
      <c r="Y11" s="112">
        <v>7437</v>
      </c>
      <c r="Z11" s="112">
        <v>7452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12.683248229286773</v>
      </c>
      <c r="P12" s="74" t="s">
        <v>83</v>
      </c>
      <c r="S12" s="107" t="s">
        <v>30</v>
      </c>
      <c r="T12" s="112"/>
      <c r="U12" s="112"/>
      <c r="V12" s="112">
        <v>1476</v>
      </c>
      <c r="W12" s="112">
        <v>1472</v>
      </c>
      <c r="X12" s="112">
        <v>1482</v>
      </c>
      <c r="Y12" s="112">
        <v>1470</v>
      </c>
      <c r="Z12" s="112">
        <v>1439</v>
      </c>
    </row>
    <row r="13" spans="1:32" ht="15" customHeight="1" x14ac:dyDescent="0.25">
      <c r="A13" s="30" t="s">
        <v>19</v>
      </c>
      <c r="B13" s="72"/>
      <c r="C13" s="72"/>
      <c r="D13" s="73">
        <f>AD108</f>
        <v>16.634777715250422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11.036073134574204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16.747326955543048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19.380979178390547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17.652876215592549</v>
      </c>
      <c r="P15" s="74" t="s">
        <v>83</v>
      </c>
      <c r="S15" s="115" t="s">
        <v>59</v>
      </c>
      <c r="T15" s="115"/>
      <c r="U15" s="116"/>
      <c r="V15" s="116">
        <v>1054</v>
      </c>
      <c r="W15" s="116">
        <v>1042</v>
      </c>
      <c r="X15" s="116">
        <v>1039</v>
      </c>
      <c r="Y15" s="112">
        <v>1016</v>
      </c>
      <c r="Z15" s="112">
        <v>1052</v>
      </c>
      <c r="AB15" s="117">
        <f t="shared" ref="AB15:AB34" si="2">IF(Z15="np",0,Z15/$Z$34)</f>
        <v>0.11837515472037809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34.811480022509848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82.347123784407444</v>
      </c>
      <c r="P16" s="37" t="s">
        <v>83</v>
      </c>
      <c r="S16" s="115" t="s">
        <v>60</v>
      </c>
      <c r="T16" s="115"/>
      <c r="U16" s="116"/>
      <c r="V16" s="116">
        <v>129</v>
      </c>
      <c r="W16" s="116">
        <v>135</v>
      </c>
      <c r="X16" s="116">
        <v>140</v>
      </c>
      <c r="Y16" s="112">
        <v>194</v>
      </c>
      <c r="Z16" s="112">
        <v>222</v>
      </c>
      <c r="AB16" s="117">
        <f t="shared" si="2"/>
        <v>2.4980308315517046E-2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844</v>
      </c>
      <c r="W17" s="116">
        <v>874</v>
      </c>
      <c r="X17" s="116">
        <v>935</v>
      </c>
      <c r="Y17" s="112">
        <v>911</v>
      </c>
      <c r="Z17" s="112">
        <v>931</v>
      </c>
      <c r="AB17" s="117">
        <f t="shared" si="2"/>
        <v>0.10475976144930797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53</v>
      </c>
      <c r="W18" s="116">
        <v>58</v>
      </c>
      <c r="X18" s="116">
        <v>39</v>
      </c>
      <c r="Y18" s="112">
        <v>46</v>
      </c>
      <c r="Z18" s="112">
        <v>46</v>
      </c>
      <c r="AB18" s="117">
        <f t="shared" si="2"/>
        <v>5.1760999212332624E-3</v>
      </c>
    </row>
    <row r="19" spans="1:28" x14ac:dyDescent="0.25">
      <c r="A19" s="63" t="str">
        <f>$S$1&amp;" ("&amp;$V$2&amp;" to "&amp;$Z$2&amp;")"</f>
        <v>Hinchinbrook (2018-19 to 2022-23)</v>
      </c>
      <c r="B19" s="63"/>
      <c r="C19" s="63"/>
      <c r="D19" s="63"/>
      <c r="E19" s="63"/>
      <c r="F19" s="63"/>
      <c r="G19" s="63" t="str">
        <f>$S$1&amp;" ("&amp;$V$2&amp;" to "&amp;$Z$2&amp;")"</f>
        <v>Hinchinbrook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551</v>
      </c>
      <c r="W19" s="116">
        <v>533</v>
      </c>
      <c r="X19" s="116">
        <v>552</v>
      </c>
      <c r="Y19" s="112">
        <v>536</v>
      </c>
      <c r="Z19" s="112">
        <v>560</v>
      </c>
      <c r="AB19" s="117">
        <f t="shared" si="2"/>
        <v>6.3013390345448408E-2</v>
      </c>
    </row>
    <row r="20" spans="1:28" x14ac:dyDescent="0.25">
      <c r="S20" s="115" t="s">
        <v>64</v>
      </c>
      <c r="T20" s="115"/>
      <c r="U20" s="116"/>
      <c r="V20" s="116">
        <v>206</v>
      </c>
      <c r="W20" s="116">
        <v>198</v>
      </c>
      <c r="X20" s="116">
        <v>201</v>
      </c>
      <c r="Y20" s="112">
        <v>218</v>
      </c>
      <c r="Z20" s="112">
        <v>207</v>
      </c>
      <c r="AB20" s="117">
        <f t="shared" si="2"/>
        <v>2.3292449645549679E-2</v>
      </c>
    </row>
    <row r="21" spans="1:28" x14ac:dyDescent="0.25">
      <c r="S21" s="115" t="s">
        <v>65</v>
      </c>
      <c r="T21" s="115"/>
      <c r="U21" s="116"/>
      <c r="V21" s="116">
        <v>637</v>
      </c>
      <c r="W21" s="116">
        <v>605</v>
      </c>
      <c r="X21" s="116">
        <v>728</v>
      </c>
      <c r="Y21" s="112">
        <v>793</v>
      </c>
      <c r="Z21" s="112">
        <v>789</v>
      </c>
      <c r="AB21" s="117">
        <f t="shared" si="2"/>
        <v>8.8781366040283555E-2</v>
      </c>
    </row>
    <row r="22" spans="1:28" x14ac:dyDescent="0.25">
      <c r="S22" s="115" t="s">
        <v>66</v>
      </c>
      <c r="T22" s="115"/>
      <c r="U22" s="116"/>
      <c r="V22" s="116">
        <v>431</v>
      </c>
      <c r="W22" s="116">
        <v>449</v>
      </c>
      <c r="X22" s="116">
        <v>526</v>
      </c>
      <c r="Y22" s="112">
        <v>570</v>
      </c>
      <c r="Z22" s="112">
        <v>567</v>
      </c>
      <c r="AB22" s="117">
        <f t="shared" si="2"/>
        <v>6.3801057724766519E-2</v>
      </c>
    </row>
    <row r="23" spans="1:28" x14ac:dyDescent="0.25">
      <c r="S23" s="115" t="s">
        <v>67</v>
      </c>
      <c r="T23" s="115"/>
      <c r="U23" s="116"/>
      <c r="V23" s="116">
        <v>180</v>
      </c>
      <c r="W23" s="116">
        <v>191</v>
      </c>
      <c r="X23" s="116">
        <v>238</v>
      </c>
      <c r="Y23" s="112">
        <v>229</v>
      </c>
      <c r="Z23" s="112">
        <v>236</v>
      </c>
      <c r="AB23" s="117">
        <f t="shared" si="2"/>
        <v>2.6555643074153257E-2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10</v>
      </c>
      <c r="X24" s="116">
        <v>12</v>
      </c>
      <c r="Y24" s="112">
        <v>17</v>
      </c>
      <c r="Z24" s="112">
        <v>31</v>
      </c>
      <c r="AB24" s="117">
        <f t="shared" si="2"/>
        <v>3.4882412512658939E-3</v>
      </c>
    </row>
    <row r="25" spans="1:28" x14ac:dyDescent="0.25">
      <c r="S25" s="115" t="s">
        <v>69</v>
      </c>
      <c r="T25" s="115"/>
      <c r="U25" s="116"/>
      <c r="V25" s="116">
        <v>186</v>
      </c>
      <c r="W25" s="116">
        <v>166</v>
      </c>
      <c r="X25" s="116">
        <v>176</v>
      </c>
      <c r="Y25" s="112">
        <v>181</v>
      </c>
      <c r="Z25" s="112">
        <v>178</v>
      </c>
      <c r="AB25" s="117">
        <f t="shared" si="2"/>
        <v>2.0029256216946102E-2</v>
      </c>
    </row>
    <row r="26" spans="1:28" x14ac:dyDescent="0.25">
      <c r="S26" s="115" t="s">
        <v>70</v>
      </c>
      <c r="T26" s="115"/>
      <c r="U26" s="116"/>
      <c r="V26" s="116">
        <v>117</v>
      </c>
      <c r="W26" s="116">
        <v>114</v>
      </c>
      <c r="X26" s="116">
        <v>120</v>
      </c>
      <c r="Y26" s="112">
        <v>134</v>
      </c>
      <c r="Z26" s="112">
        <v>127</v>
      </c>
      <c r="AB26" s="117">
        <f t="shared" si="2"/>
        <v>1.4290536739057049E-2</v>
      </c>
    </row>
    <row r="27" spans="1:28" x14ac:dyDescent="0.25">
      <c r="S27" s="115" t="s">
        <v>71</v>
      </c>
      <c r="T27" s="115"/>
      <c r="U27" s="116"/>
      <c r="V27" s="116">
        <v>297</v>
      </c>
      <c r="W27" s="116">
        <v>330</v>
      </c>
      <c r="X27" s="116">
        <v>337</v>
      </c>
      <c r="Y27" s="112">
        <v>355</v>
      </c>
      <c r="Z27" s="112">
        <v>365</v>
      </c>
      <c r="AB27" s="117">
        <f t="shared" si="2"/>
        <v>4.107122763587262E-2</v>
      </c>
    </row>
    <row r="28" spans="1:28" x14ac:dyDescent="0.25">
      <c r="S28" s="115" t="s">
        <v>72</v>
      </c>
      <c r="T28" s="115"/>
      <c r="U28" s="116"/>
      <c r="V28" s="116">
        <v>325</v>
      </c>
      <c r="W28" s="116">
        <v>319</v>
      </c>
      <c r="X28" s="116">
        <v>341</v>
      </c>
      <c r="Y28" s="112">
        <v>360</v>
      </c>
      <c r="Z28" s="112">
        <v>377</v>
      </c>
      <c r="AB28" s="117">
        <f t="shared" si="2"/>
        <v>4.2421514571846515E-2</v>
      </c>
    </row>
    <row r="29" spans="1:28" x14ac:dyDescent="0.25">
      <c r="S29" s="115" t="s">
        <v>73</v>
      </c>
      <c r="T29" s="115"/>
      <c r="U29" s="116"/>
      <c r="V29" s="116">
        <v>498</v>
      </c>
      <c r="W29" s="116">
        <v>422</v>
      </c>
      <c r="X29" s="116">
        <v>426</v>
      </c>
      <c r="Y29" s="112">
        <v>462</v>
      </c>
      <c r="Z29" s="112">
        <v>420</v>
      </c>
      <c r="AB29" s="117">
        <f t="shared" si="2"/>
        <v>4.7260042759086303E-2</v>
      </c>
    </row>
    <row r="30" spans="1:28" x14ac:dyDescent="0.25">
      <c r="S30" s="115" t="s">
        <v>74</v>
      </c>
      <c r="T30" s="115"/>
      <c r="U30" s="116"/>
      <c r="V30" s="116">
        <v>570</v>
      </c>
      <c r="W30" s="116">
        <v>586</v>
      </c>
      <c r="X30" s="116">
        <v>602</v>
      </c>
      <c r="Y30" s="112">
        <v>572</v>
      </c>
      <c r="Z30" s="112">
        <v>577</v>
      </c>
      <c r="AB30" s="117">
        <f t="shared" si="2"/>
        <v>6.4926296838078087E-2</v>
      </c>
    </row>
    <row r="31" spans="1:28" x14ac:dyDescent="0.25">
      <c r="S31" s="115" t="s">
        <v>75</v>
      </c>
      <c r="T31" s="115"/>
      <c r="U31" s="116"/>
      <c r="V31" s="116">
        <v>892</v>
      </c>
      <c r="W31" s="116">
        <v>824</v>
      </c>
      <c r="X31" s="116">
        <v>1009</v>
      </c>
      <c r="Y31" s="112">
        <v>1065</v>
      </c>
      <c r="Z31" s="112">
        <v>1096</v>
      </c>
      <c r="AB31" s="117">
        <f t="shared" si="2"/>
        <v>0.12332620681894903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53</v>
      </c>
      <c r="W32" s="116">
        <v>42</v>
      </c>
      <c r="X32" s="116">
        <v>51</v>
      </c>
      <c r="Y32" s="112">
        <v>50</v>
      </c>
      <c r="Z32" s="112">
        <v>54</v>
      </c>
      <c r="AB32" s="117">
        <f t="shared" si="2"/>
        <v>6.0762912118825247E-3</v>
      </c>
    </row>
    <row r="33" spans="19:32" x14ac:dyDescent="0.25">
      <c r="S33" s="115" t="s">
        <v>77</v>
      </c>
      <c r="T33" s="115"/>
      <c r="U33" s="116"/>
      <c r="V33" s="116">
        <v>358</v>
      </c>
      <c r="W33" s="116">
        <v>359</v>
      </c>
      <c r="X33" s="116">
        <v>335</v>
      </c>
      <c r="Y33" s="112">
        <v>341</v>
      </c>
      <c r="Z33" s="112">
        <v>342</v>
      </c>
      <c r="AB33" s="117">
        <f t="shared" si="2"/>
        <v>3.848317767525599E-2</v>
      </c>
    </row>
    <row r="34" spans="19:32" x14ac:dyDescent="0.25">
      <c r="S34" s="118" t="s">
        <v>53</v>
      </c>
      <c r="T34" s="118"/>
      <c r="U34" s="119"/>
      <c r="V34" s="119">
        <v>8322</v>
      </c>
      <c r="W34" s="119">
        <v>8239</v>
      </c>
      <c r="X34" s="119">
        <v>8731</v>
      </c>
      <c r="Y34" s="120">
        <v>8909</v>
      </c>
      <c r="Z34" s="120">
        <v>8887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4811</v>
      </c>
      <c r="W37" s="112">
        <v>4856</v>
      </c>
      <c r="X37" s="112">
        <v>4800</v>
      </c>
      <c r="Y37" s="112">
        <v>4916</v>
      </c>
      <c r="Z37" s="112">
        <v>4996</v>
      </c>
      <c r="AB37" s="132">
        <f>Z37/Z40*100</f>
        <v>82.347123784407444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972</v>
      </c>
      <c r="W38" s="112">
        <v>981</v>
      </c>
      <c r="X38" s="112">
        <v>1112</v>
      </c>
      <c r="Y38" s="112">
        <v>1124</v>
      </c>
      <c r="Z38" s="112">
        <v>1071</v>
      </c>
      <c r="AB38" s="132">
        <f>Z38/Z40*100</f>
        <v>17.652876215592549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5783</v>
      </c>
      <c r="W40" s="112">
        <v>5837</v>
      </c>
      <c r="X40" s="112">
        <v>5912</v>
      </c>
      <c r="Y40" s="112">
        <v>6040</v>
      </c>
      <c r="Z40" s="112">
        <v>6067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9</v>
      </c>
      <c r="X44" s="112">
        <v>12</v>
      </c>
      <c r="Y44" s="112">
        <v>13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128</v>
      </c>
      <c r="W45" s="112">
        <v>123</v>
      </c>
      <c r="X45" s="112">
        <v>166</v>
      </c>
      <c r="Y45" s="112">
        <v>172</v>
      </c>
      <c r="Z45" s="112">
        <v>156</v>
      </c>
    </row>
    <row r="46" spans="19:32" x14ac:dyDescent="0.25">
      <c r="S46" s="115" t="s">
        <v>38</v>
      </c>
      <c r="T46" s="115"/>
      <c r="U46" s="112"/>
      <c r="V46" s="112">
        <v>264</v>
      </c>
      <c r="W46" s="112">
        <v>244</v>
      </c>
      <c r="X46" s="112">
        <v>230</v>
      </c>
      <c r="Y46" s="112">
        <v>238</v>
      </c>
      <c r="Z46" s="112">
        <v>264</v>
      </c>
    </row>
    <row r="47" spans="19:32" x14ac:dyDescent="0.25">
      <c r="S47" s="115" t="s">
        <v>39</v>
      </c>
      <c r="T47" s="115"/>
      <c r="U47" s="112"/>
      <c r="V47" s="112">
        <v>385</v>
      </c>
      <c r="W47" s="112">
        <v>361</v>
      </c>
      <c r="X47" s="112">
        <v>366</v>
      </c>
      <c r="Y47" s="112">
        <v>333</v>
      </c>
      <c r="Z47" s="112">
        <v>330</v>
      </c>
    </row>
    <row r="48" spans="19:32" x14ac:dyDescent="0.25">
      <c r="S48" s="115" t="s">
        <v>40</v>
      </c>
      <c r="T48" s="115"/>
      <c r="U48" s="112"/>
      <c r="V48" s="112">
        <v>440</v>
      </c>
      <c r="W48" s="112">
        <v>411</v>
      </c>
      <c r="X48" s="112">
        <v>453</v>
      </c>
      <c r="Y48" s="112">
        <v>431</v>
      </c>
      <c r="Z48" s="112">
        <v>445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287</v>
      </c>
      <c r="W49" s="112">
        <v>368</v>
      </c>
      <c r="X49" s="112">
        <v>391</v>
      </c>
      <c r="Y49" s="112">
        <v>405</v>
      </c>
      <c r="Z49" s="112">
        <v>412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Hinchinbrook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322</v>
      </c>
      <c r="W50" s="112">
        <v>323</v>
      </c>
      <c r="X50" s="112">
        <v>294</v>
      </c>
      <c r="Y50" s="112">
        <v>333</v>
      </c>
      <c r="Z50" s="112">
        <v>347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323</v>
      </c>
      <c r="W51" s="112">
        <v>321</v>
      </c>
      <c r="X51" s="112">
        <v>300</v>
      </c>
      <c r="Y51" s="112">
        <v>339</v>
      </c>
      <c r="Z51" s="112">
        <v>364</v>
      </c>
    </row>
    <row r="52" spans="1:26" ht="15" customHeight="1" x14ac:dyDescent="0.25">
      <c r="S52" s="115" t="s">
        <v>44</v>
      </c>
      <c r="T52" s="115"/>
      <c r="U52" s="112"/>
      <c r="V52" s="112">
        <v>458</v>
      </c>
      <c r="W52" s="112">
        <v>419</v>
      </c>
      <c r="X52" s="112">
        <v>397</v>
      </c>
      <c r="Y52" s="112">
        <v>360</v>
      </c>
      <c r="Z52" s="112">
        <v>367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451</v>
      </c>
      <c r="W53" s="112">
        <v>451</v>
      </c>
      <c r="X53" s="112">
        <v>441</v>
      </c>
      <c r="Y53" s="112">
        <v>473</v>
      </c>
      <c r="Z53" s="112">
        <v>493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498</v>
      </c>
      <c r="W54" s="112">
        <v>517</v>
      </c>
      <c r="X54" s="112">
        <v>530</v>
      </c>
      <c r="Y54" s="112">
        <v>560</v>
      </c>
      <c r="Z54" s="112">
        <v>500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398</v>
      </c>
      <c r="W55" s="112">
        <v>447</v>
      </c>
      <c r="X55" s="112">
        <v>498</v>
      </c>
      <c r="Y55" s="112">
        <v>498</v>
      </c>
      <c r="Z55" s="112">
        <v>506</v>
      </c>
    </row>
    <row r="56" spans="1:26" ht="15" customHeight="1" x14ac:dyDescent="0.25">
      <c r="S56" s="115" t="s">
        <v>48</v>
      </c>
      <c r="T56" s="115"/>
      <c r="U56" s="112"/>
      <c r="V56" s="112">
        <v>268</v>
      </c>
      <c r="W56" s="112">
        <v>254</v>
      </c>
      <c r="X56" s="112">
        <v>249</v>
      </c>
      <c r="Y56" s="112">
        <v>268</v>
      </c>
      <c r="Z56" s="112">
        <v>253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156</v>
      </c>
      <c r="W57" s="112">
        <v>165</v>
      </c>
      <c r="X57" s="112">
        <v>158</v>
      </c>
      <c r="Y57" s="112">
        <v>134</v>
      </c>
      <c r="Z57" s="112">
        <v>147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</v>
      </c>
      <c r="W58" s="112">
        <v>66</v>
      </c>
      <c r="X58" s="112">
        <v>78</v>
      </c>
      <c r="Y58" s="112">
        <v>95</v>
      </c>
      <c r="Z58" s="112">
        <v>97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42</v>
      </c>
      <c r="W59" s="112">
        <v>45</v>
      </c>
      <c r="X59" s="112">
        <v>50</v>
      </c>
      <c r="Y59" s="112">
        <v>47</v>
      </c>
      <c r="Z59" s="112">
        <v>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30</v>
      </c>
      <c r="X60" s="112">
        <v>29</v>
      </c>
      <c r="Y60" s="112">
        <v>26</v>
      </c>
      <c r="Z60" s="112">
        <v>28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4521</v>
      </c>
      <c r="W61" s="112">
        <v>4566</v>
      </c>
      <c r="X61" s="112">
        <v>4642</v>
      </c>
      <c r="Y61" s="112">
        <v>4742</v>
      </c>
      <c r="Z61" s="112">
        <v>4763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14</v>
      </c>
      <c r="X63" s="112">
        <v>13</v>
      </c>
      <c r="Y63" s="112">
        <v>20</v>
      </c>
      <c r="Z63" s="112">
        <v>22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139</v>
      </c>
      <c r="W64" s="112">
        <v>136</v>
      </c>
      <c r="X64" s="112">
        <v>162</v>
      </c>
      <c r="Y64" s="112">
        <v>139</v>
      </c>
      <c r="Z64" s="112">
        <v>152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Hinchinbrook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302</v>
      </c>
      <c r="W65" s="112">
        <v>227</v>
      </c>
      <c r="X65" s="112">
        <v>289</v>
      </c>
      <c r="Y65" s="112">
        <v>271</v>
      </c>
      <c r="Z65" s="112">
        <v>251</v>
      </c>
    </row>
    <row r="66" spans="1:26" x14ac:dyDescent="0.25">
      <c r="S66" s="115" t="s">
        <v>39</v>
      </c>
      <c r="T66" s="115"/>
      <c r="U66" s="112"/>
      <c r="V66" s="112">
        <v>280</v>
      </c>
      <c r="W66" s="112">
        <v>271</v>
      </c>
      <c r="X66" s="112">
        <v>290</v>
      </c>
      <c r="Y66" s="112">
        <v>330</v>
      </c>
      <c r="Z66" s="112">
        <v>308</v>
      </c>
    </row>
    <row r="67" spans="1:26" x14ac:dyDescent="0.25">
      <c r="S67" s="115" t="s">
        <v>40</v>
      </c>
      <c r="T67" s="115"/>
      <c r="U67" s="112"/>
      <c r="V67" s="112">
        <v>292</v>
      </c>
      <c r="W67" s="112">
        <v>276</v>
      </c>
      <c r="X67" s="112">
        <v>335</v>
      </c>
      <c r="Y67" s="112">
        <v>314</v>
      </c>
      <c r="Z67" s="112">
        <v>336</v>
      </c>
    </row>
    <row r="68" spans="1:26" x14ac:dyDescent="0.25">
      <c r="S68" s="115" t="s">
        <v>41</v>
      </c>
      <c r="T68" s="115"/>
      <c r="U68" s="112"/>
      <c r="V68" s="112">
        <v>212</v>
      </c>
      <c r="W68" s="112">
        <v>234</v>
      </c>
      <c r="X68" s="112">
        <v>274</v>
      </c>
      <c r="Y68" s="112">
        <v>327</v>
      </c>
      <c r="Z68" s="112">
        <v>333</v>
      </c>
    </row>
    <row r="69" spans="1:26" x14ac:dyDescent="0.25">
      <c r="S69" s="115" t="s">
        <v>42</v>
      </c>
      <c r="T69" s="115"/>
      <c r="U69" s="112"/>
      <c r="V69" s="112">
        <v>252</v>
      </c>
      <c r="W69" s="112">
        <v>239</v>
      </c>
      <c r="X69" s="112">
        <v>274</v>
      </c>
      <c r="Y69" s="112">
        <v>292</v>
      </c>
      <c r="Z69" s="112">
        <v>287</v>
      </c>
    </row>
    <row r="70" spans="1:26" x14ac:dyDescent="0.25">
      <c r="S70" s="115" t="s">
        <v>43</v>
      </c>
      <c r="T70" s="115"/>
      <c r="U70" s="112"/>
      <c r="V70" s="112">
        <v>275</v>
      </c>
      <c r="W70" s="112">
        <v>240</v>
      </c>
      <c r="X70" s="112">
        <v>285</v>
      </c>
      <c r="Y70" s="112">
        <v>316</v>
      </c>
      <c r="Z70" s="112">
        <v>327</v>
      </c>
    </row>
    <row r="71" spans="1:26" x14ac:dyDescent="0.25">
      <c r="S71" s="115" t="s">
        <v>44</v>
      </c>
      <c r="T71" s="115"/>
      <c r="U71" s="112"/>
      <c r="V71" s="112">
        <v>425</v>
      </c>
      <c r="W71" s="112">
        <v>417</v>
      </c>
      <c r="X71" s="112">
        <v>406</v>
      </c>
      <c r="Y71" s="112">
        <v>378</v>
      </c>
      <c r="Z71" s="112">
        <v>353</v>
      </c>
    </row>
    <row r="72" spans="1:26" x14ac:dyDescent="0.25">
      <c r="S72" s="115" t="s">
        <v>45</v>
      </c>
      <c r="T72" s="115"/>
      <c r="U72" s="112"/>
      <c r="V72" s="112">
        <v>417</v>
      </c>
      <c r="W72" s="112">
        <v>377</v>
      </c>
      <c r="X72" s="112">
        <v>440</v>
      </c>
      <c r="Y72" s="112">
        <v>446</v>
      </c>
      <c r="Z72" s="112">
        <v>454</v>
      </c>
    </row>
    <row r="73" spans="1:26" x14ac:dyDescent="0.25">
      <c r="S73" s="115" t="s">
        <v>46</v>
      </c>
      <c r="T73" s="115"/>
      <c r="U73" s="112"/>
      <c r="V73" s="112">
        <v>468</v>
      </c>
      <c r="W73" s="112">
        <v>507</v>
      </c>
      <c r="X73" s="112">
        <v>538</v>
      </c>
      <c r="Y73" s="112">
        <v>528</v>
      </c>
      <c r="Z73" s="112">
        <v>489</v>
      </c>
    </row>
    <row r="74" spans="1:26" x14ac:dyDescent="0.25">
      <c r="S74" s="115" t="s">
        <v>47</v>
      </c>
      <c r="T74" s="115"/>
      <c r="U74" s="112"/>
      <c r="V74" s="112">
        <v>321</v>
      </c>
      <c r="W74" s="112">
        <v>314</v>
      </c>
      <c r="X74" s="112">
        <v>338</v>
      </c>
      <c r="Y74" s="112">
        <v>379</v>
      </c>
      <c r="Z74" s="112">
        <v>406</v>
      </c>
    </row>
    <row r="75" spans="1:26" x14ac:dyDescent="0.25">
      <c r="S75" s="115" t="s">
        <v>48</v>
      </c>
      <c r="T75" s="115"/>
      <c r="U75" s="112"/>
      <c r="V75" s="112">
        <v>206</v>
      </c>
      <c r="W75" s="112">
        <v>199</v>
      </c>
      <c r="X75" s="112">
        <v>208</v>
      </c>
      <c r="Y75" s="112">
        <v>186</v>
      </c>
      <c r="Z75" s="112">
        <v>185</v>
      </c>
    </row>
    <row r="76" spans="1:26" x14ac:dyDescent="0.25">
      <c r="S76" s="115" t="s">
        <v>49</v>
      </c>
      <c r="T76" s="115"/>
      <c r="U76" s="112"/>
      <c r="V76" s="112">
        <v>97</v>
      </c>
      <c r="W76" s="112">
        <v>108</v>
      </c>
      <c r="X76" s="112">
        <v>114</v>
      </c>
      <c r="Y76" s="112">
        <v>123</v>
      </c>
      <c r="Z76" s="112">
        <v>104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56</v>
      </c>
      <c r="X77" s="112">
        <v>47</v>
      </c>
      <c r="Y77" s="112">
        <v>50</v>
      </c>
      <c r="Z77" s="112">
        <v>59</v>
      </c>
    </row>
    <row r="78" spans="1:26" x14ac:dyDescent="0.25">
      <c r="S78" s="115" t="s">
        <v>51</v>
      </c>
      <c r="T78" s="115"/>
      <c r="U78" s="112"/>
      <c r="V78" s="112">
        <v>33</v>
      </c>
      <c r="W78" s="112">
        <v>32</v>
      </c>
      <c r="X78" s="112">
        <v>48</v>
      </c>
      <c r="Y78" s="112">
        <v>33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23</v>
      </c>
      <c r="X79" s="112">
        <v>21</v>
      </c>
      <c r="Y79" s="112">
        <v>27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3801</v>
      </c>
      <c r="W80" s="112">
        <v>3671</v>
      </c>
      <c r="X80" s="112">
        <v>4082</v>
      </c>
      <c r="Y80" s="112">
        <v>4161</v>
      </c>
      <c r="Z80" s="112">
        <v>4115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Hinchinbrook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211</v>
      </c>
      <c r="W83" s="112">
        <v>233</v>
      </c>
      <c r="X83" s="112">
        <v>226</v>
      </c>
      <c r="Y83" s="112">
        <v>213</v>
      </c>
      <c r="Z83" s="112">
        <v>203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213</v>
      </c>
      <c r="W84" s="112">
        <v>212</v>
      </c>
      <c r="X84" s="112">
        <v>201</v>
      </c>
      <c r="Y84" s="112">
        <v>200</v>
      </c>
      <c r="Z84" s="112">
        <v>199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723</v>
      </c>
      <c r="W85" s="112">
        <v>670</v>
      </c>
      <c r="X85" s="112">
        <v>673</v>
      </c>
      <c r="Y85" s="112">
        <v>691</v>
      </c>
      <c r="Z85" s="112">
        <v>681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8,885</v>
      </c>
      <c r="D86" s="96">
        <f t="shared" ref="D86:D91" si="4">AD4</f>
        <v>-2.4699674413383166E-3</v>
      </c>
      <c r="E86" s="97">
        <f t="shared" ref="E86:E91" si="5">AD4</f>
        <v>-2.4699674413383166E-3</v>
      </c>
      <c r="F86" s="96">
        <f t="shared" ref="F86:F91" si="6">AF4</f>
        <v>6.7652006729151726E-2</v>
      </c>
      <c r="G86" s="97">
        <f t="shared" ref="G86:G91" si="7">AF4</f>
        <v>6.7652006729151726E-2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117</v>
      </c>
      <c r="W86" s="112">
        <v>122</v>
      </c>
      <c r="X86" s="112">
        <v>111</v>
      </c>
      <c r="Y86" s="112">
        <v>132</v>
      </c>
      <c r="Z86" s="112">
        <v>134</v>
      </c>
    </row>
    <row r="87" spans="1:30" ht="15" customHeight="1" x14ac:dyDescent="0.25">
      <c r="A87" s="98" t="s">
        <v>4</v>
      </c>
      <c r="B87" s="49"/>
      <c r="C87" s="57" t="str">
        <f t="shared" si="3"/>
        <v>4,763</v>
      </c>
      <c r="D87" s="96">
        <f t="shared" si="4"/>
        <v>4.4285111767186081E-3</v>
      </c>
      <c r="E87" s="97">
        <f t="shared" si="5"/>
        <v>4.4285111767186081E-3</v>
      </c>
      <c r="F87" s="96">
        <f t="shared" si="6"/>
        <v>5.3062126906920248E-2</v>
      </c>
      <c r="G87" s="97">
        <f t="shared" si="7"/>
        <v>5.3062126906920248E-2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51</v>
      </c>
      <c r="W87" s="112">
        <v>43</v>
      </c>
      <c r="X87" s="112">
        <v>39</v>
      </c>
      <c r="Y87" s="112">
        <v>44</v>
      </c>
      <c r="Z87" s="112">
        <v>46</v>
      </c>
    </row>
    <row r="88" spans="1:30" ht="15" customHeight="1" x14ac:dyDescent="0.25">
      <c r="A88" s="98" t="s">
        <v>5</v>
      </c>
      <c r="B88" s="49"/>
      <c r="C88" s="57" t="str">
        <f t="shared" si="3"/>
        <v>4,120</v>
      </c>
      <c r="D88" s="96">
        <f t="shared" si="4"/>
        <v>-8.9006495068558733E-3</v>
      </c>
      <c r="E88" s="97">
        <f t="shared" si="5"/>
        <v>-8.9006495068558733E-3</v>
      </c>
      <c r="F88" s="96">
        <f t="shared" si="6"/>
        <v>8.2785808147174844E-2</v>
      </c>
      <c r="G88" s="97">
        <f t="shared" si="7"/>
        <v>8.2785808147174844E-2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92</v>
      </c>
      <c r="W88" s="112">
        <v>93</v>
      </c>
      <c r="X88" s="112">
        <v>96</v>
      </c>
      <c r="Y88" s="112">
        <v>107</v>
      </c>
      <c r="Z88" s="112">
        <v>100</v>
      </c>
    </row>
    <row r="89" spans="1:30" ht="15" customHeight="1" x14ac:dyDescent="0.25">
      <c r="A89" s="49" t="s">
        <v>6</v>
      </c>
      <c r="B89" s="49"/>
      <c r="C89" s="57" t="str">
        <f t="shared" si="3"/>
        <v>6,071</v>
      </c>
      <c r="D89" s="96">
        <f t="shared" si="4"/>
        <v>4.4672402382528453E-3</v>
      </c>
      <c r="E89" s="97">
        <f t="shared" si="5"/>
        <v>4.4672402382528453E-3</v>
      </c>
      <c r="F89" s="96">
        <f t="shared" si="6"/>
        <v>5.0346020761245613E-2</v>
      </c>
      <c r="G89" s="97">
        <f t="shared" si="7"/>
        <v>5.0346020761245613E-2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474</v>
      </c>
      <c r="W89" s="112">
        <v>480</v>
      </c>
      <c r="X89" s="112">
        <v>494</v>
      </c>
      <c r="Y89" s="112">
        <v>510</v>
      </c>
      <c r="Z89" s="112">
        <v>571</v>
      </c>
    </row>
    <row r="90" spans="1:30" ht="15" customHeight="1" x14ac:dyDescent="0.25">
      <c r="A90" s="49" t="s">
        <v>95</v>
      </c>
      <c r="B90" s="49"/>
      <c r="C90" s="57" t="str">
        <f t="shared" si="3"/>
        <v>$47,390</v>
      </c>
      <c r="D90" s="96">
        <f t="shared" si="4"/>
        <v>0.1013029024525427</v>
      </c>
      <c r="E90" s="97">
        <f t="shared" si="5"/>
        <v>0.1013029024525427</v>
      </c>
      <c r="F90" s="96">
        <f t="shared" si="6"/>
        <v>0.18486848684868495</v>
      </c>
      <c r="G90" s="97">
        <f t="shared" si="7"/>
        <v>0.18486848684868495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543</v>
      </c>
      <c r="W90" s="112">
        <v>548</v>
      </c>
      <c r="X90" s="112">
        <v>578</v>
      </c>
      <c r="Y90" s="112">
        <v>571</v>
      </c>
      <c r="Z90" s="112">
        <v>527</v>
      </c>
    </row>
    <row r="91" spans="1:30" ht="15" customHeight="1" x14ac:dyDescent="0.25">
      <c r="A91" s="49" t="s">
        <v>7</v>
      </c>
      <c r="B91" s="49"/>
      <c r="C91" s="57" t="str">
        <f t="shared" si="3"/>
        <v>$355.3 mil</v>
      </c>
      <c r="D91" s="96">
        <f t="shared" si="4"/>
        <v>5.6051039507288625E-2</v>
      </c>
      <c r="E91" s="97">
        <f t="shared" si="5"/>
        <v>5.6051039507288625E-2</v>
      </c>
      <c r="F91" s="96">
        <f t="shared" si="6"/>
        <v>0.20124967320996934</v>
      </c>
      <c r="G91" s="97">
        <f t="shared" si="7"/>
        <v>0.20124967320996934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3124</v>
      </c>
      <c r="W91" s="112">
        <v>3177</v>
      </c>
      <c r="X91" s="112">
        <v>3181</v>
      </c>
      <c r="Y91" s="112">
        <v>3242</v>
      </c>
      <c r="Z91" s="112">
        <v>3262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150</v>
      </c>
      <c r="W93" s="112">
        <v>160</v>
      </c>
      <c r="X93" s="112">
        <v>181</v>
      </c>
      <c r="Y93" s="112">
        <v>176</v>
      </c>
      <c r="Z93" s="112">
        <v>159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395</v>
      </c>
      <c r="W94" s="112">
        <v>390</v>
      </c>
      <c r="X94" s="112">
        <v>384</v>
      </c>
      <c r="Y94" s="112">
        <v>397</v>
      </c>
      <c r="Z94" s="112">
        <v>403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90</v>
      </c>
      <c r="W95" s="112">
        <v>107</v>
      </c>
      <c r="X95" s="112">
        <v>109</v>
      </c>
      <c r="Y95" s="112">
        <v>114</v>
      </c>
      <c r="Z95" s="112">
        <v>98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467</v>
      </c>
      <c r="W96" s="112">
        <v>433</v>
      </c>
      <c r="X96" s="112">
        <v>450</v>
      </c>
      <c r="Y96" s="112">
        <v>511</v>
      </c>
      <c r="Z96" s="112">
        <v>532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467</v>
      </c>
      <c r="W97" s="112">
        <v>468</v>
      </c>
      <c r="X97" s="112">
        <v>467</v>
      </c>
      <c r="Y97" s="112">
        <v>448</v>
      </c>
      <c r="Z97" s="112">
        <v>457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266</v>
      </c>
      <c r="W98" s="112">
        <v>275</v>
      </c>
      <c r="X98" s="112">
        <v>280</v>
      </c>
      <c r="Y98" s="112">
        <v>281</v>
      </c>
      <c r="Z98" s="112">
        <v>286</v>
      </c>
    </row>
    <row r="99" spans="1:32" ht="15" customHeight="1" x14ac:dyDescent="0.25">
      <c r="S99" s="115" t="s">
        <v>196</v>
      </c>
      <c r="T99" s="115"/>
      <c r="U99" s="112"/>
      <c r="V99" s="112">
        <v>24</v>
      </c>
      <c r="W99" s="112">
        <v>30</v>
      </c>
      <c r="X99" s="112">
        <v>41</v>
      </c>
      <c r="Y99" s="112">
        <v>41</v>
      </c>
      <c r="Z99" s="112">
        <v>52</v>
      </c>
    </row>
    <row r="100" spans="1:32" ht="15" customHeight="1" x14ac:dyDescent="0.25">
      <c r="S100" s="115" t="s">
        <v>58</v>
      </c>
      <c r="T100" s="115"/>
      <c r="U100" s="112"/>
      <c r="V100" s="112">
        <v>231</v>
      </c>
      <c r="W100" s="112">
        <v>238</v>
      </c>
      <c r="X100" s="112">
        <v>253</v>
      </c>
      <c r="Y100" s="112">
        <v>249</v>
      </c>
      <c r="Z100" s="112">
        <v>220</v>
      </c>
    </row>
    <row r="101" spans="1:32" x14ac:dyDescent="0.25">
      <c r="A101" s="18"/>
      <c r="S101" s="118" t="s">
        <v>53</v>
      </c>
      <c r="T101" s="118"/>
      <c r="U101" s="112"/>
      <c r="V101" s="112">
        <v>2660</v>
      </c>
      <c r="W101" s="112">
        <v>2666</v>
      </c>
      <c r="X101" s="112">
        <v>2732</v>
      </c>
      <c r="Y101" s="112">
        <v>2786</v>
      </c>
      <c r="Z101" s="112">
        <v>2805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5397</v>
      </c>
      <c r="W104" s="112">
        <v>5830</v>
      </c>
      <c r="X104" s="112">
        <v>5887</v>
      </c>
      <c r="Y104" s="112">
        <v>6129</v>
      </c>
      <c r="Z104" s="112">
        <v>6273</v>
      </c>
      <c r="AB104" s="109" t="str">
        <f>TEXT(Z104,"###,###")</f>
        <v>6,273</v>
      </c>
      <c r="AD104" s="130">
        <f>Z104/($Z$4)*100</f>
        <v>70.602138435565564</v>
      </c>
      <c r="AF104" s="109"/>
    </row>
    <row r="105" spans="1:32" x14ac:dyDescent="0.25">
      <c r="S105" s="115" t="s">
        <v>17</v>
      </c>
      <c r="T105" s="115"/>
      <c r="U105" s="112"/>
      <c r="V105" s="112">
        <v>1607</v>
      </c>
      <c r="W105" s="112">
        <v>1474</v>
      </c>
      <c r="X105" s="112">
        <v>1553</v>
      </c>
      <c r="Y105" s="112">
        <v>1548</v>
      </c>
      <c r="Z105" s="112">
        <v>1503</v>
      </c>
      <c r="AB105" s="109" t="str">
        <f>TEXT(Z105,"###,###")</f>
        <v>1,503</v>
      </c>
      <c r="AD105" s="130">
        <f>Z105/($Z$4)*100</f>
        <v>16.916150815981993</v>
      </c>
      <c r="AF105" s="109"/>
    </row>
    <row r="106" spans="1:32" x14ac:dyDescent="0.25">
      <c r="S106" s="118" t="s">
        <v>53</v>
      </c>
      <c r="T106" s="118"/>
      <c r="U106" s="120"/>
      <c r="V106" s="120">
        <v>7004</v>
      </c>
      <c r="W106" s="120">
        <v>7304</v>
      </c>
      <c r="X106" s="120">
        <v>7440</v>
      </c>
      <c r="Y106" s="120">
        <v>7677</v>
      </c>
      <c r="Z106" s="120">
        <v>7776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1421</v>
      </c>
      <c r="W108" s="112">
        <v>1486</v>
      </c>
      <c r="X108" s="112">
        <v>1428</v>
      </c>
      <c r="Y108" s="112">
        <v>1552</v>
      </c>
      <c r="Z108" s="112">
        <v>1478</v>
      </c>
      <c r="AB108" s="109" t="str">
        <f>TEXT(Z108,"###,###")</f>
        <v>1,478</v>
      </c>
      <c r="AD108" s="130">
        <f>Z108/($Z$4)*100</f>
        <v>16.634777715250422</v>
      </c>
      <c r="AF108" s="109"/>
    </row>
    <row r="109" spans="1:32" x14ac:dyDescent="0.25">
      <c r="S109" s="115" t="s">
        <v>20</v>
      </c>
      <c r="T109" s="115"/>
      <c r="U109" s="112"/>
      <c r="V109" s="112">
        <v>1323</v>
      </c>
      <c r="W109" s="112">
        <v>1397</v>
      </c>
      <c r="X109" s="112">
        <v>1571</v>
      </c>
      <c r="Y109" s="112">
        <v>1419</v>
      </c>
      <c r="Z109" s="112">
        <v>1488</v>
      </c>
      <c r="AB109" s="109" t="str">
        <f>TEXT(Z109,"###,###")</f>
        <v>1,488</v>
      </c>
      <c r="AD109" s="130">
        <f>Z109/($Z$4)*100</f>
        <v>16.747326955543048</v>
      </c>
      <c r="AF109" s="109"/>
    </row>
    <row r="110" spans="1:32" x14ac:dyDescent="0.25">
      <c r="S110" s="115" t="s">
        <v>21</v>
      </c>
      <c r="T110" s="115"/>
      <c r="U110" s="112"/>
      <c r="V110" s="112">
        <v>1439</v>
      </c>
      <c r="W110" s="112">
        <v>1348</v>
      </c>
      <c r="X110" s="112">
        <v>1510</v>
      </c>
      <c r="Y110" s="112">
        <v>1698</v>
      </c>
      <c r="Z110" s="112">
        <v>1722</v>
      </c>
      <c r="AB110" s="109" t="str">
        <f>TEXT(Z110,"###,###")</f>
        <v>1,722</v>
      </c>
      <c r="AD110" s="130">
        <f>Z110/($Z$4)*100</f>
        <v>19.380979178390547</v>
      </c>
      <c r="AF110" s="109"/>
    </row>
    <row r="111" spans="1:32" x14ac:dyDescent="0.25">
      <c r="S111" s="115" t="s">
        <v>22</v>
      </c>
      <c r="T111" s="115"/>
      <c r="U111" s="112"/>
      <c r="V111" s="112">
        <v>2859</v>
      </c>
      <c r="W111" s="112">
        <v>2677</v>
      </c>
      <c r="X111" s="112">
        <v>2931</v>
      </c>
      <c r="Y111" s="112">
        <v>3013</v>
      </c>
      <c r="Z111" s="112">
        <v>3093</v>
      </c>
      <c r="AB111" s="109" t="str">
        <f>TEXT(Z111,"###,###")</f>
        <v>3,093</v>
      </c>
      <c r="AD111" s="130">
        <f>Z111/($Z$4)*100</f>
        <v>34.811480022509848</v>
      </c>
      <c r="AF111" s="109"/>
    </row>
    <row r="112" spans="1:32" x14ac:dyDescent="0.25">
      <c r="S112" s="118" t="s">
        <v>53</v>
      </c>
      <c r="T112" s="118"/>
      <c r="U112" s="112"/>
      <c r="V112" s="112">
        <v>8323</v>
      </c>
      <c r="W112" s="112">
        <v>8240</v>
      </c>
      <c r="X112" s="112">
        <v>8731</v>
      </c>
      <c r="Y112" s="112">
        <v>8909</v>
      </c>
      <c r="Z112" s="112">
        <v>8885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45.65</v>
      </c>
      <c r="W118" s="131">
        <v>46.01</v>
      </c>
      <c r="X118" s="131">
        <v>45.95</v>
      </c>
      <c r="Y118" s="131">
        <v>45.94</v>
      </c>
      <c r="Z118" s="131">
        <v>45.78</v>
      </c>
      <c r="AB118" s="109" t="str">
        <f>TEXT(Z118,"##.0")</f>
        <v>45.8</v>
      </c>
    </row>
    <row r="120" spans="19:32" x14ac:dyDescent="0.25">
      <c r="S120" s="101" t="s">
        <v>97</v>
      </c>
      <c r="T120" s="112"/>
      <c r="U120" s="112"/>
      <c r="V120" s="112">
        <v>4303</v>
      </c>
      <c r="W120" s="112">
        <v>4369</v>
      </c>
      <c r="X120" s="112">
        <v>4434</v>
      </c>
      <c r="Y120" s="112">
        <v>4570</v>
      </c>
      <c r="Z120" s="112">
        <v>4633</v>
      </c>
      <c r="AB120" s="109" t="str">
        <f>TEXT(Z120,"###,###")</f>
        <v>4,633</v>
      </c>
    </row>
    <row r="121" spans="19:32" x14ac:dyDescent="0.25">
      <c r="S121" s="101" t="s">
        <v>98</v>
      </c>
      <c r="T121" s="112"/>
      <c r="U121" s="112"/>
      <c r="V121" s="112">
        <v>765</v>
      </c>
      <c r="W121" s="112">
        <v>772</v>
      </c>
      <c r="X121" s="112">
        <v>781</v>
      </c>
      <c r="Y121" s="112">
        <v>792</v>
      </c>
      <c r="Z121" s="112">
        <v>770</v>
      </c>
      <c r="AB121" s="109" t="str">
        <f>TEXT(Z121,"###,###")</f>
        <v>770</v>
      </c>
    </row>
    <row r="122" spans="19:32" x14ac:dyDescent="0.25">
      <c r="S122" s="101" t="s">
        <v>99</v>
      </c>
      <c r="T122" s="112"/>
      <c r="U122" s="112"/>
      <c r="V122" s="112">
        <v>710</v>
      </c>
      <c r="W122" s="112">
        <v>697</v>
      </c>
      <c r="X122" s="112">
        <v>702</v>
      </c>
      <c r="Y122" s="112">
        <v>682</v>
      </c>
      <c r="Z122" s="112">
        <v>670</v>
      </c>
      <c r="AB122" s="109" t="str">
        <f>TEXT(Z122,"###,###")</f>
        <v>670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5013</v>
      </c>
      <c r="W124" s="112">
        <v>5066</v>
      </c>
      <c r="X124" s="112">
        <v>5136</v>
      </c>
      <c r="Y124" s="112">
        <v>5252</v>
      </c>
      <c r="Z124" s="112">
        <v>5303</v>
      </c>
      <c r="AB124" s="109" t="str">
        <f>TEXT(Z124,"###,###")</f>
        <v>5,303</v>
      </c>
      <c r="AD124" s="127">
        <f>Z124/$Z$7*100</f>
        <v>87.349695272607477</v>
      </c>
    </row>
    <row r="125" spans="19:32" x14ac:dyDescent="0.25">
      <c r="S125" s="101" t="s">
        <v>101</v>
      </c>
      <c r="T125" s="112"/>
      <c r="U125" s="112"/>
      <c r="V125" s="112">
        <v>1475</v>
      </c>
      <c r="W125" s="112">
        <v>1469</v>
      </c>
      <c r="X125" s="112">
        <v>1483</v>
      </c>
      <c r="Y125" s="112">
        <v>1474</v>
      </c>
      <c r="Z125" s="112">
        <v>1440</v>
      </c>
      <c r="AB125" s="109" t="str">
        <f>TEXT(Z125,"###,###")</f>
        <v>1,440</v>
      </c>
      <c r="AD125" s="127">
        <f>Z125/$Z$7*100</f>
        <v>23.719321363860978</v>
      </c>
    </row>
    <row r="127" spans="19:32" x14ac:dyDescent="0.25">
      <c r="S127" s="101" t="s">
        <v>102</v>
      </c>
      <c r="T127" s="112"/>
      <c r="U127" s="112"/>
      <c r="V127" s="112">
        <v>3122</v>
      </c>
      <c r="W127" s="112">
        <v>3176</v>
      </c>
      <c r="X127" s="112">
        <v>3178</v>
      </c>
      <c r="Y127" s="112">
        <v>3246</v>
      </c>
      <c r="Z127" s="112">
        <v>3261</v>
      </c>
      <c r="AB127" s="109" t="str">
        <f>TEXT(Z127,"###,###")</f>
        <v>3,261</v>
      </c>
      <c r="AD127" s="127">
        <f>Z127/$Z$7*100</f>
        <v>53.714379838576839</v>
      </c>
    </row>
    <row r="128" spans="19:32" x14ac:dyDescent="0.25">
      <c r="S128" s="101" t="s">
        <v>103</v>
      </c>
      <c r="T128" s="112"/>
      <c r="U128" s="112"/>
      <c r="V128" s="112">
        <v>2658</v>
      </c>
      <c r="W128" s="112">
        <v>2666</v>
      </c>
      <c r="X128" s="112">
        <v>2733</v>
      </c>
      <c r="Y128" s="112">
        <v>2790</v>
      </c>
      <c r="Z128" s="112">
        <v>2804</v>
      </c>
      <c r="AB128" s="109" t="str">
        <f>TEXT(Z128,"###,###")</f>
        <v>2,804</v>
      </c>
      <c r="AD128" s="127">
        <f>Z128/$Z$7*100</f>
        <v>46.186789655740405</v>
      </c>
    </row>
    <row r="130" spans="19:20" x14ac:dyDescent="0.25">
      <c r="S130" s="101" t="s">
        <v>277</v>
      </c>
      <c r="T130" s="127">
        <v>76.313622138033281</v>
      </c>
    </row>
    <row r="131" spans="19:20" x14ac:dyDescent="0.25">
      <c r="S131" s="101" t="s">
        <v>278</v>
      </c>
      <c r="T131" s="127">
        <v>12.683248229286773</v>
      </c>
    </row>
    <row r="132" spans="19:20" x14ac:dyDescent="0.25">
      <c r="S132" s="101" t="s">
        <v>279</v>
      </c>
      <c r="T132" s="127">
        <v>11.036073134574204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C05AD3F-F9BC-4EB1-A46C-9A7B25B34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EBDA59A-56EB-40E1-9282-0F7B84011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59CB0F-42D4-4F59-977C-8A387936C1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513642B-640D-4F3A-8D33-2067D103A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6D62-FB46-4FA3-A0A8-161C95482531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9.33 Hope Vale,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505</v>
      </c>
      <c r="W4" s="108">
        <v>537</v>
      </c>
      <c r="X4" s="108">
        <v>523</v>
      </c>
      <c r="Y4" s="108">
        <v>596</v>
      </c>
      <c r="Z4" s="108">
        <v>652</v>
      </c>
      <c r="AB4" s="109" t="str">
        <f>TEXT(Z4,"###,###")</f>
        <v>652</v>
      </c>
      <c r="AD4" s="110">
        <f>Z4/Y4-1</f>
        <v>9.3959731543624248E-2</v>
      </c>
      <c r="AF4" s="110">
        <f>Z4/V4-1</f>
        <v>0.29108910891089113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274</v>
      </c>
      <c r="W5" s="108">
        <v>286</v>
      </c>
      <c r="X5" s="108">
        <v>290</v>
      </c>
      <c r="Y5" s="108">
        <v>330</v>
      </c>
      <c r="Z5" s="108">
        <v>357</v>
      </c>
      <c r="AB5" s="109" t="str">
        <f>TEXT(Z5,"###,###")</f>
        <v>357</v>
      </c>
      <c r="AD5" s="110">
        <f t="shared" ref="AD5:AD9" si="0">Z5/Y5-1</f>
        <v>8.181818181818179E-2</v>
      </c>
      <c r="AF5" s="110">
        <f t="shared" ref="AF5:AF9" si="1">Z5/V5-1</f>
        <v>0.30291970802919699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230</v>
      </c>
      <c r="W6" s="108">
        <v>252</v>
      </c>
      <c r="X6" s="108">
        <v>232</v>
      </c>
      <c r="Y6" s="108">
        <v>268</v>
      </c>
      <c r="Z6" s="108">
        <v>294</v>
      </c>
      <c r="AB6" s="109" t="str">
        <f>TEXT(Z6,"###,###")</f>
        <v>294</v>
      </c>
      <c r="AD6" s="110">
        <f t="shared" si="0"/>
        <v>9.7014925373134275E-2</v>
      </c>
      <c r="AF6" s="110">
        <f t="shared" si="1"/>
        <v>0.27826086956521734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355</v>
      </c>
      <c r="W7" s="108">
        <v>386</v>
      </c>
      <c r="X7" s="108">
        <v>374</v>
      </c>
      <c r="Y7" s="108">
        <v>408</v>
      </c>
      <c r="Z7" s="108">
        <v>427</v>
      </c>
      <c r="AB7" s="109" t="str">
        <f>TEXT(Z7,"###,###")</f>
        <v>427</v>
      </c>
      <c r="AD7" s="110">
        <f t="shared" si="0"/>
        <v>4.6568627450980449E-2</v>
      </c>
      <c r="AF7" s="110">
        <f t="shared" si="1"/>
        <v>0.20281690140845066</v>
      </c>
    </row>
    <row r="8" spans="1:32" ht="17.25" customHeight="1" x14ac:dyDescent="0.25">
      <c r="A8" s="64" t="s">
        <v>12</v>
      </c>
      <c r="B8" s="65"/>
      <c r="C8" s="29"/>
      <c r="D8" s="66" t="str">
        <f>AB4</f>
        <v>652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427</v>
      </c>
      <c r="P8" s="67"/>
      <c r="S8" s="107" t="s">
        <v>82</v>
      </c>
      <c r="T8" s="108"/>
      <c r="U8" s="108"/>
      <c r="V8" s="108">
        <v>32498.54</v>
      </c>
      <c r="W8" s="108">
        <v>27803.91</v>
      </c>
      <c r="X8" s="108">
        <v>35992</v>
      </c>
      <c r="Y8" s="108">
        <v>28996</v>
      </c>
      <c r="Z8" s="108">
        <v>25975.83</v>
      </c>
      <c r="AB8" s="109" t="str">
        <f>TEXT(Z8,"$###,###")</f>
        <v>$25,976</v>
      </c>
      <c r="AD8" s="110">
        <f t="shared" si="0"/>
        <v>-0.10415815974617182</v>
      </c>
      <c r="AF8" s="110">
        <f t="shared" si="1"/>
        <v>-0.20070778564206271</v>
      </c>
    </row>
    <row r="9" spans="1:32" x14ac:dyDescent="0.25">
      <c r="A9" s="30" t="s">
        <v>14</v>
      </c>
      <c r="B9" s="71"/>
      <c r="C9" s="72"/>
      <c r="D9" s="73">
        <f>AD104</f>
        <v>78.067484662576689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53.161592505854806</v>
      </c>
      <c r="P9" s="74" t="s">
        <v>83</v>
      </c>
      <c r="S9" s="107" t="s">
        <v>7</v>
      </c>
      <c r="T9" s="108"/>
      <c r="U9" s="108"/>
      <c r="V9" s="108">
        <v>14689535</v>
      </c>
      <c r="W9" s="108">
        <v>16208325</v>
      </c>
      <c r="X9" s="108">
        <v>16798590</v>
      </c>
      <c r="Y9" s="108">
        <v>17170994</v>
      </c>
      <c r="Z9" s="108">
        <v>18546764</v>
      </c>
      <c r="AB9" s="109" t="str">
        <f>TEXT(Z9/1000000,"$#,###.0")&amp;" mil"</f>
        <v>$18.5 mil</v>
      </c>
      <c r="AD9" s="110">
        <f t="shared" si="0"/>
        <v>8.0121744844823706E-2</v>
      </c>
      <c r="AF9" s="110">
        <f t="shared" si="1"/>
        <v>0.26258346503139829</v>
      </c>
    </row>
    <row r="10" spans="1:32" x14ac:dyDescent="0.25">
      <c r="A10" s="30" t="s">
        <v>17</v>
      </c>
      <c r="B10" s="71"/>
      <c r="C10" s="72"/>
      <c r="D10" s="73">
        <f>AD105</f>
        <v>21.472392638036812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47.306791569086656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97.892271662763463</v>
      </c>
      <c r="P11" s="74" t="s">
        <v>83</v>
      </c>
      <c r="S11" s="107" t="s">
        <v>29</v>
      </c>
      <c r="T11" s="112"/>
      <c r="U11" s="112"/>
      <c r="V11" s="112">
        <v>491</v>
      </c>
      <c r="W11" s="112">
        <v>522</v>
      </c>
      <c r="X11" s="112">
        <v>508</v>
      </c>
      <c r="Y11" s="112">
        <v>586</v>
      </c>
      <c r="Z11" s="112">
        <v>648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0.93676814988290402</v>
      </c>
      <c r="P12" s="74" t="s">
        <v>83</v>
      </c>
      <c r="S12" s="107" t="s">
        <v>30</v>
      </c>
      <c r="T12" s="112"/>
      <c r="U12" s="112"/>
      <c r="V12" s="112">
        <v>9</v>
      </c>
      <c r="W12" s="112">
        <v>10</v>
      </c>
      <c r="X12" s="112">
        <v>15</v>
      </c>
      <c r="Y12" s="112">
        <v>11</v>
      </c>
      <c r="Z12" s="112">
        <v>10</v>
      </c>
    </row>
    <row r="13" spans="1:32" ht="15" customHeight="1" x14ac:dyDescent="0.25">
      <c r="A13" s="30" t="s">
        <v>19</v>
      </c>
      <c r="B13" s="72"/>
      <c r="C13" s="72"/>
      <c r="D13" s="73">
        <f>AD108</f>
        <v>18.404907975460123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0.70257611241217799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16.871165644171779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32.208588957055213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26.914153132250579</v>
      </c>
      <c r="P15" s="74" t="s">
        <v>83</v>
      </c>
      <c r="S15" s="115" t="s">
        <v>59</v>
      </c>
      <c r="T15" s="115"/>
      <c r="U15" s="116"/>
      <c r="V15" s="116">
        <v>36</v>
      </c>
      <c r="W15" s="116">
        <v>38</v>
      </c>
      <c r="X15" s="116">
        <v>29</v>
      </c>
      <c r="Y15" s="112">
        <v>40</v>
      </c>
      <c r="Z15" s="112">
        <v>30</v>
      </c>
      <c r="AB15" s="117">
        <f t="shared" ref="AB15:AB34" si="2">IF(Z15="np",0,Z15/$Z$34)</f>
        <v>4.5871559633027525E-2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32.208588957055213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73.08584686774941</v>
      </c>
      <c r="P16" s="37" t="s">
        <v>83</v>
      </c>
      <c r="S16" s="115" t="s">
        <v>60</v>
      </c>
      <c r="T16" s="115"/>
      <c r="U16" s="116"/>
      <c r="V16" s="116">
        <v>39</v>
      </c>
      <c r="W16" s="116">
        <v>39</v>
      </c>
      <c r="X16" s="116">
        <v>44</v>
      </c>
      <c r="Y16" s="112">
        <v>40</v>
      </c>
      <c r="Z16" s="112">
        <v>39</v>
      </c>
      <c r="AB16" s="117">
        <f t="shared" si="2"/>
        <v>5.9633027522935783E-2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</v>
      </c>
      <c r="W17" s="116">
        <v>5</v>
      </c>
      <c r="X17" s="116">
        <v>2</v>
      </c>
      <c r="Y17" s="112">
        <v>4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Hope Vale (2018-19 to 2022-23)</v>
      </c>
      <c r="B19" s="63"/>
      <c r="C19" s="63"/>
      <c r="D19" s="63"/>
      <c r="E19" s="63"/>
      <c r="F19" s="63"/>
      <c r="G19" s="63" t="str">
        <f>$S$1&amp;" ("&amp;$V$2&amp;" to "&amp;$Z$2&amp;")"</f>
        <v>Hope Vale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23</v>
      </c>
      <c r="W19" s="116">
        <v>20</v>
      </c>
      <c r="X19" s="116">
        <v>23</v>
      </c>
      <c r="Y19" s="112">
        <v>27</v>
      </c>
      <c r="Z19" s="112">
        <v>25</v>
      </c>
      <c r="AB19" s="117">
        <f t="shared" si="2"/>
        <v>3.82262996941896E-2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5</v>
      </c>
      <c r="X20" s="116">
        <v>4</v>
      </c>
      <c r="Y20" s="112">
        <v>0</v>
      </c>
      <c r="Z20" s="112">
        <v>7</v>
      </c>
      <c r="AB20" s="117">
        <f t="shared" si="2"/>
        <v>1.0703363914373088E-2</v>
      </c>
    </row>
    <row r="21" spans="1:28" x14ac:dyDescent="0.25">
      <c r="S21" s="115" t="s">
        <v>65</v>
      </c>
      <c r="T21" s="115"/>
      <c r="U21" s="116"/>
      <c r="V21" s="116">
        <v>14</v>
      </c>
      <c r="W21" s="116">
        <v>23</v>
      </c>
      <c r="X21" s="116">
        <v>13</v>
      </c>
      <c r="Y21" s="112">
        <v>22</v>
      </c>
      <c r="Z21" s="112">
        <v>26</v>
      </c>
      <c r="AB21" s="117">
        <f t="shared" si="2"/>
        <v>3.9755351681957186E-2</v>
      </c>
    </row>
    <row r="22" spans="1:28" x14ac:dyDescent="0.25">
      <c r="S22" s="115" t="s">
        <v>66</v>
      </c>
      <c r="T22" s="115"/>
      <c r="U22" s="116"/>
      <c r="V22" s="116">
        <v>6</v>
      </c>
      <c r="W22" s="116">
        <v>8</v>
      </c>
      <c r="X22" s="116">
        <v>7</v>
      </c>
      <c r="Y22" s="112">
        <v>14</v>
      </c>
      <c r="Z22" s="112">
        <v>8</v>
      </c>
      <c r="AB22" s="117">
        <f t="shared" si="2"/>
        <v>1.2232415902140673E-2</v>
      </c>
    </row>
    <row r="23" spans="1:28" x14ac:dyDescent="0.25">
      <c r="S23" s="115" t="s">
        <v>67</v>
      </c>
      <c r="T23" s="115"/>
      <c r="U23" s="116"/>
      <c r="V23" s="116">
        <v>4</v>
      </c>
      <c r="W23" s="116">
        <v>6</v>
      </c>
      <c r="X23" s="116">
        <v>1</v>
      </c>
      <c r="Y23" s="112">
        <v>10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2</v>
      </c>
      <c r="Y25" s="112">
        <v>4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2</v>
      </c>
      <c r="Y26" s="112">
        <v>4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10</v>
      </c>
      <c r="W27" s="116">
        <v>23</v>
      </c>
      <c r="X27" s="116">
        <v>22</v>
      </c>
      <c r="Y27" s="112">
        <v>71</v>
      </c>
      <c r="Z27" s="112">
        <v>85</v>
      </c>
      <c r="AB27" s="117">
        <f t="shared" si="2"/>
        <v>0.12996941896024464</v>
      </c>
    </row>
    <row r="28" spans="1:28" x14ac:dyDescent="0.25">
      <c r="S28" s="115" t="s">
        <v>72</v>
      </c>
      <c r="T28" s="115"/>
      <c r="U28" s="116"/>
      <c r="V28" s="116">
        <v>13</v>
      </c>
      <c r="W28" s="116">
        <v>15</v>
      </c>
      <c r="X28" s="116">
        <v>19</v>
      </c>
      <c r="Y28" s="112">
        <v>25</v>
      </c>
      <c r="Z28" s="112">
        <v>76</v>
      </c>
      <c r="AB28" s="117">
        <f t="shared" si="2"/>
        <v>0.11620795107033639</v>
      </c>
    </row>
    <row r="29" spans="1:28" x14ac:dyDescent="0.25">
      <c r="S29" s="115" t="s">
        <v>73</v>
      </c>
      <c r="T29" s="115"/>
      <c r="U29" s="116"/>
      <c r="V29" s="116">
        <v>138</v>
      </c>
      <c r="W29" s="116">
        <v>105</v>
      </c>
      <c r="X29" s="116">
        <v>112</v>
      </c>
      <c r="Y29" s="112">
        <v>97</v>
      </c>
      <c r="Z29" s="112">
        <v>97</v>
      </c>
      <c r="AB29" s="117">
        <f t="shared" si="2"/>
        <v>0.14831804281345565</v>
      </c>
    </row>
    <row r="30" spans="1:28" x14ac:dyDescent="0.25">
      <c r="S30" s="115" t="s">
        <v>74</v>
      </c>
      <c r="T30" s="115"/>
      <c r="U30" s="116"/>
      <c r="V30" s="116">
        <v>59</v>
      </c>
      <c r="W30" s="116">
        <v>51</v>
      </c>
      <c r="X30" s="116">
        <v>57</v>
      </c>
      <c r="Y30" s="112">
        <v>56</v>
      </c>
      <c r="Z30" s="112">
        <v>57</v>
      </c>
      <c r="AB30" s="117">
        <f t="shared" si="2"/>
        <v>8.7155963302752298E-2</v>
      </c>
    </row>
    <row r="31" spans="1:28" x14ac:dyDescent="0.25">
      <c r="S31" s="115" t="s">
        <v>75</v>
      </c>
      <c r="T31" s="115"/>
      <c r="U31" s="116"/>
      <c r="V31" s="116">
        <v>69</v>
      </c>
      <c r="W31" s="116">
        <v>86</v>
      </c>
      <c r="X31" s="116">
        <v>91</v>
      </c>
      <c r="Y31" s="112">
        <v>90</v>
      </c>
      <c r="Z31" s="112">
        <v>47</v>
      </c>
      <c r="AB31" s="117">
        <f t="shared" si="2"/>
        <v>7.1865443425076447E-2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32</v>
      </c>
      <c r="W32" s="116">
        <v>40</v>
      </c>
      <c r="X32" s="116">
        <v>37</v>
      </c>
      <c r="Y32" s="112">
        <v>28</v>
      </c>
      <c r="Z32" s="112">
        <v>49</v>
      </c>
      <c r="AB32" s="117">
        <f t="shared" si="2"/>
        <v>7.492354740061162E-2</v>
      </c>
    </row>
    <row r="33" spans="19:32" x14ac:dyDescent="0.25">
      <c r="S33" s="115" t="s">
        <v>77</v>
      </c>
      <c r="T33" s="115"/>
      <c r="U33" s="116"/>
      <c r="V33" s="116">
        <v>57</v>
      </c>
      <c r="W33" s="116">
        <v>69</v>
      </c>
      <c r="X33" s="116">
        <v>53</v>
      </c>
      <c r="Y33" s="112">
        <v>58</v>
      </c>
      <c r="Z33" s="112">
        <v>84</v>
      </c>
      <c r="AB33" s="117">
        <f t="shared" si="2"/>
        <v>0.12844036697247707</v>
      </c>
    </row>
    <row r="34" spans="19:32" x14ac:dyDescent="0.25">
      <c r="S34" s="118" t="s">
        <v>53</v>
      </c>
      <c r="T34" s="118"/>
      <c r="U34" s="119"/>
      <c r="V34" s="119">
        <v>506</v>
      </c>
      <c r="W34" s="119">
        <v>536</v>
      </c>
      <c r="X34" s="119">
        <v>523</v>
      </c>
      <c r="Y34" s="120">
        <v>602</v>
      </c>
      <c r="Z34" s="120">
        <v>654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282</v>
      </c>
      <c r="W37" s="112">
        <v>295</v>
      </c>
      <c r="X37" s="112">
        <v>302</v>
      </c>
      <c r="Y37" s="112">
        <v>324</v>
      </c>
      <c r="Z37" s="112">
        <v>315</v>
      </c>
      <c r="AB37" s="132">
        <f>Z37/Z40*100</f>
        <v>73.08584686774941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74</v>
      </c>
      <c r="W38" s="112">
        <v>91</v>
      </c>
      <c r="X38" s="112">
        <v>66</v>
      </c>
      <c r="Y38" s="112">
        <v>90</v>
      </c>
      <c r="Z38" s="112">
        <v>116</v>
      </c>
      <c r="AB38" s="132">
        <f>Z38/Z40*100</f>
        <v>26.914153132250579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356</v>
      </c>
      <c r="W40" s="112">
        <v>386</v>
      </c>
      <c r="X40" s="112">
        <v>368</v>
      </c>
      <c r="Y40" s="112">
        <v>414</v>
      </c>
      <c r="Z40" s="112">
        <v>431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1</v>
      </c>
      <c r="Y45" s="112">
        <v>5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12</v>
      </c>
      <c r="W46" s="112">
        <v>19</v>
      </c>
      <c r="X46" s="112">
        <v>9</v>
      </c>
      <c r="Y46" s="112">
        <v>20</v>
      </c>
      <c r="Z46" s="112">
        <v>25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20</v>
      </c>
      <c r="X47" s="112">
        <v>33</v>
      </c>
      <c r="Y47" s="112">
        <v>34</v>
      </c>
      <c r="Z47" s="112">
        <v>41</v>
      </c>
    </row>
    <row r="48" spans="19:32" x14ac:dyDescent="0.25">
      <c r="S48" s="115" t="s">
        <v>40</v>
      </c>
      <c r="T48" s="115"/>
      <c r="U48" s="112"/>
      <c r="V48" s="112">
        <v>37</v>
      </c>
      <c r="W48" s="112">
        <v>33</v>
      </c>
      <c r="X48" s="112">
        <v>38</v>
      </c>
      <c r="Y48" s="112">
        <v>60</v>
      </c>
      <c r="Z48" s="112">
        <v>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</v>
      </c>
      <c r="W49" s="112">
        <v>44</v>
      </c>
      <c r="X49" s="112">
        <v>39</v>
      </c>
      <c r="Y49" s="112">
        <v>49</v>
      </c>
      <c r="Z49" s="112">
        <v>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Hope Vale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22</v>
      </c>
      <c r="W50" s="112">
        <v>49</v>
      </c>
      <c r="X50" s="112">
        <v>38</v>
      </c>
      <c r="Y50" s="112">
        <v>28</v>
      </c>
      <c r="Z50" s="112">
        <v>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</v>
      </c>
      <c r="W51" s="112">
        <v>20</v>
      </c>
      <c r="X51" s="112">
        <v>24</v>
      </c>
      <c r="Y51" s="112">
        <v>20</v>
      </c>
      <c r="Z51" s="112">
        <v>14</v>
      </c>
    </row>
    <row r="52" spans="1:26" ht="15" customHeight="1" x14ac:dyDescent="0.25">
      <c r="S52" s="115" t="s">
        <v>44</v>
      </c>
      <c r="T52" s="115"/>
      <c r="U52" s="112"/>
      <c r="V52" s="112">
        <v>36</v>
      </c>
      <c r="W52" s="112">
        <v>33</v>
      </c>
      <c r="X52" s="112">
        <v>33</v>
      </c>
      <c r="Y52" s="112">
        <v>33</v>
      </c>
      <c r="Z52" s="112">
        <v>41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</v>
      </c>
      <c r="W53" s="112">
        <v>32</v>
      </c>
      <c r="X53" s="112">
        <v>34</v>
      </c>
      <c r="Y53" s="112">
        <v>33</v>
      </c>
      <c r="Z53" s="112">
        <v>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</v>
      </c>
      <c r="W54" s="112">
        <v>20</v>
      </c>
      <c r="X54" s="112">
        <v>14</v>
      </c>
      <c r="Y54" s="112">
        <v>20</v>
      </c>
      <c r="Z54" s="112">
        <v>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</v>
      </c>
      <c r="W55" s="112">
        <v>11</v>
      </c>
      <c r="X55" s="112">
        <v>9</v>
      </c>
      <c r="Y55" s="112">
        <v>11</v>
      </c>
      <c r="Z55" s="112">
        <v>10</v>
      </c>
    </row>
    <row r="56" spans="1:26" ht="15" customHeight="1" x14ac:dyDescent="0.25">
      <c r="S56" s="115" t="s">
        <v>48</v>
      </c>
      <c r="T56" s="115"/>
      <c r="U56" s="112"/>
      <c r="V56" s="112">
        <v>3</v>
      </c>
      <c r="W56" s="112">
        <v>7</v>
      </c>
      <c r="X56" s="112">
        <v>8</v>
      </c>
      <c r="Y56" s="112">
        <v>9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9</v>
      </c>
      <c r="X57" s="112">
        <v>8</v>
      </c>
      <c r="Y57" s="112">
        <v>7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3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275</v>
      </c>
      <c r="W61" s="112">
        <v>286</v>
      </c>
      <c r="X61" s="112">
        <v>290</v>
      </c>
      <c r="Y61" s="112">
        <v>326</v>
      </c>
      <c r="Z61" s="112">
        <v>360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1</v>
      </c>
      <c r="Y64" s="112">
        <v>5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Hope Vale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</v>
      </c>
      <c r="W65" s="112">
        <v>9</v>
      </c>
      <c r="X65" s="112">
        <v>10</v>
      </c>
      <c r="Y65" s="112">
        <v>9</v>
      </c>
      <c r="Z65" s="112">
        <v>15</v>
      </c>
    </row>
    <row r="66" spans="1:26" x14ac:dyDescent="0.25">
      <c r="S66" s="115" t="s">
        <v>39</v>
      </c>
      <c r="T66" s="115"/>
      <c r="U66" s="112"/>
      <c r="V66" s="112">
        <v>12</v>
      </c>
      <c r="W66" s="112">
        <v>22</v>
      </c>
      <c r="X66" s="112">
        <v>14</v>
      </c>
      <c r="Y66" s="112">
        <v>26</v>
      </c>
      <c r="Z66" s="112">
        <v>26</v>
      </c>
    </row>
    <row r="67" spans="1:26" x14ac:dyDescent="0.25">
      <c r="S67" s="115" t="s">
        <v>40</v>
      </c>
      <c r="T67" s="115"/>
      <c r="U67" s="112"/>
      <c r="V67" s="112">
        <v>39</v>
      </c>
      <c r="W67" s="112">
        <v>29</v>
      </c>
      <c r="X67" s="112">
        <v>28</v>
      </c>
      <c r="Y67" s="112">
        <v>28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34</v>
      </c>
      <c r="W68" s="112">
        <v>39</v>
      </c>
      <c r="X68" s="112">
        <v>32</v>
      </c>
      <c r="Y68" s="112">
        <v>48</v>
      </c>
      <c r="Z68" s="112">
        <v>44</v>
      </c>
    </row>
    <row r="69" spans="1:26" x14ac:dyDescent="0.25">
      <c r="S69" s="115" t="s">
        <v>42</v>
      </c>
      <c r="T69" s="115"/>
      <c r="U69" s="112"/>
      <c r="V69" s="112">
        <v>22</v>
      </c>
      <c r="W69" s="112">
        <v>26</v>
      </c>
      <c r="X69" s="112">
        <v>38</v>
      </c>
      <c r="Y69" s="112">
        <v>20</v>
      </c>
      <c r="Z69" s="112">
        <v>32</v>
      </c>
    </row>
    <row r="70" spans="1:26" x14ac:dyDescent="0.25">
      <c r="S70" s="115" t="s">
        <v>43</v>
      </c>
      <c r="T70" s="115"/>
      <c r="U70" s="112"/>
      <c r="V70" s="112">
        <v>20</v>
      </c>
      <c r="W70" s="112">
        <v>15</v>
      </c>
      <c r="X70" s="112">
        <v>19</v>
      </c>
      <c r="Y70" s="112">
        <v>24</v>
      </c>
      <c r="Z70" s="112">
        <v>28</v>
      </c>
    </row>
    <row r="71" spans="1:26" x14ac:dyDescent="0.25">
      <c r="S71" s="115" t="s">
        <v>44</v>
      </c>
      <c r="T71" s="115"/>
      <c r="U71" s="112"/>
      <c r="V71" s="112">
        <v>24</v>
      </c>
      <c r="W71" s="112">
        <v>27</v>
      </c>
      <c r="X71" s="112">
        <v>22</v>
      </c>
      <c r="Y71" s="112">
        <v>33</v>
      </c>
      <c r="Z71" s="112">
        <v>37</v>
      </c>
    </row>
    <row r="72" spans="1:26" x14ac:dyDescent="0.25">
      <c r="S72" s="115" t="s">
        <v>45</v>
      </c>
      <c r="T72" s="115"/>
      <c r="U72" s="112"/>
      <c r="V72" s="112">
        <v>14</v>
      </c>
      <c r="W72" s="112">
        <v>22</v>
      </c>
      <c r="X72" s="112">
        <v>25</v>
      </c>
      <c r="Y72" s="112">
        <v>29</v>
      </c>
      <c r="Z72" s="112">
        <v>28</v>
      </c>
    </row>
    <row r="73" spans="1:26" x14ac:dyDescent="0.25">
      <c r="S73" s="115" t="s">
        <v>46</v>
      </c>
      <c r="T73" s="115"/>
      <c r="U73" s="112"/>
      <c r="V73" s="112">
        <v>19</v>
      </c>
      <c r="W73" s="112">
        <v>22</v>
      </c>
      <c r="X73" s="112">
        <v>15</v>
      </c>
      <c r="Y73" s="112">
        <v>12</v>
      </c>
      <c r="Z73" s="112">
        <v>25</v>
      </c>
    </row>
    <row r="74" spans="1:26" x14ac:dyDescent="0.25">
      <c r="S74" s="115" t="s">
        <v>47</v>
      </c>
      <c r="T74" s="115"/>
      <c r="U74" s="112"/>
      <c r="V74" s="112">
        <v>14</v>
      </c>
      <c r="W74" s="112">
        <v>9</v>
      </c>
      <c r="X74" s="112">
        <v>13</v>
      </c>
      <c r="Y74" s="112">
        <v>13</v>
      </c>
      <c r="Z74" s="112">
        <v>17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11</v>
      </c>
      <c r="X75" s="112">
        <v>9</v>
      </c>
      <c r="Y75" s="112">
        <v>7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7</v>
      </c>
      <c r="X76" s="112">
        <v>5</v>
      </c>
      <c r="Y76" s="112">
        <v>6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3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228</v>
      </c>
      <c r="W80" s="112">
        <v>251</v>
      </c>
      <c r="X80" s="112">
        <v>232</v>
      </c>
      <c r="Y80" s="112">
        <v>269</v>
      </c>
      <c r="Z80" s="112">
        <v>298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Hope Vale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</v>
      </c>
      <c r="W83" s="112">
        <v>9</v>
      </c>
      <c r="X83" s="112">
        <v>8</v>
      </c>
      <c r="Y83" s="112">
        <v>5</v>
      </c>
      <c r="Z83" s="112">
        <v>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32</v>
      </c>
      <c r="W84" s="112">
        <v>33</v>
      </c>
      <c r="X84" s="112">
        <v>30</v>
      </c>
      <c r="Y84" s="112">
        <v>36</v>
      </c>
      <c r="Z84" s="112">
        <v>39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14</v>
      </c>
      <c r="W85" s="112">
        <v>14</v>
      </c>
      <c r="X85" s="112">
        <v>19</v>
      </c>
      <c r="Y85" s="112">
        <v>23</v>
      </c>
      <c r="Z85" s="112">
        <v>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652</v>
      </c>
      <c r="D86" s="96">
        <f t="shared" ref="D86:D91" si="4">AD4</f>
        <v>9.3959731543624248E-2</v>
      </c>
      <c r="E86" s="97">
        <f t="shared" ref="E86:E91" si="5">AD4</f>
        <v>9.3959731543624248E-2</v>
      </c>
      <c r="F86" s="96">
        <f t="shared" ref="F86:F91" si="6">AF4</f>
        <v>0.29108910891089113</v>
      </c>
      <c r="G86" s="97">
        <f t="shared" ref="G86:G91" si="7">AF4</f>
        <v>0.29108910891089113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20</v>
      </c>
      <c r="W86" s="112">
        <v>25</v>
      </c>
      <c r="X86" s="112">
        <v>24</v>
      </c>
      <c r="Y86" s="112">
        <v>28</v>
      </c>
      <c r="Z86" s="112">
        <v>25</v>
      </c>
    </row>
    <row r="87" spans="1:30" ht="15" customHeight="1" x14ac:dyDescent="0.25">
      <c r="A87" s="98" t="s">
        <v>4</v>
      </c>
      <c r="B87" s="49"/>
      <c r="C87" s="57" t="str">
        <f t="shared" si="3"/>
        <v>357</v>
      </c>
      <c r="D87" s="96">
        <f t="shared" si="4"/>
        <v>8.181818181818179E-2</v>
      </c>
      <c r="E87" s="97">
        <f t="shared" si="5"/>
        <v>8.181818181818179E-2</v>
      </c>
      <c r="F87" s="96">
        <f t="shared" si="6"/>
        <v>0.30291970802919699</v>
      </c>
      <c r="G87" s="97">
        <f t="shared" si="7"/>
        <v>0.30291970802919699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6</v>
      </c>
      <c r="W87" s="112">
        <v>3</v>
      </c>
      <c r="X87" s="112">
        <v>4</v>
      </c>
      <c r="Y87" s="112">
        <v>4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294</v>
      </c>
      <c r="D88" s="96">
        <f t="shared" si="4"/>
        <v>9.7014925373134275E-2</v>
      </c>
      <c r="E88" s="97">
        <f t="shared" si="5"/>
        <v>9.7014925373134275E-2</v>
      </c>
      <c r="F88" s="96">
        <f t="shared" si="6"/>
        <v>0.27826086956521734</v>
      </c>
      <c r="G88" s="97">
        <f t="shared" si="7"/>
        <v>0.27826086956521734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7</v>
      </c>
      <c r="W88" s="112">
        <v>5</v>
      </c>
      <c r="X88" s="112">
        <v>5</v>
      </c>
      <c r="Y88" s="112">
        <v>3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427</v>
      </c>
      <c r="D89" s="96">
        <f t="shared" si="4"/>
        <v>4.6568627450980449E-2</v>
      </c>
      <c r="E89" s="97">
        <f t="shared" si="5"/>
        <v>4.6568627450980449E-2</v>
      </c>
      <c r="F89" s="96">
        <f t="shared" si="6"/>
        <v>0.20281690140845066</v>
      </c>
      <c r="G89" s="97">
        <f t="shared" si="7"/>
        <v>0.20281690140845066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30</v>
      </c>
      <c r="W89" s="112">
        <v>30</v>
      </c>
      <c r="X89" s="112">
        <v>36</v>
      </c>
      <c r="Y89" s="112">
        <v>33</v>
      </c>
      <c r="Z89" s="112">
        <v>41</v>
      </c>
    </row>
    <row r="90" spans="1:30" ht="15" customHeight="1" x14ac:dyDescent="0.25">
      <c r="A90" s="49" t="s">
        <v>95</v>
      </c>
      <c r="B90" s="49"/>
      <c r="C90" s="57" t="str">
        <f t="shared" si="3"/>
        <v>$25,976</v>
      </c>
      <c r="D90" s="96">
        <f t="shared" si="4"/>
        <v>-0.10415815974617182</v>
      </c>
      <c r="E90" s="97">
        <f t="shared" si="5"/>
        <v>-0.10415815974617182</v>
      </c>
      <c r="F90" s="96">
        <f t="shared" si="6"/>
        <v>-0.20070778564206271</v>
      </c>
      <c r="G90" s="97">
        <f t="shared" si="7"/>
        <v>-0.20070778564206271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50</v>
      </c>
      <c r="W90" s="112">
        <v>41</v>
      </c>
      <c r="X90" s="112">
        <v>40</v>
      </c>
      <c r="Y90" s="112">
        <v>34</v>
      </c>
      <c r="Z90" s="112">
        <v>40</v>
      </c>
    </row>
    <row r="91" spans="1:30" ht="15" customHeight="1" x14ac:dyDescent="0.25">
      <c r="A91" s="49" t="s">
        <v>7</v>
      </c>
      <c r="B91" s="49"/>
      <c r="C91" s="57" t="str">
        <f t="shared" si="3"/>
        <v>$18.5 mil</v>
      </c>
      <c r="D91" s="96">
        <f t="shared" si="4"/>
        <v>8.0121744844823706E-2</v>
      </c>
      <c r="E91" s="97">
        <f t="shared" si="5"/>
        <v>8.0121744844823706E-2</v>
      </c>
      <c r="F91" s="96">
        <f t="shared" si="6"/>
        <v>0.26258346503139829</v>
      </c>
      <c r="G91" s="97">
        <f t="shared" si="7"/>
        <v>0.26258346503139829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186</v>
      </c>
      <c r="W91" s="112">
        <v>197</v>
      </c>
      <c r="X91" s="112">
        <v>201</v>
      </c>
      <c r="Y91" s="112">
        <v>216</v>
      </c>
      <c r="Z91" s="112">
        <v>223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13</v>
      </c>
      <c r="W93" s="112">
        <v>17</v>
      </c>
      <c r="X93" s="112">
        <v>15</v>
      </c>
      <c r="Y93" s="112">
        <v>8</v>
      </c>
      <c r="Z93" s="112">
        <v>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20</v>
      </c>
      <c r="W94" s="112">
        <v>26</v>
      </c>
      <c r="X94" s="112">
        <v>32</v>
      </c>
      <c r="Y94" s="112">
        <v>38</v>
      </c>
      <c r="Z94" s="112">
        <v>45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7</v>
      </c>
      <c r="Y95" s="112">
        <v>4</v>
      </c>
      <c r="Z95" s="112">
        <v>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59</v>
      </c>
      <c r="W96" s="112">
        <v>57</v>
      </c>
      <c r="X96" s="112">
        <v>60</v>
      </c>
      <c r="Y96" s="112">
        <v>69</v>
      </c>
      <c r="Z96" s="112">
        <v>63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32</v>
      </c>
      <c r="W97" s="112">
        <v>23</v>
      </c>
      <c r="X97" s="112">
        <v>28</v>
      </c>
      <c r="Y97" s="112">
        <v>25</v>
      </c>
      <c r="Z97" s="112">
        <v>31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</v>
      </c>
      <c r="W98" s="112">
        <v>12</v>
      </c>
      <c r="X98" s="112">
        <v>11</v>
      </c>
      <c r="Y98" s="112">
        <v>9</v>
      </c>
      <c r="Z98" s="112">
        <v>8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19</v>
      </c>
      <c r="X100" s="112">
        <v>15</v>
      </c>
      <c r="Y100" s="112">
        <v>18</v>
      </c>
      <c r="Z100" s="112">
        <v>16</v>
      </c>
    </row>
    <row r="101" spans="1:32" x14ac:dyDescent="0.25">
      <c r="A101" s="18"/>
      <c r="S101" s="118" t="s">
        <v>53</v>
      </c>
      <c r="T101" s="118"/>
      <c r="U101" s="112"/>
      <c r="V101" s="112">
        <v>172</v>
      </c>
      <c r="W101" s="112">
        <v>184</v>
      </c>
      <c r="X101" s="112">
        <v>174</v>
      </c>
      <c r="Y101" s="112">
        <v>192</v>
      </c>
      <c r="Z101" s="112">
        <v>205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388</v>
      </c>
      <c r="W104" s="112">
        <v>395</v>
      </c>
      <c r="X104" s="112">
        <v>399</v>
      </c>
      <c r="Y104" s="112">
        <v>458</v>
      </c>
      <c r="Z104" s="112">
        <v>509</v>
      </c>
      <c r="AB104" s="109" t="str">
        <f>TEXT(Z104,"###,###")</f>
        <v>509</v>
      </c>
      <c r="AD104" s="130">
        <f>Z104/($Z$4)*100</f>
        <v>78.067484662576689</v>
      </c>
      <c r="AF104" s="109"/>
    </row>
    <row r="105" spans="1:32" x14ac:dyDescent="0.25">
      <c r="S105" s="115" t="s">
        <v>17</v>
      </c>
      <c r="T105" s="115"/>
      <c r="U105" s="112"/>
      <c r="V105" s="112">
        <v>133</v>
      </c>
      <c r="W105" s="112">
        <v>119</v>
      </c>
      <c r="X105" s="112">
        <v>115</v>
      </c>
      <c r="Y105" s="112">
        <v>130</v>
      </c>
      <c r="Z105" s="112">
        <v>140</v>
      </c>
      <c r="AB105" s="109" t="str">
        <f>TEXT(Z105,"###,###")</f>
        <v>140</v>
      </c>
      <c r="AD105" s="130">
        <f>Z105/($Z$4)*100</f>
        <v>21.472392638036812</v>
      </c>
      <c r="AF105" s="109"/>
    </row>
    <row r="106" spans="1:32" x14ac:dyDescent="0.25">
      <c r="S106" s="118" t="s">
        <v>53</v>
      </c>
      <c r="T106" s="118"/>
      <c r="U106" s="120"/>
      <c r="V106" s="120">
        <v>521</v>
      </c>
      <c r="W106" s="120">
        <v>514</v>
      </c>
      <c r="X106" s="120">
        <v>514</v>
      </c>
      <c r="Y106" s="120">
        <v>588</v>
      </c>
      <c r="Z106" s="120">
        <v>649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</v>
      </c>
      <c r="W108" s="112">
        <v>48</v>
      </c>
      <c r="X108" s="112">
        <v>64</v>
      </c>
      <c r="Y108" s="112">
        <v>60</v>
      </c>
      <c r="Z108" s="112">
        <v>120</v>
      </c>
      <c r="AB108" s="109" t="str">
        <f>TEXT(Z108,"###,###")</f>
        <v>120</v>
      </c>
      <c r="AD108" s="130">
        <f>Z108/($Z$4)*100</f>
        <v>18.404907975460123</v>
      </c>
      <c r="AF108" s="109"/>
    </row>
    <row r="109" spans="1:32" x14ac:dyDescent="0.25">
      <c r="S109" s="115" t="s">
        <v>20</v>
      </c>
      <c r="T109" s="115"/>
      <c r="U109" s="112"/>
      <c r="V109" s="112">
        <v>68</v>
      </c>
      <c r="W109" s="112">
        <v>77</v>
      </c>
      <c r="X109" s="112">
        <v>47</v>
      </c>
      <c r="Y109" s="112">
        <v>103</v>
      </c>
      <c r="Z109" s="112">
        <v>110</v>
      </c>
      <c r="AB109" s="109" t="str">
        <f>TEXT(Z109,"###,###")</f>
        <v>110</v>
      </c>
      <c r="AD109" s="130">
        <f>Z109/($Z$4)*100</f>
        <v>16.871165644171779</v>
      </c>
      <c r="AF109" s="109"/>
    </row>
    <row r="110" spans="1:32" x14ac:dyDescent="0.25">
      <c r="S110" s="115" t="s">
        <v>21</v>
      </c>
      <c r="T110" s="115"/>
      <c r="U110" s="112"/>
      <c r="V110" s="112">
        <v>270</v>
      </c>
      <c r="W110" s="112">
        <v>283</v>
      </c>
      <c r="X110" s="112">
        <v>288</v>
      </c>
      <c r="Y110" s="112">
        <v>277</v>
      </c>
      <c r="Z110" s="112">
        <v>210</v>
      </c>
      <c r="AB110" s="109" t="str">
        <f>TEXT(Z110,"###,###")</f>
        <v>210</v>
      </c>
      <c r="AD110" s="130">
        <f>Z110/($Z$4)*100</f>
        <v>32.208588957055213</v>
      </c>
      <c r="AF110" s="109"/>
    </row>
    <row r="111" spans="1:32" x14ac:dyDescent="0.25">
      <c r="S111" s="115" t="s">
        <v>22</v>
      </c>
      <c r="T111" s="115"/>
      <c r="U111" s="112"/>
      <c r="V111" s="112">
        <v>121</v>
      </c>
      <c r="W111" s="112">
        <v>118</v>
      </c>
      <c r="X111" s="112">
        <v>115</v>
      </c>
      <c r="Y111" s="112">
        <v>146</v>
      </c>
      <c r="Z111" s="112">
        <v>210</v>
      </c>
      <c r="AB111" s="109" t="str">
        <f>TEXT(Z111,"###,###")</f>
        <v>210</v>
      </c>
      <c r="AD111" s="130">
        <f>Z111/($Z$4)*100</f>
        <v>32.208588957055213</v>
      </c>
      <c r="AF111" s="109"/>
    </row>
    <row r="112" spans="1:32" x14ac:dyDescent="0.25">
      <c r="S112" s="118" t="s">
        <v>53</v>
      </c>
      <c r="T112" s="118"/>
      <c r="U112" s="112"/>
      <c r="V112" s="112">
        <v>503</v>
      </c>
      <c r="W112" s="112">
        <v>535</v>
      </c>
      <c r="X112" s="112">
        <v>523</v>
      </c>
      <c r="Y112" s="112">
        <v>599</v>
      </c>
      <c r="Z112" s="112">
        <v>653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39.15</v>
      </c>
      <c r="W118" s="131">
        <v>39.659999999999997</v>
      </c>
      <c r="X118" s="131">
        <v>40.19</v>
      </c>
      <c r="Y118" s="131">
        <v>39.78</v>
      </c>
      <c r="Z118" s="131">
        <v>39.46</v>
      </c>
      <c r="AB118" s="109" t="str">
        <f>TEXT(Z118,"##.0")</f>
        <v>39.5</v>
      </c>
    </row>
    <row r="120" spans="19:32" x14ac:dyDescent="0.25">
      <c r="S120" s="101" t="s">
        <v>97</v>
      </c>
      <c r="T120" s="112"/>
      <c r="U120" s="112"/>
      <c r="V120" s="112">
        <v>344</v>
      </c>
      <c r="W120" s="112">
        <v>376</v>
      </c>
      <c r="X120" s="112">
        <v>354</v>
      </c>
      <c r="Y120" s="112">
        <v>402</v>
      </c>
      <c r="Z120" s="112">
        <v>418</v>
      </c>
      <c r="AB120" s="109" t="str">
        <f>TEXT(Z120,"###,###")</f>
        <v>418</v>
      </c>
    </row>
    <row r="121" spans="19:32" x14ac:dyDescent="0.25">
      <c r="S121" s="101" t="s">
        <v>98</v>
      </c>
      <c r="T121" s="112"/>
      <c r="U121" s="112"/>
      <c r="V121" s="112">
        <v>5</v>
      </c>
      <c r="W121" s="112">
        <v>4</v>
      </c>
      <c r="X121" s="112">
        <v>7</v>
      </c>
      <c r="Y121" s="112">
        <v>7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99</v>
      </c>
      <c r="T122" s="112"/>
      <c r="U122" s="112"/>
      <c r="V122" s="112">
        <v>5</v>
      </c>
      <c r="W122" s="112">
        <v>8</v>
      </c>
      <c r="X122" s="112">
        <v>6</v>
      </c>
      <c r="Y122" s="112">
        <v>6</v>
      </c>
      <c r="Z122" s="112">
        <v>3</v>
      </c>
      <c r="AB122" s="109" t="str">
        <f>TEXT(Z122,"###,###")</f>
        <v>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349</v>
      </c>
      <c r="W124" s="112">
        <v>384</v>
      </c>
      <c r="X124" s="112">
        <v>360</v>
      </c>
      <c r="Y124" s="112">
        <v>408</v>
      </c>
      <c r="Z124" s="112">
        <v>421</v>
      </c>
      <c r="AB124" s="109" t="str">
        <f>TEXT(Z124,"###,###")</f>
        <v>421</v>
      </c>
      <c r="AD124" s="127">
        <f>Z124/$Z$7*100</f>
        <v>98.594847775175637</v>
      </c>
    </row>
    <row r="125" spans="19:32" x14ac:dyDescent="0.25">
      <c r="S125" s="101" t="s">
        <v>101</v>
      </c>
      <c r="T125" s="112"/>
      <c r="U125" s="112"/>
      <c r="V125" s="112">
        <v>10</v>
      </c>
      <c r="W125" s="112">
        <v>12</v>
      </c>
      <c r="X125" s="112">
        <v>13</v>
      </c>
      <c r="Y125" s="112">
        <v>13</v>
      </c>
      <c r="Z125" s="112">
        <v>7</v>
      </c>
      <c r="AB125" s="109" t="str">
        <f>TEXT(Z125,"###,###")</f>
        <v>7</v>
      </c>
      <c r="AD125" s="127">
        <f>Z125/$Z$7*100</f>
        <v>1.639344262295082</v>
      </c>
    </row>
    <row r="127" spans="19:32" x14ac:dyDescent="0.25">
      <c r="S127" s="101" t="s">
        <v>102</v>
      </c>
      <c r="T127" s="112"/>
      <c r="U127" s="112"/>
      <c r="V127" s="112">
        <v>187</v>
      </c>
      <c r="W127" s="112">
        <v>197</v>
      </c>
      <c r="X127" s="112">
        <v>197</v>
      </c>
      <c r="Y127" s="112">
        <v>217</v>
      </c>
      <c r="Z127" s="112">
        <v>227</v>
      </c>
      <c r="AB127" s="109" t="str">
        <f>TEXT(Z127,"###,###")</f>
        <v>227</v>
      </c>
      <c r="AD127" s="127">
        <f>Z127/$Z$7*100</f>
        <v>53.161592505854806</v>
      </c>
    </row>
    <row r="128" spans="19:32" x14ac:dyDescent="0.25">
      <c r="S128" s="101" t="s">
        <v>103</v>
      </c>
      <c r="T128" s="112"/>
      <c r="U128" s="112"/>
      <c r="V128" s="112">
        <v>170</v>
      </c>
      <c r="W128" s="112">
        <v>184</v>
      </c>
      <c r="X128" s="112">
        <v>173</v>
      </c>
      <c r="Y128" s="112">
        <v>194</v>
      </c>
      <c r="Z128" s="112">
        <v>202</v>
      </c>
      <c r="AB128" s="109" t="str">
        <f>TEXT(Z128,"###,###")</f>
        <v>202</v>
      </c>
      <c r="AD128" s="127">
        <f>Z128/$Z$7*100</f>
        <v>47.306791569086656</v>
      </c>
    </row>
    <row r="130" spans="19:20" x14ac:dyDescent="0.25">
      <c r="S130" s="101" t="s">
        <v>277</v>
      </c>
      <c r="T130" s="127">
        <v>97.892271662763463</v>
      </c>
    </row>
    <row r="131" spans="19:20" x14ac:dyDescent="0.25">
      <c r="S131" s="101" t="s">
        <v>278</v>
      </c>
      <c r="T131" s="127">
        <v>0.93676814988290402</v>
      </c>
    </row>
    <row r="132" spans="19:20" x14ac:dyDescent="0.25">
      <c r="S132" s="101" t="s">
        <v>279</v>
      </c>
      <c r="T132" s="127">
        <v>0.70257611241217799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07D375-B0CB-4C5F-9A03-ABEBE9B0B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9E51B-FD25-4C16-832F-9A0D7C4A3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F321CB-F539-4635-A46C-708BDD0E7F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DFBBBC9-70E5-433A-98BD-7C309056F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97DA-8396-4670-A5E4-D6481025329B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9.34 Ipswich,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163923</v>
      </c>
      <c r="W4" s="108">
        <v>164927</v>
      </c>
      <c r="X4" s="108">
        <v>179382</v>
      </c>
      <c r="Y4" s="108">
        <v>204557</v>
      </c>
      <c r="Z4" s="108">
        <v>216863</v>
      </c>
      <c r="AB4" s="109" t="str">
        <f>TEXT(Z4,"###,###")</f>
        <v>216,863</v>
      </c>
      <c r="AD4" s="110">
        <f>Z4/Y4-1</f>
        <v>6.0159271010036264E-2</v>
      </c>
      <c r="AF4" s="110">
        <f>Z4/V4-1</f>
        <v>0.3229565100687517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87509</v>
      </c>
      <c r="W5" s="108">
        <v>87634</v>
      </c>
      <c r="X5" s="108">
        <v>95051</v>
      </c>
      <c r="Y5" s="108">
        <v>106359</v>
      </c>
      <c r="Z5" s="108">
        <v>111561</v>
      </c>
      <c r="AB5" s="109" t="str">
        <f>TEXT(Z5,"###,###")</f>
        <v>111,561</v>
      </c>
      <c r="AD5" s="110">
        <f t="shared" ref="AD5:AD9" si="0">Z5/Y5-1</f>
        <v>4.89098242743915E-2</v>
      </c>
      <c r="AF5" s="110">
        <f t="shared" ref="AF5:AF9" si="1">Z5/V5-1</f>
        <v>0.27485172953639059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76415</v>
      </c>
      <c r="W6" s="108">
        <v>77296</v>
      </c>
      <c r="X6" s="108">
        <v>84173</v>
      </c>
      <c r="Y6" s="108">
        <v>98024</v>
      </c>
      <c r="Z6" s="108">
        <v>105146</v>
      </c>
      <c r="AB6" s="109" t="str">
        <f>TEXT(Z6,"###,###")</f>
        <v>105,146</v>
      </c>
      <c r="AD6" s="110">
        <f t="shared" si="0"/>
        <v>7.2655676160940263E-2</v>
      </c>
      <c r="AF6" s="110">
        <f t="shared" si="1"/>
        <v>0.37598639010665447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116076</v>
      </c>
      <c r="W7" s="108">
        <v>119521</v>
      </c>
      <c r="X7" s="108">
        <v>124158</v>
      </c>
      <c r="Y7" s="108">
        <v>133134</v>
      </c>
      <c r="Z7" s="108">
        <v>140987</v>
      </c>
      <c r="AB7" s="109" t="str">
        <f>TEXT(Z7,"###,###")</f>
        <v>140,987</v>
      </c>
      <c r="AD7" s="110">
        <f t="shared" si="0"/>
        <v>5.8985683596977534E-2</v>
      </c>
      <c r="AF7" s="110">
        <f t="shared" si="1"/>
        <v>0.21460939384541167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216,863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140,987</v>
      </c>
      <c r="P8" s="67"/>
      <c r="S8" s="107" t="s">
        <v>82</v>
      </c>
      <c r="T8" s="108"/>
      <c r="U8" s="108"/>
      <c r="V8" s="108">
        <v>48094.06</v>
      </c>
      <c r="W8" s="108">
        <v>48189.47</v>
      </c>
      <c r="X8" s="108">
        <v>48981.64</v>
      </c>
      <c r="Y8" s="108">
        <v>49504.47</v>
      </c>
      <c r="Z8" s="108">
        <v>52366</v>
      </c>
      <c r="AB8" s="109" t="str">
        <f>TEXT(Z8,"$###,###")</f>
        <v>$52,366</v>
      </c>
      <c r="AD8" s="110">
        <f t="shared" si="0"/>
        <v>5.7803467040451029E-2</v>
      </c>
      <c r="AF8" s="110">
        <f t="shared" si="1"/>
        <v>8.8824690616679192E-2</v>
      </c>
    </row>
    <row r="9" spans="1:32" x14ac:dyDescent="0.25">
      <c r="A9" s="30" t="s">
        <v>14</v>
      </c>
      <c r="B9" s="71"/>
      <c r="C9" s="72"/>
      <c r="D9" s="73">
        <f>AD104</f>
        <v>78.150721884323275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51.481342251413253</v>
      </c>
      <c r="P9" s="74" t="s">
        <v>83</v>
      </c>
      <c r="S9" s="107" t="s">
        <v>7</v>
      </c>
      <c r="T9" s="108"/>
      <c r="U9" s="108"/>
      <c r="V9" s="108">
        <v>6565630459</v>
      </c>
      <c r="W9" s="108">
        <v>6951285940</v>
      </c>
      <c r="X9" s="108">
        <v>7397444958</v>
      </c>
      <c r="Y9" s="108">
        <v>8269532094</v>
      </c>
      <c r="Z9" s="108">
        <v>9321570369</v>
      </c>
      <c r="AB9" s="109" t="str">
        <f>TEXT(Z9/1000000,"$#,###.0")&amp;" mil"</f>
        <v>$9,321.6 mil</v>
      </c>
      <c r="AD9" s="110">
        <f t="shared" si="0"/>
        <v>0.12721859750242848</v>
      </c>
      <c r="AF9" s="110">
        <f t="shared" si="1"/>
        <v>0.41975251686945425</v>
      </c>
    </row>
    <row r="10" spans="1:32" x14ac:dyDescent="0.25">
      <c r="A10" s="30" t="s">
        <v>17</v>
      </c>
      <c r="B10" s="71"/>
      <c r="C10" s="72"/>
      <c r="D10" s="73">
        <f>AD105</f>
        <v>17.22054937910109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48.426450665664213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89.19829487825119</v>
      </c>
      <c r="P11" s="74" t="s">
        <v>83</v>
      </c>
      <c r="S11" s="107" t="s">
        <v>29</v>
      </c>
      <c r="T11" s="112"/>
      <c r="U11" s="112"/>
      <c r="V11" s="112">
        <v>152342</v>
      </c>
      <c r="W11" s="112">
        <v>152748</v>
      </c>
      <c r="X11" s="112">
        <v>166090</v>
      </c>
      <c r="Y11" s="112">
        <v>189848</v>
      </c>
      <c r="Z11" s="112">
        <v>201633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4.1968408434820237</v>
      </c>
      <c r="P12" s="74" t="s">
        <v>83</v>
      </c>
      <c r="S12" s="107" t="s">
        <v>30</v>
      </c>
      <c r="T12" s="112"/>
      <c r="U12" s="112"/>
      <c r="V12" s="112">
        <v>11588</v>
      </c>
      <c r="W12" s="112">
        <v>12183</v>
      </c>
      <c r="X12" s="112">
        <v>13292</v>
      </c>
      <c r="Y12" s="112">
        <v>14707</v>
      </c>
      <c r="Z12" s="112">
        <v>15230</v>
      </c>
    </row>
    <row r="13" spans="1:32" ht="15" customHeight="1" x14ac:dyDescent="0.25">
      <c r="A13" s="30" t="s">
        <v>19</v>
      </c>
      <c r="B13" s="72"/>
      <c r="C13" s="72"/>
      <c r="D13" s="73">
        <f>AD108</f>
        <v>10.096696993032467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6.604864278266791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11.628539677123346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22.485624564817421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19.423067375006205</v>
      </c>
      <c r="P15" s="74" t="s">
        <v>83</v>
      </c>
      <c r="S15" s="115" t="s">
        <v>59</v>
      </c>
      <c r="T15" s="115"/>
      <c r="U15" s="116"/>
      <c r="V15" s="116">
        <v>1203</v>
      </c>
      <c r="W15" s="116">
        <v>1164</v>
      </c>
      <c r="X15" s="116">
        <v>1349</v>
      </c>
      <c r="Y15" s="112">
        <v>1432</v>
      </c>
      <c r="Z15" s="112">
        <v>1397</v>
      </c>
      <c r="AB15" s="117">
        <f t="shared" ref="AB15:AB34" si="2">IF(Z15="np",0,Z15/$Z$34)</f>
        <v>6.442003523042728E-3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51.160871149066459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80.576932624993788</v>
      </c>
      <c r="P16" s="37" t="s">
        <v>83</v>
      </c>
      <c r="S16" s="115" t="s">
        <v>60</v>
      </c>
      <c r="T16" s="115"/>
      <c r="U16" s="116"/>
      <c r="V16" s="116">
        <v>996</v>
      </c>
      <c r="W16" s="116">
        <v>1048</v>
      </c>
      <c r="X16" s="116">
        <v>1027</v>
      </c>
      <c r="Y16" s="112">
        <v>1174</v>
      </c>
      <c r="Z16" s="112">
        <v>1278</v>
      </c>
      <c r="AB16" s="117">
        <f t="shared" si="2"/>
        <v>5.893257338903799E-3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14698</v>
      </c>
      <c r="W17" s="116">
        <v>14171</v>
      </c>
      <c r="X17" s="116">
        <v>15104</v>
      </c>
      <c r="Y17" s="112">
        <v>16526</v>
      </c>
      <c r="Z17" s="112">
        <v>17664</v>
      </c>
      <c r="AB17" s="117">
        <f t="shared" si="2"/>
        <v>8.1454223501092882E-2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1491</v>
      </c>
      <c r="W18" s="116">
        <v>1481</v>
      </c>
      <c r="X18" s="116">
        <v>1545</v>
      </c>
      <c r="Y18" s="112">
        <v>1752</v>
      </c>
      <c r="Z18" s="112">
        <v>1916</v>
      </c>
      <c r="AB18" s="117">
        <f t="shared" si="2"/>
        <v>8.8352746958839431E-3</v>
      </c>
    </row>
    <row r="19" spans="1:28" x14ac:dyDescent="0.25">
      <c r="A19" s="63" t="str">
        <f>$S$1&amp;" ("&amp;$V$2&amp;" to "&amp;$Z$2&amp;")"</f>
        <v>Ipswich (2018-19 to 2022-23)</v>
      </c>
      <c r="B19" s="63"/>
      <c r="C19" s="63"/>
      <c r="D19" s="63"/>
      <c r="E19" s="63"/>
      <c r="F19" s="63"/>
      <c r="G19" s="63" t="str">
        <f>$S$1&amp;" ("&amp;$V$2&amp;" to "&amp;$Z$2&amp;")"</f>
        <v>Ipswich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11812</v>
      </c>
      <c r="W19" s="116">
        <v>11409</v>
      </c>
      <c r="X19" s="116">
        <v>12192</v>
      </c>
      <c r="Y19" s="112">
        <v>13603</v>
      </c>
      <c r="Z19" s="112">
        <v>14192</v>
      </c>
      <c r="AB19" s="117">
        <f t="shared" si="2"/>
        <v>6.5443746599157054E-2</v>
      </c>
    </row>
    <row r="20" spans="1:28" x14ac:dyDescent="0.25">
      <c r="S20" s="115" t="s">
        <v>64</v>
      </c>
      <c r="T20" s="115"/>
      <c r="U20" s="116"/>
      <c r="V20" s="116">
        <v>6541</v>
      </c>
      <c r="W20" s="116">
        <v>6600</v>
      </c>
      <c r="X20" s="116">
        <v>7300</v>
      </c>
      <c r="Y20" s="112">
        <v>7771</v>
      </c>
      <c r="Z20" s="112">
        <v>8481</v>
      </c>
      <c r="AB20" s="117">
        <f t="shared" si="2"/>
        <v>3.9108541072960183E-2</v>
      </c>
    </row>
    <row r="21" spans="1:28" x14ac:dyDescent="0.25">
      <c r="S21" s="115" t="s">
        <v>65</v>
      </c>
      <c r="T21" s="115"/>
      <c r="U21" s="116"/>
      <c r="V21" s="116">
        <v>15173</v>
      </c>
      <c r="W21" s="116">
        <v>14969</v>
      </c>
      <c r="X21" s="116">
        <v>16427</v>
      </c>
      <c r="Y21" s="112">
        <v>19061</v>
      </c>
      <c r="Z21" s="112">
        <v>19934</v>
      </c>
      <c r="AB21" s="117">
        <f t="shared" si="2"/>
        <v>9.1921902811978345E-2</v>
      </c>
    </row>
    <row r="22" spans="1:28" x14ac:dyDescent="0.25">
      <c r="S22" s="115" t="s">
        <v>66</v>
      </c>
      <c r="T22" s="115"/>
      <c r="U22" s="116"/>
      <c r="V22" s="116">
        <v>9630</v>
      </c>
      <c r="W22" s="116">
        <v>9807</v>
      </c>
      <c r="X22" s="116">
        <v>11521</v>
      </c>
      <c r="Y22" s="112">
        <v>13536</v>
      </c>
      <c r="Z22" s="112">
        <v>14531</v>
      </c>
      <c r="AB22" s="117">
        <f t="shared" si="2"/>
        <v>6.7006981527082232E-2</v>
      </c>
    </row>
    <row r="23" spans="1:28" x14ac:dyDescent="0.25">
      <c r="S23" s="115" t="s">
        <v>67</v>
      </c>
      <c r="T23" s="115"/>
      <c r="U23" s="116"/>
      <c r="V23" s="116">
        <v>7864</v>
      </c>
      <c r="W23" s="116">
        <v>8713</v>
      </c>
      <c r="X23" s="116">
        <v>9279</v>
      </c>
      <c r="Y23" s="112">
        <v>11087</v>
      </c>
      <c r="Z23" s="112">
        <v>12102</v>
      </c>
      <c r="AB23" s="117">
        <f t="shared" si="2"/>
        <v>5.5806103533187615E-2</v>
      </c>
    </row>
    <row r="24" spans="1:28" x14ac:dyDescent="0.25">
      <c r="S24" s="115" t="s">
        <v>68</v>
      </c>
      <c r="T24" s="115"/>
      <c r="U24" s="116"/>
      <c r="V24" s="116">
        <v>1220</v>
      </c>
      <c r="W24" s="116">
        <v>1122</v>
      </c>
      <c r="X24" s="116">
        <v>1201</v>
      </c>
      <c r="Y24" s="112">
        <v>1405</v>
      </c>
      <c r="Z24" s="112">
        <v>1712</v>
      </c>
      <c r="AB24" s="117">
        <f t="shared" si="2"/>
        <v>7.8945669516457782E-3</v>
      </c>
    </row>
    <row r="25" spans="1:28" x14ac:dyDescent="0.25">
      <c r="S25" s="115" t="s">
        <v>69</v>
      </c>
      <c r="T25" s="115"/>
      <c r="U25" s="116"/>
      <c r="V25" s="116">
        <v>5476</v>
      </c>
      <c r="W25" s="116">
        <v>5671</v>
      </c>
      <c r="X25" s="116">
        <v>5830</v>
      </c>
      <c r="Y25" s="112">
        <v>6772</v>
      </c>
      <c r="Z25" s="112">
        <v>7356</v>
      </c>
      <c r="AB25" s="117">
        <f t="shared" si="2"/>
        <v>3.3920814542235014E-2</v>
      </c>
    </row>
    <row r="26" spans="1:28" x14ac:dyDescent="0.25">
      <c r="S26" s="115" t="s">
        <v>70</v>
      </c>
      <c r="T26" s="115"/>
      <c r="U26" s="116"/>
      <c r="V26" s="116">
        <v>2989</v>
      </c>
      <c r="W26" s="116">
        <v>2863</v>
      </c>
      <c r="X26" s="116">
        <v>3056</v>
      </c>
      <c r="Y26" s="112">
        <v>3566</v>
      </c>
      <c r="Z26" s="112">
        <v>3790</v>
      </c>
      <c r="AB26" s="117">
        <f t="shared" si="2"/>
        <v>1.7476874267954145E-2</v>
      </c>
    </row>
    <row r="27" spans="1:28" x14ac:dyDescent="0.25">
      <c r="S27" s="115" t="s">
        <v>71</v>
      </c>
      <c r="T27" s="115"/>
      <c r="U27" s="116"/>
      <c r="V27" s="116">
        <v>8302</v>
      </c>
      <c r="W27" s="116">
        <v>8426</v>
      </c>
      <c r="X27" s="116">
        <v>9183</v>
      </c>
      <c r="Y27" s="112">
        <v>10625</v>
      </c>
      <c r="Z27" s="112">
        <v>11447</v>
      </c>
      <c r="AB27" s="117">
        <f t="shared" si="2"/>
        <v>5.2785693864187626E-2</v>
      </c>
    </row>
    <row r="28" spans="1:28" x14ac:dyDescent="0.25">
      <c r="S28" s="115" t="s">
        <v>72</v>
      </c>
      <c r="T28" s="115"/>
      <c r="U28" s="116"/>
      <c r="V28" s="116">
        <v>19401</v>
      </c>
      <c r="W28" s="116">
        <v>19142</v>
      </c>
      <c r="X28" s="116">
        <v>22981</v>
      </c>
      <c r="Y28" s="112">
        <v>27626</v>
      </c>
      <c r="Z28" s="112">
        <v>28080</v>
      </c>
      <c r="AB28" s="117">
        <f t="shared" si="2"/>
        <v>0.12948565420690036</v>
      </c>
    </row>
    <row r="29" spans="1:28" x14ac:dyDescent="0.25">
      <c r="S29" s="115" t="s">
        <v>73</v>
      </c>
      <c r="T29" s="115"/>
      <c r="U29" s="116"/>
      <c r="V29" s="116">
        <v>11713</v>
      </c>
      <c r="W29" s="116">
        <v>11950</v>
      </c>
      <c r="X29" s="116">
        <v>11864</v>
      </c>
      <c r="Y29" s="112">
        <v>13171</v>
      </c>
      <c r="Z29" s="112">
        <v>13330</v>
      </c>
      <c r="AB29" s="117">
        <f t="shared" si="2"/>
        <v>6.1468795248503627E-2</v>
      </c>
    </row>
    <row r="30" spans="1:28" x14ac:dyDescent="0.25">
      <c r="S30" s="115" t="s">
        <v>74</v>
      </c>
      <c r="T30" s="115"/>
      <c r="U30" s="116"/>
      <c r="V30" s="116">
        <v>11228</v>
      </c>
      <c r="W30" s="116">
        <v>11515</v>
      </c>
      <c r="X30" s="116">
        <v>11908</v>
      </c>
      <c r="Y30" s="112">
        <v>12371</v>
      </c>
      <c r="Z30" s="112">
        <v>13434</v>
      </c>
      <c r="AB30" s="117">
        <f t="shared" si="2"/>
        <v>6.1948371745566222E-2</v>
      </c>
    </row>
    <row r="31" spans="1:28" x14ac:dyDescent="0.25">
      <c r="S31" s="115" t="s">
        <v>75</v>
      </c>
      <c r="T31" s="115"/>
      <c r="U31" s="116"/>
      <c r="V31" s="116">
        <v>20818</v>
      </c>
      <c r="W31" s="116">
        <v>21425</v>
      </c>
      <c r="X31" s="116">
        <v>24308</v>
      </c>
      <c r="Y31" s="112">
        <v>28684</v>
      </c>
      <c r="Z31" s="112">
        <v>31601</v>
      </c>
      <c r="AB31" s="117">
        <f t="shared" si="2"/>
        <v>0.14572208541995221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2180</v>
      </c>
      <c r="W32" s="116">
        <v>2258</v>
      </c>
      <c r="X32" s="116">
        <v>2406</v>
      </c>
      <c r="Y32" s="112">
        <v>2825</v>
      </c>
      <c r="Z32" s="112">
        <v>3193</v>
      </c>
      <c r="AB32" s="117">
        <f t="shared" si="2"/>
        <v>1.4723920722315986E-2</v>
      </c>
    </row>
    <row r="33" spans="19:32" x14ac:dyDescent="0.25">
      <c r="S33" s="115" t="s">
        <v>77</v>
      </c>
      <c r="T33" s="115"/>
      <c r="U33" s="116"/>
      <c r="V33" s="116">
        <v>6601</v>
      </c>
      <c r="W33" s="116">
        <v>6915</v>
      </c>
      <c r="X33" s="116">
        <v>7458</v>
      </c>
      <c r="Y33" s="112">
        <v>8364</v>
      </c>
      <c r="Z33" s="112">
        <v>8618</v>
      </c>
      <c r="AB33" s="117">
        <f t="shared" si="2"/>
        <v>3.9740290881590722E-2</v>
      </c>
    </row>
    <row r="34" spans="19:32" x14ac:dyDescent="0.25">
      <c r="S34" s="118" t="s">
        <v>53</v>
      </c>
      <c r="T34" s="118"/>
      <c r="U34" s="119"/>
      <c r="V34" s="119">
        <v>163923</v>
      </c>
      <c r="W34" s="119">
        <v>164925</v>
      </c>
      <c r="X34" s="119">
        <v>179382</v>
      </c>
      <c r="Y34" s="120">
        <v>204553</v>
      </c>
      <c r="Z34" s="120">
        <v>216858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97679</v>
      </c>
      <c r="W37" s="112">
        <v>100671</v>
      </c>
      <c r="X37" s="112">
        <v>103330</v>
      </c>
      <c r="Y37" s="112">
        <v>107582</v>
      </c>
      <c r="Z37" s="112">
        <v>113603</v>
      </c>
      <c r="AB37" s="132">
        <f>Z37/Z40*100</f>
        <v>80.576932624993788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18391</v>
      </c>
      <c r="W38" s="112">
        <v>18848</v>
      </c>
      <c r="X38" s="112">
        <v>20828</v>
      </c>
      <c r="Y38" s="112">
        <v>25546</v>
      </c>
      <c r="Z38" s="112">
        <v>27384</v>
      </c>
      <c r="AB38" s="132">
        <f>Z38/Z40*100</f>
        <v>19.423067375006205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116070</v>
      </c>
      <c r="W40" s="112">
        <v>119519</v>
      </c>
      <c r="X40" s="112">
        <v>124158</v>
      </c>
      <c r="Y40" s="112">
        <v>133128</v>
      </c>
      <c r="Z40" s="112">
        <v>140987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101</v>
      </c>
      <c r="W44" s="112">
        <v>75</v>
      </c>
      <c r="X44" s="112">
        <v>128</v>
      </c>
      <c r="Y44" s="112">
        <v>185</v>
      </c>
      <c r="Z44" s="112">
        <v>197</v>
      </c>
    </row>
    <row r="45" spans="19:32" x14ac:dyDescent="0.25">
      <c r="S45" s="115" t="s">
        <v>37</v>
      </c>
      <c r="T45" s="115"/>
      <c r="U45" s="112"/>
      <c r="V45" s="112">
        <v>1736</v>
      </c>
      <c r="W45" s="112">
        <v>1540</v>
      </c>
      <c r="X45" s="112">
        <v>2108</v>
      </c>
      <c r="Y45" s="112">
        <v>2868</v>
      </c>
      <c r="Z45" s="112">
        <v>3178</v>
      </c>
    </row>
    <row r="46" spans="19:32" x14ac:dyDescent="0.25">
      <c r="S46" s="115" t="s">
        <v>38</v>
      </c>
      <c r="T46" s="115"/>
      <c r="U46" s="112"/>
      <c r="V46" s="112">
        <v>5726</v>
      </c>
      <c r="W46" s="112">
        <v>5273</v>
      </c>
      <c r="X46" s="112">
        <v>6199</v>
      </c>
      <c r="Y46" s="112">
        <v>7380</v>
      </c>
      <c r="Z46" s="112">
        <v>7648</v>
      </c>
    </row>
    <row r="47" spans="19:32" x14ac:dyDescent="0.25">
      <c r="S47" s="115" t="s">
        <v>39</v>
      </c>
      <c r="T47" s="115"/>
      <c r="U47" s="112"/>
      <c r="V47" s="112">
        <v>8778</v>
      </c>
      <c r="W47" s="112">
        <v>8481</v>
      </c>
      <c r="X47" s="112">
        <v>9564</v>
      </c>
      <c r="Y47" s="112">
        <v>10956</v>
      </c>
      <c r="Z47" s="112">
        <v>11079</v>
      </c>
    </row>
    <row r="48" spans="19:32" x14ac:dyDescent="0.25">
      <c r="S48" s="115" t="s">
        <v>40</v>
      </c>
      <c r="T48" s="115"/>
      <c r="U48" s="112"/>
      <c r="V48" s="112">
        <v>11873</v>
      </c>
      <c r="W48" s="112">
        <v>11594</v>
      </c>
      <c r="X48" s="112">
        <v>12558</v>
      </c>
      <c r="Y48" s="112">
        <v>13943</v>
      </c>
      <c r="Z48" s="112">
        <v>14772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11728</v>
      </c>
      <c r="W49" s="112">
        <v>12032</v>
      </c>
      <c r="X49" s="112">
        <v>12774</v>
      </c>
      <c r="Y49" s="112">
        <v>14191</v>
      </c>
      <c r="Z49" s="112">
        <v>15098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Ipswich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10862</v>
      </c>
      <c r="W50" s="112">
        <v>11140</v>
      </c>
      <c r="X50" s="112">
        <v>12095</v>
      </c>
      <c r="Y50" s="112">
        <v>13639</v>
      </c>
      <c r="Z50" s="112">
        <v>14325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8873</v>
      </c>
      <c r="W51" s="112">
        <v>9054</v>
      </c>
      <c r="X51" s="112">
        <v>9767</v>
      </c>
      <c r="Y51" s="112">
        <v>10885</v>
      </c>
      <c r="Z51" s="112">
        <v>11675</v>
      </c>
    </row>
    <row r="52" spans="1:26" ht="15" customHeight="1" x14ac:dyDescent="0.25">
      <c r="S52" s="115" t="s">
        <v>44</v>
      </c>
      <c r="T52" s="115"/>
      <c r="U52" s="112"/>
      <c r="V52" s="112">
        <v>8334</v>
      </c>
      <c r="W52" s="112">
        <v>8256</v>
      </c>
      <c r="X52" s="112">
        <v>8744</v>
      </c>
      <c r="Y52" s="112">
        <v>9340</v>
      </c>
      <c r="Z52" s="112">
        <v>9647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7101</v>
      </c>
      <c r="W53" s="112">
        <v>7082</v>
      </c>
      <c r="X53" s="112">
        <v>7568</v>
      </c>
      <c r="Y53" s="112">
        <v>8268</v>
      </c>
      <c r="Z53" s="112">
        <v>8577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5937</v>
      </c>
      <c r="W54" s="112">
        <v>6235</v>
      </c>
      <c r="X54" s="112">
        <v>6371</v>
      </c>
      <c r="Y54" s="112">
        <v>6752</v>
      </c>
      <c r="Z54" s="112">
        <v>6984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3954</v>
      </c>
      <c r="W55" s="112">
        <v>4125</v>
      </c>
      <c r="X55" s="112">
        <v>4249</v>
      </c>
      <c r="Y55" s="112">
        <v>4733</v>
      </c>
      <c r="Z55" s="112">
        <v>4884</v>
      </c>
    </row>
    <row r="56" spans="1:26" ht="15" customHeight="1" x14ac:dyDescent="0.25">
      <c r="S56" s="115" t="s">
        <v>48</v>
      </c>
      <c r="T56" s="115"/>
      <c r="U56" s="112"/>
      <c r="V56" s="112">
        <v>1625</v>
      </c>
      <c r="W56" s="112">
        <v>1773</v>
      </c>
      <c r="X56" s="112">
        <v>1934</v>
      </c>
      <c r="Y56" s="112">
        <v>2145</v>
      </c>
      <c r="Z56" s="112">
        <v>2325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565</v>
      </c>
      <c r="W57" s="112">
        <v>622</v>
      </c>
      <c r="X57" s="112">
        <v>647</v>
      </c>
      <c r="Y57" s="112">
        <v>696</v>
      </c>
      <c r="Z57" s="112">
        <v>771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193</v>
      </c>
      <c r="W58" s="112">
        <v>196</v>
      </c>
      <c r="X58" s="112">
        <v>211</v>
      </c>
      <c r="Y58" s="112">
        <v>241</v>
      </c>
      <c r="Z58" s="112">
        <v>244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86</v>
      </c>
      <c r="W59" s="112">
        <v>86</v>
      </c>
      <c r="X59" s="112">
        <v>79</v>
      </c>
      <c r="Y59" s="112">
        <v>80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44</v>
      </c>
      <c r="W60" s="112">
        <v>57</v>
      </c>
      <c r="X60" s="112">
        <v>55</v>
      </c>
      <c r="Y60" s="112">
        <v>51</v>
      </c>
      <c r="Z60" s="112">
        <v>59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87512</v>
      </c>
      <c r="W61" s="112">
        <v>87630</v>
      </c>
      <c r="X61" s="112">
        <v>95051</v>
      </c>
      <c r="Y61" s="112">
        <v>106360</v>
      </c>
      <c r="Z61" s="112">
        <v>111562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152</v>
      </c>
      <c r="W63" s="112">
        <v>116</v>
      </c>
      <c r="X63" s="112">
        <v>189</v>
      </c>
      <c r="Y63" s="112">
        <v>290</v>
      </c>
      <c r="Z63" s="112">
        <v>220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2349</v>
      </c>
      <c r="W64" s="112">
        <v>2117</v>
      </c>
      <c r="X64" s="112">
        <v>2666</v>
      </c>
      <c r="Y64" s="112">
        <v>3468</v>
      </c>
      <c r="Z64" s="112">
        <v>3897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Ipswich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5453</v>
      </c>
      <c r="W65" s="112">
        <v>5264</v>
      </c>
      <c r="X65" s="112">
        <v>6054</v>
      </c>
      <c r="Y65" s="112">
        <v>7550</v>
      </c>
      <c r="Z65" s="112">
        <v>7982</v>
      </c>
    </row>
    <row r="66" spans="1:26" x14ac:dyDescent="0.25">
      <c r="S66" s="115" t="s">
        <v>39</v>
      </c>
      <c r="T66" s="115"/>
      <c r="U66" s="112"/>
      <c r="V66" s="112">
        <v>7610</v>
      </c>
      <c r="W66" s="112">
        <v>7602</v>
      </c>
      <c r="X66" s="112">
        <v>8554</v>
      </c>
      <c r="Y66" s="112">
        <v>10388</v>
      </c>
      <c r="Z66" s="112">
        <v>10861</v>
      </c>
    </row>
    <row r="67" spans="1:26" x14ac:dyDescent="0.25">
      <c r="S67" s="115" t="s">
        <v>40</v>
      </c>
      <c r="T67" s="115"/>
      <c r="U67" s="112"/>
      <c r="V67" s="112">
        <v>10191</v>
      </c>
      <c r="W67" s="112">
        <v>10147</v>
      </c>
      <c r="X67" s="112">
        <v>10816</v>
      </c>
      <c r="Y67" s="112">
        <v>12622</v>
      </c>
      <c r="Z67" s="112">
        <v>13674</v>
      </c>
    </row>
    <row r="68" spans="1:26" x14ac:dyDescent="0.25">
      <c r="S68" s="115" t="s">
        <v>41</v>
      </c>
      <c r="T68" s="115"/>
      <c r="U68" s="112"/>
      <c r="V68" s="112">
        <v>9604</v>
      </c>
      <c r="W68" s="112">
        <v>9945</v>
      </c>
      <c r="X68" s="112">
        <v>10934</v>
      </c>
      <c r="Y68" s="112">
        <v>12877</v>
      </c>
      <c r="Z68" s="112">
        <v>14307</v>
      </c>
    </row>
    <row r="69" spans="1:26" x14ac:dyDescent="0.25">
      <c r="S69" s="115" t="s">
        <v>42</v>
      </c>
      <c r="T69" s="115"/>
      <c r="U69" s="112"/>
      <c r="V69" s="112">
        <v>8896</v>
      </c>
      <c r="W69" s="112">
        <v>9351</v>
      </c>
      <c r="X69" s="112">
        <v>10292</v>
      </c>
      <c r="Y69" s="112">
        <v>12027</v>
      </c>
      <c r="Z69" s="112">
        <v>13070</v>
      </c>
    </row>
    <row r="70" spans="1:26" x14ac:dyDescent="0.25">
      <c r="S70" s="115" t="s">
        <v>43</v>
      </c>
      <c r="T70" s="115"/>
      <c r="U70" s="112"/>
      <c r="V70" s="112">
        <v>7546</v>
      </c>
      <c r="W70" s="112">
        <v>7698</v>
      </c>
      <c r="X70" s="112">
        <v>8442</v>
      </c>
      <c r="Y70" s="112">
        <v>9900</v>
      </c>
      <c r="Z70" s="112">
        <v>10711</v>
      </c>
    </row>
    <row r="71" spans="1:26" x14ac:dyDescent="0.25">
      <c r="S71" s="115" t="s">
        <v>44</v>
      </c>
      <c r="T71" s="115"/>
      <c r="U71" s="112"/>
      <c r="V71" s="112">
        <v>7513</v>
      </c>
      <c r="W71" s="112">
        <v>7552</v>
      </c>
      <c r="X71" s="112">
        <v>7832</v>
      </c>
      <c r="Y71" s="112">
        <v>8583</v>
      </c>
      <c r="Z71" s="112">
        <v>8887</v>
      </c>
    </row>
    <row r="72" spans="1:26" x14ac:dyDescent="0.25">
      <c r="S72" s="115" t="s">
        <v>45</v>
      </c>
      <c r="T72" s="115"/>
      <c r="U72" s="112"/>
      <c r="V72" s="112">
        <v>6530</v>
      </c>
      <c r="W72" s="112">
        <v>6538</v>
      </c>
      <c r="X72" s="112">
        <v>6994</v>
      </c>
      <c r="Y72" s="112">
        <v>7790</v>
      </c>
      <c r="Z72" s="112">
        <v>8258</v>
      </c>
    </row>
    <row r="73" spans="1:26" x14ac:dyDescent="0.25">
      <c r="S73" s="115" t="s">
        <v>46</v>
      </c>
      <c r="T73" s="115"/>
      <c r="U73" s="112"/>
      <c r="V73" s="112">
        <v>5384</v>
      </c>
      <c r="W73" s="112">
        <v>5495</v>
      </c>
      <c r="X73" s="112">
        <v>5632</v>
      </c>
      <c r="Y73" s="112">
        <v>6196</v>
      </c>
      <c r="Z73" s="112">
        <v>6432</v>
      </c>
    </row>
    <row r="74" spans="1:26" x14ac:dyDescent="0.25">
      <c r="S74" s="115" t="s">
        <v>47</v>
      </c>
      <c r="T74" s="115"/>
      <c r="U74" s="112"/>
      <c r="V74" s="112">
        <v>3244</v>
      </c>
      <c r="W74" s="112">
        <v>3397</v>
      </c>
      <c r="X74" s="112">
        <v>3615</v>
      </c>
      <c r="Y74" s="112">
        <v>4013</v>
      </c>
      <c r="Z74" s="112">
        <v>4311</v>
      </c>
    </row>
    <row r="75" spans="1:26" x14ac:dyDescent="0.25">
      <c r="S75" s="115" t="s">
        <v>48</v>
      </c>
      <c r="T75" s="115"/>
      <c r="U75" s="112"/>
      <c r="V75" s="112">
        <v>1279</v>
      </c>
      <c r="W75" s="112">
        <v>1352</v>
      </c>
      <c r="X75" s="112">
        <v>1451</v>
      </c>
      <c r="Y75" s="112">
        <v>1592</v>
      </c>
      <c r="Z75" s="112">
        <v>1741</v>
      </c>
    </row>
    <row r="76" spans="1:26" x14ac:dyDescent="0.25">
      <c r="S76" s="115" t="s">
        <v>49</v>
      </c>
      <c r="T76" s="115"/>
      <c r="U76" s="112"/>
      <c r="V76" s="112">
        <v>357</v>
      </c>
      <c r="W76" s="112">
        <v>399</v>
      </c>
      <c r="X76" s="112">
        <v>437</v>
      </c>
      <c r="Y76" s="112">
        <v>461</v>
      </c>
      <c r="Z76" s="112">
        <v>512</v>
      </c>
    </row>
    <row r="77" spans="1:26" x14ac:dyDescent="0.25">
      <c r="S77" s="115" t="s">
        <v>50</v>
      </c>
      <c r="T77" s="115"/>
      <c r="U77" s="112"/>
      <c r="V77" s="112">
        <v>144</v>
      </c>
      <c r="W77" s="112">
        <v>145</v>
      </c>
      <c r="X77" s="112">
        <v>126</v>
      </c>
      <c r="Y77" s="112">
        <v>148</v>
      </c>
      <c r="Z77" s="112">
        <v>147</v>
      </c>
    </row>
    <row r="78" spans="1:26" x14ac:dyDescent="0.25">
      <c r="S78" s="115" t="s">
        <v>51</v>
      </c>
      <c r="T78" s="115"/>
      <c r="U78" s="112"/>
      <c r="V78" s="112">
        <v>94</v>
      </c>
      <c r="W78" s="112">
        <v>83</v>
      </c>
      <c r="X78" s="112">
        <v>68</v>
      </c>
      <c r="Y78" s="112">
        <v>60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70</v>
      </c>
      <c r="W79" s="112">
        <v>85</v>
      </c>
      <c r="X79" s="112">
        <v>71</v>
      </c>
      <c r="Y79" s="112">
        <v>68</v>
      </c>
      <c r="Z79" s="112">
        <v>72</v>
      </c>
    </row>
    <row r="80" spans="1:26" x14ac:dyDescent="0.25">
      <c r="S80" s="118" t="s">
        <v>53</v>
      </c>
      <c r="T80" s="118"/>
      <c r="U80" s="112"/>
      <c r="V80" s="112">
        <v>76418</v>
      </c>
      <c r="W80" s="112">
        <v>77296</v>
      </c>
      <c r="X80" s="112">
        <v>84173</v>
      </c>
      <c r="Y80" s="112">
        <v>98026</v>
      </c>
      <c r="Z80" s="112">
        <v>105143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Ipswich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5787</v>
      </c>
      <c r="W83" s="112">
        <v>6082</v>
      </c>
      <c r="X83" s="112">
        <v>6217</v>
      </c>
      <c r="Y83" s="112">
        <v>6571</v>
      </c>
      <c r="Z83" s="112">
        <v>6801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5994</v>
      </c>
      <c r="W84" s="112">
        <v>6226</v>
      </c>
      <c r="X84" s="112">
        <v>6456</v>
      </c>
      <c r="Y84" s="112">
        <v>7046</v>
      </c>
      <c r="Z84" s="112">
        <v>7748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12284</v>
      </c>
      <c r="W85" s="112">
        <v>12470</v>
      </c>
      <c r="X85" s="112">
        <v>12692</v>
      </c>
      <c r="Y85" s="112">
        <v>13311</v>
      </c>
      <c r="Z85" s="112">
        <v>13543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216,863</v>
      </c>
      <c r="D86" s="96">
        <f t="shared" ref="D86:D91" si="4">AD4</f>
        <v>6.0159271010036264E-2</v>
      </c>
      <c r="E86" s="97">
        <f t="shared" ref="E86:E91" si="5">AD4</f>
        <v>6.0159271010036264E-2</v>
      </c>
      <c r="F86" s="96">
        <f t="shared" ref="F86:F91" si="6">AF4</f>
        <v>0.3229565100687517</v>
      </c>
      <c r="G86" s="97">
        <f t="shared" ref="G86:G91" si="7">AF4</f>
        <v>0.3229565100687517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4474</v>
      </c>
      <c r="W86" s="112">
        <v>4732</v>
      </c>
      <c r="X86" s="112">
        <v>4940</v>
      </c>
      <c r="Y86" s="112">
        <v>5351</v>
      </c>
      <c r="Z86" s="112">
        <v>5765</v>
      </c>
    </row>
    <row r="87" spans="1:30" ht="15" customHeight="1" x14ac:dyDescent="0.25">
      <c r="A87" s="98" t="s">
        <v>4</v>
      </c>
      <c r="B87" s="49"/>
      <c r="C87" s="57" t="str">
        <f t="shared" si="3"/>
        <v>111,561</v>
      </c>
      <c r="D87" s="96">
        <f t="shared" si="4"/>
        <v>4.89098242743915E-2</v>
      </c>
      <c r="E87" s="97">
        <f t="shared" si="5"/>
        <v>4.89098242743915E-2</v>
      </c>
      <c r="F87" s="96">
        <f t="shared" si="6"/>
        <v>0.27485172953639059</v>
      </c>
      <c r="G87" s="97">
        <f t="shared" si="7"/>
        <v>0.27485172953639059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3063</v>
      </c>
      <c r="W87" s="112">
        <v>3128</v>
      </c>
      <c r="X87" s="112">
        <v>3282</v>
      </c>
      <c r="Y87" s="112">
        <v>3476</v>
      </c>
      <c r="Z87" s="112">
        <v>3764</v>
      </c>
    </row>
    <row r="88" spans="1:30" ht="15" customHeight="1" x14ac:dyDescent="0.25">
      <c r="A88" s="98" t="s">
        <v>5</v>
      </c>
      <c r="B88" s="49"/>
      <c r="C88" s="57" t="str">
        <f t="shared" si="3"/>
        <v>105,146</v>
      </c>
      <c r="D88" s="96">
        <f t="shared" si="4"/>
        <v>7.2655676160940263E-2</v>
      </c>
      <c r="E88" s="97">
        <f t="shared" si="5"/>
        <v>7.2655676160940263E-2</v>
      </c>
      <c r="F88" s="96">
        <f t="shared" si="6"/>
        <v>0.37598639010665447</v>
      </c>
      <c r="G88" s="97">
        <f t="shared" si="7"/>
        <v>0.37598639010665447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3020</v>
      </c>
      <c r="W88" s="112">
        <v>3127</v>
      </c>
      <c r="X88" s="112">
        <v>3248</v>
      </c>
      <c r="Y88" s="112">
        <v>3451</v>
      </c>
      <c r="Z88" s="112">
        <v>3655</v>
      </c>
    </row>
    <row r="89" spans="1:30" ht="15" customHeight="1" x14ac:dyDescent="0.25">
      <c r="A89" s="49" t="s">
        <v>6</v>
      </c>
      <c r="B89" s="49"/>
      <c r="C89" s="57" t="str">
        <f t="shared" si="3"/>
        <v>140,987</v>
      </c>
      <c r="D89" s="96">
        <f t="shared" si="4"/>
        <v>5.8985683596977534E-2</v>
      </c>
      <c r="E89" s="97">
        <f t="shared" si="5"/>
        <v>5.8985683596977534E-2</v>
      </c>
      <c r="F89" s="96">
        <f t="shared" si="6"/>
        <v>0.21460939384541167</v>
      </c>
      <c r="G89" s="97">
        <f t="shared" si="7"/>
        <v>0.21460939384541167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8627</v>
      </c>
      <c r="W89" s="112">
        <v>8724</v>
      </c>
      <c r="X89" s="112">
        <v>8824</v>
      </c>
      <c r="Y89" s="112">
        <v>9350</v>
      </c>
      <c r="Z89" s="112">
        <v>9671</v>
      </c>
    </row>
    <row r="90" spans="1:30" ht="15" customHeight="1" x14ac:dyDescent="0.25">
      <c r="A90" s="49" t="s">
        <v>95</v>
      </c>
      <c r="B90" s="49"/>
      <c r="C90" s="57" t="str">
        <f t="shared" si="3"/>
        <v>$52,366</v>
      </c>
      <c r="D90" s="96">
        <f t="shared" si="4"/>
        <v>5.7803467040451029E-2</v>
      </c>
      <c r="E90" s="97">
        <f t="shared" si="5"/>
        <v>5.7803467040451029E-2</v>
      </c>
      <c r="F90" s="96">
        <f t="shared" si="6"/>
        <v>8.8824690616679192E-2</v>
      </c>
      <c r="G90" s="97">
        <f t="shared" si="7"/>
        <v>8.8824690616679192E-2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9535</v>
      </c>
      <c r="W90" s="112">
        <v>9625</v>
      </c>
      <c r="X90" s="112">
        <v>10145</v>
      </c>
      <c r="Y90" s="112">
        <v>10755</v>
      </c>
      <c r="Z90" s="112">
        <v>11288</v>
      </c>
    </row>
    <row r="91" spans="1:30" ht="15" customHeight="1" x14ac:dyDescent="0.25">
      <c r="A91" s="49" t="s">
        <v>7</v>
      </c>
      <c r="B91" s="49"/>
      <c r="C91" s="57" t="str">
        <f t="shared" si="3"/>
        <v>$9,321.6 mil</v>
      </c>
      <c r="D91" s="96">
        <f t="shared" si="4"/>
        <v>0.12721859750242848</v>
      </c>
      <c r="E91" s="97">
        <f t="shared" si="5"/>
        <v>0.12721859750242848</v>
      </c>
      <c r="F91" s="96">
        <f t="shared" si="6"/>
        <v>0.41975251686945425</v>
      </c>
      <c r="G91" s="97">
        <f t="shared" si="7"/>
        <v>0.41975251686945425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60945</v>
      </c>
      <c r="W91" s="112">
        <v>62511</v>
      </c>
      <c r="X91" s="112">
        <v>64473</v>
      </c>
      <c r="Y91" s="112">
        <v>68717</v>
      </c>
      <c r="Z91" s="112">
        <v>72582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4575</v>
      </c>
      <c r="W93" s="112">
        <v>4717</v>
      </c>
      <c r="X93" s="112">
        <v>4944</v>
      </c>
      <c r="Y93" s="112">
        <v>5246</v>
      </c>
      <c r="Z93" s="112">
        <v>5617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9182</v>
      </c>
      <c r="W94" s="112">
        <v>9781</v>
      </c>
      <c r="X94" s="112">
        <v>10100</v>
      </c>
      <c r="Y94" s="112">
        <v>10992</v>
      </c>
      <c r="Z94" s="112">
        <v>11707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1950</v>
      </c>
      <c r="W95" s="112">
        <v>2115</v>
      </c>
      <c r="X95" s="112">
        <v>2224</v>
      </c>
      <c r="Y95" s="112">
        <v>2389</v>
      </c>
      <c r="Z95" s="112">
        <v>2605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10098</v>
      </c>
      <c r="W96" s="112">
        <v>10733</v>
      </c>
      <c r="X96" s="112">
        <v>11441</v>
      </c>
      <c r="Y96" s="112">
        <v>12634</v>
      </c>
      <c r="Z96" s="112">
        <v>13550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11066</v>
      </c>
      <c r="W97" s="112">
        <v>11107</v>
      </c>
      <c r="X97" s="112">
        <v>11334</v>
      </c>
      <c r="Y97" s="112">
        <v>11905</v>
      </c>
      <c r="Z97" s="112">
        <v>12498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5818</v>
      </c>
      <c r="W98" s="112">
        <v>5941</v>
      </c>
      <c r="X98" s="112">
        <v>6097</v>
      </c>
      <c r="Y98" s="112">
        <v>6534</v>
      </c>
      <c r="Z98" s="112">
        <v>6797</v>
      </c>
    </row>
    <row r="99" spans="1:32" ht="15" customHeight="1" x14ac:dyDescent="0.25">
      <c r="S99" s="115" t="s">
        <v>196</v>
      </c>
      <c r="T99" s="115"/>
      <c r="U99" s="112"/>
      <c r="V99" s="112">
        <v>1050</v>
      </c>
      <c r="W99" s="112">
        <v>1100</v>
      </c>
      <c r="X99" s="112">
        <v>1190</v>
      </c>
      <c r="Y99" s="112">
        <v>1379</v>
      </c>
      <c r="Z99" s="112">
        <v>1564</v>
      </c>
    </row>
    <row r="100" spans="1:32" ht="15" customHeight="1" x14ac:dyDescent="0.25">
      <c r="S100" s="115" t="s">
        <v>58</v>
      </c>
      <c r="T100" s="115"/>
      <c r="U100" s="112"/>
      <c r="V100" s="112">
        <v>4730</v>
      </c>
      <c r="W100" s="112">
        <v>4868</v>
      </c>
      <c r="X100" s="112">
        <v>5316</v>
      </c>
      <c r="Y100" s="112">
        <v>5849</v>
      </c>
      <c r="Z100" s="112">
        <v>6065</v>
      </c>
    </row>
    <row r="101" spans="1:32" x14ac:dyDescent="0.25">
      <c r="A101" s="18"/>
      <c r="S101" s="118" t="s">
        <v>53</v>
      </c>
      <c r="T101" s="118"/>
      <c r="U101" s="112"/>
      <c r="V101" s="112">
        <v>55126</v>
      </c>
      <c r="W101" s="112">
        <v>57014</v>
      </c>
      <c r="X101" s="112">
        <v>59546</v>
      </c>
      <c r="Y101" s="112">
        <v>64261</v>
      </c>
      <c r="Z101" s="112">
        <v>68275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122573</v>
      </c>
      <c r="W104" s="112">
        <v>134048</v>
      </c>
      <c r="X104" s="112">
        <v>136251</v>
      </c>
      <c r="Y104" s="112">
        <v>157696</v>
      </c>
      <c r="Z104" s="112">
        <v>169480</v>
      </c>
      <c r="AB104" s="109" t="str">
        <f>TEXT(Z104,"###,###")</f>
        <v>169,480</v>
      </c>
      <c r="AD104" s="130">
        <f>Z104/($Z$4)*100</f>
        <v>78.150721884323275</v>
      </c>
      <c r="AF104" s="109"/>
    </row>
    <row r="105" spans="1:32" x14ac:dyDescent="0.25">
      <c r="S105" s="115" t="s">
        <v>17</v>
      </c>
      <c r="T105" s="115"/>
      <c r="U105" s="112"/>
      <c r="V105" s="112">
        <v>32798</v>
      </c>
      <c r="W105" s="112">
        <v>33736</v>
      </c>
      <c r="X105" s="112">
        <v>33814</v>
      </c>
      <c r="Y105" s="112">
        <v>36599</v>
      </c>
      <c r="Z105" s="112">
        <v>37345</v>
      </c>
      <c r="AB105" s="109" t="str">
        <f>TEXT(Z105,"###,###")</f>
        <v>37,345</v>
      </c>
      <c r="AD105" s="130">
        <f>Z105/($Z$4)*100</f>
        <v>17.22054937910109</v>
      </c>
      <c r="AF105" s="109"/>
    </row>
    <row r="106" spans="1:32" x14ac:dyDescent="0.25">
      <c r="S106" s="118" t="s">
        <v>53</v>
      </c>
      <c r="T106" s="118"/>
      <c r="U106" s="120"/>
      <c r="V106" s="120">
        <v>155371</v>
      </c>
      <c r="W106" s="120">
        <v>167784</v>
      </c>
      <c r="X106" s="120">
        <v>170065</v>
      </c>
      <c r="Y106" s="120">
        <v>194295</v>
      </c>
      <c r="Z106" s="120">
        <v>206825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17534</v>
      </c>
      <c r="W108" s="112">
        <v>18319</v>
      </c>
      <c r="X108" s="112">
        <v>18653</v>
      </c>
      <c r="Y108" s="112">
        <v>21393</v>
      </c>
      <c r="Z108" s="112">
        <v>21896</v>
      </c>
      <c r="AB108" s="109" t="str">
        <f>TEXT(Z108,"###,###")</f>
        <v>21,896</v>
      </c>
      <c r="AD108" s="130">
        <f>Z108/($Z$4)*100</f>
        <v>10.096696993032467</v>
      </c>
      <c r="AF108" s="109"/>
    </row>
    <row r="109" spans="1:32" x14ac:dyDescent="0.25">
      <c r="S109" s="115" t="s">
        <v>20</v>
      </c>
      <c r="T109" s="115"/>
      <c r="U109" s="112"/>
      <c r="V109" s="112">
        <v>18932</v>
      </c>
      <c r="W109" s="112">
        <v>18645</v>
      </c>
      <c r="X109" s="112">
        <v>22397</v>
      </c>
      <c r="Y109" s="112">
        <v>24540</v>
      </c>
      <c r="Z109" s="112">
        <v>25218</v>
      </c>
      <c r="AB109" s="109" t="str">
        <f>TEXT(Z109,"###,###")</f>
        <v>25,218</v>
      </c>
      <c r="AD109" s="130">
        <f>Z109/($Z$4)*100</f>
        <v>11.628539677123346</v>
      </c>
      <c r="AF109" s="109"/>
    </row>
    <row r="110" spans="1:32" x14ac:dyDescent="0.25">
      <c r="S110" s="115" t="s">
        <v>21</v>
      </c>
      <c r="T110" s="115"/>
      <c r="U110" s="112"/>
      <c r="V110" s="112">
        <v>34794</v>
      </c>
      <c r="W110" s="112">
        <v>35370</v>
      </c>
      <c r="X110" s="112">
        <v>39108</v>
      </c>
      <c r="Y110" s="112">
        <v>45746</v>
      </c>
      <c r="Z110" s="112">
        <v>48763</v>
      </c>
      <c r="AB110" s="109" t="str">
        <f>TEXT(Z110,"###,###")</f>
        <v>48,763</v>
      </c>
      <c r="AD110" s="130">
        <f>Z110/($Z$4)*100</f>
        <v>22.485624564817421</v>
      </c>
      <c r="AF110" s="109"/>
    </row>
    <row r="111" spans="1:32" x14ac:dyDescent="0.25">
      <c r="S111" s="115" t="s">
        <v>22</v>
      </c>
      <c r="T111" s="115"/>
      <c r="U111" s="112"/>
      <c r="V111" s="112">
        <v>83540</v>
      </c>
      <c r="W111" s="112">
        <v>83187</v>
      </c>
      <c r="X111" s="112">
        <v>89907</v>
      </c>
      <c r="Y111" s="112">
        <v>102615</v>
      </c>
      <c r="Z111" s="112">
        <v>110949</v>
      </c>
      <c r="AB111" s="109" t="str">
        <f>TEXT(Z111,"###,###")</f>
        <v>110,949</v>
      </c>
      <c r="AD111" s="130">
        <f>Z111/($Z$4)*100</f>
        <v>51.160871149066459</v>
      </c>
      <c r="AF111" s="109"/>
    </row>
    <row r="112" spans="1:32" x14ac:dyDescent="0.25">
      <c r="S112" s="118" t="s">
        <v>53</v>
      </c>
      <c r="T112" s="118"/>
      <c r="U112" s="112"/>
      <c r="V112" s="112">
        <v>163928</v>
      </c>
      <c r="W112" s="112">
        <v>164924</v>
      </c>
      <c r="X112" s="112">
        <v>179382</v>
      </c>
      <c r="Y112" s="112">
        <v>204559</v>
      </c>
      <c r="Z112" s="112">
        <v>216860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38.78</v>
      </c>
      <c r="W118" s="131">
        <v>39.01</v>
      </c>
      <c r="X118" s="131">
        <v>38.86</v>
      </c>
      <c r="Y118" s="131">
        <v>38.659999999999997</v>
      </c>
      <c r="Z118" s="131">
        <v>38.6</v>
      </c>
      <c r="AB118" s="109" t="str">
        <f>TEXT(Z118,"##.0")</f>
        <v>38.6</v>
      </c>
    </row>
    <row r="120" spans="19:32" x14ac:dyDescent="0.25">
      <c r="S120" s="101" t="s">
        <v>97</v>
      </c>
      <c r="T120" s="112"/>
      <c r="U120" s="112"/>
      <c r="V120" s="112">
        <v>104486</v>
      </c>
      <c r="W120" s="112">
        <v>107339</v>
      </c>
      <c r="X120" s="112">
        <v>110870</v>
      </c>
      <c r="Y120" s="112">
        <v>118421</v>
      </c>
      <c r="Z120" s="112">
        <v>125758</v>
      </c>
      <c r="AB120" s="109" t="str">
        <f>TEXT(Z120,"###,###")</f>
        <v>125,758</v>
      </c>
    </row>
    <row r="121" spans="19:32" x14ac:dyDescent="0.25">
      <c r="S121" s="101" t="s">
        <v>98</v>
      </c>
      <c r="T121" s="112"/>
      <c r="U121" s="112"/>
      <c r="V121" s="112">
        <v>5138</v>
      </c>
      <c r="W121" s="112">
        <v>5299</v>
      </c>
      <c r="X121" s="112">
        <v>5387</v>
      </c>
      <c r="Y121" s="112">
        <v>5603</v>
      </c>
      <c r="Z121" s="112">
        <v>5917</v>
      </c>
      <c r="AB121" s="109" t="str">
        <f>TEXT(Z121,"###,###")</f>
        <v>5,917</v>
      </c>
    </row>
    <row r="122" spans="19:32" x14ac:dyDescent="0.25">
      <c r="S122" s="101" t="s">
        <v>99</v>
      </c>
      <c r="T122" s="112"/>
      <c r="U122" s="112"/>
      <c r="V122" s="112">
        <v>6452</v>
      </c>
      <c r="W122" s="112">
        <v>6883</v>
      </c>
      <c r="X122" s="112">
        <v>7903</v>
      </c>
      <c r="Y122" s="112">
        <v>9106</v>
      </c>
      <c r="Z122" s="112">
        <v>9312</v>
      </c>
      <c r="AB122" s="109" t="str">
        <f>TEXT(Z122,"###,###")</f>
        <v>9,312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110938</v>
      </c>
      <c r="W124" s="112">
        <v>114222</v>
      </c>
      <c r="X124" s="112">
        <v>118773</v>
      </c>
      <c r="Y124" s="112">
        <v>127527</v>
      </c>
      <c r="Z124" s="112">
        <v>135070</v>
      </c>
      <c r="AB124" s="109" t="str">
        <f>TEXT(Z124,"###,###")</f>
        <v>135,070</v>
      </c>
      <c r="AD124" s="127">
        <f>Z124/$Z$7*100</f>
        <v>95.803159156517978</v>
      </c>
    </row>
    <row r="125" spans="19:32" x14ac:dyDescent="0.25">
      <c r="S125" s="101" t="s">
        <v>101</v>
      </c>
      <c r="T125" s="112"/>
      <c r="U125" s="112"/>
      <c r="V125" s="112">
        <v>11590</v>
      </c>
      <c r="W125" s="112">
        <v>12182</v>
      </c>
      <c r="X125" s="112">
        <v>13290</v>
      </c>
      <c r="Y125" s="112">
        <v>14709</v>
      </c>
      <c r="Z125" s="112">
        <v>15229</v>
      </c>
      <c r="AB125" s="109" t="str">
        <f>TEXT(Z125,"###,###")</f>
        <v>15,229</v>
      </c>
      <c r="AD125" s="127">
        <f>Z125/$Z$7*100</f>
        <v>10.801705121748814</v>
      </c>
    </row>
    <row r="127" spans="19:32" x14ac:dyDescent="0.25">
      <c r="S127" s="101" t="s">
        <v>102</v>
      </c>
      <c r="T127" s="112"/>
      <c r="U127" s="112"/>
      <c r="V127" s="112">
        <v>60947</v>
      </c>
      <c r="W127" s="112">
        <v>62506</v>
      </c>
      <c r="X127" s="112">
        <v>64472</v>
      </c>
      <c r="Y127" s="112">
        <v>68718</v>
      </c>
      <c r="Z127" s="112">
        <v>72582</v>
      </c>
      <c r="AB127" s="109" t="str">
        <f>TEXT(Z127,"###,###")</f>
        <v>72,582</v>
      </c>
      <c r="AD127" s="127">
        <f>Z127/$Z$7*100</f>
        <v>51.481342251413253</v>
      </c>
    </row>
    <row r="128" spans="19:32" x14ac:dyDescent="0.25">
      <c r="S128" s="101" t="s">
        <v>103</v>
      </c>
      <c r="T128" s="112"/>
      <c r="U128" s="112"/>
      <c r="V128" s="112">
        <v>55130</v>
      </c>
      <c r="W128" s="112">
        <v>57010</v>
      </c>
      <c r="X128" s="112">
        <v>59545</v>
      </c>
      <c r="Y128" s="112">
        <v>64261</v>
      </c>
      <c r="Z128" s="112">
        <v>68275</v>
      </c>
      <c r="AB128" s="109" t="str">
        <f>TEXT(Z128,"###,###")</f>
        <v>68,275</v>
      </c>
      <c r="AD128" s="127">
        <f>Z128/$Z$7*100</f>
        <v>48.426450665664213</v>
      </c>
    </row>
    <row r="130" spans="19:20" x14ac:dyDescent="0.25">
      <c r="S130" s="101" t="s">
        <v>277</v>
      </c>
      <c r="T130" s="127">
        <v>89.19829487825119</v>
      </c>
    </row>
    <row r="131" spans="19:20" x14ac:dyDescent="0.25">
      <c r="S131" s="101" t="s">
        <v>278</v>
      </c>
      <c r="T131" s="127">
        <v>4.1968408434820237</v>
      </c>
    </row>
    <row r="132" spans="19:20" x14ac:dyDescent="0.25">
      <c r="S132" s="101" t="s">
        <v>279</v>
      </c>
      <c r="T132" s="127">
        <v>6.604864278266791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F7B55E3-BCDA-48B2-B685-3DD7B69910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D7E77BF-229B-4E3D-AE6E-E5A2005723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76145C-B8D1-4F01-ABF9-5BCF1350D9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FD345A4-39DC-445C-B689-8C69590C40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8A5F-016D-4EA2-98B9-5A22F7313515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9.35 Isaac,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16720</v>
      </c>
      <c r="W4" s="108">
        <v>17355</v>
      </c>
      <c r="X4" s="108">
        <v>17940</v>
      </c>
      <c r="Y4" s="108">
        <v>18531</v>
      </c>
      <c r="Z4" s="108">
        <v>19183</v>
      </c>
      <c r="AB4" s="109" t="str">
        <f>TEXT(Z4,"###,###")</f>
        <v>19,183</v>
      </c>
      <c r="AD4" s="110">
        <f>Z4/Y4-1</f>
        <v>3.5184285791376668E-2</v>
      </c>
      <c r="AF4" s="110">
        <f>Z4/V4-1</f>
        <v>0.14730861244019144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8879</v>
      </c>
      <c r="W5" s="108">
        <v>9309</v>
      </c>
      <c r="X5" s="108">
        <v>9431</v>
      </c>
      <c r="Y5" s="108">
        <v>9705</v>
      </c>
      <c r="Z5" s="108">
        <v>10146</v>
      </c>
      <c r="AB5" s="109" t="str">
        <f>TEXT(Z5,"###,###")</f>
        <v>10,146</v>
      </c>
      <c r="AD5" s="110">
        <f t="shared" ref="AD5:AD9" si="0">Z5/Y5-1</f>
        <v>4.5440494590417213E-2</v>
      </c>
      <c r="AF5" s="110">
        <f t="shared" ref="AF5:AF9" si="1">Z5/V5-1</f>
        <v>0.14269624957765514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7839</v>
      </c>
      <c r="W6" s="108">
        <v>8048</v>
      </c>
      <c r="X6" s="108">
        <v>8485</v>
      </c>
      <c r="Y6" s="108">
        <v>8796</v>
      </c>
      <c r="Z6" s="108">
        <v>9016</v>
      </c>
      <c r="AB6" s="109" t="str">
        <f>TEXT(Z6,"###,###")</f>
        <v>9,016</v>
      </c>
      <c r="AD6" s="110">
        <f t="shared" si="0"/>
        <v>2.5011368804001899E-2</v>
      </c>
      <c r="AF6" s="110">
        <f t="shared" si="1"/>
        <v>0.15014670238550831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11354</v>
      </c>
      <c r="W7" s="108">
        <v>12143</v>
      </c>
      <c r="X7" s="108">
        <v>12063</v>
      </c>
      <c r="Y7" s="108">
        <v>12179</v>
      </c>
      <c r="Z7" s="108">
        <v>12517</v>
      </c>
      <c r="AB7" s="109" t="str">
        <f>TEXT(Z7,"###,###")</f>
        <v>12,517</v>
      </c>
      <c r="AD7" s="110">
        <f t="shared" si="0"/>
        <v>2.7752689054930668E-2</v>
      </c>
      <c r="AF7" s="110">
        <f t="shared" si="1"/>
        <v>0.10243086137044211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19,183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12,517</v>
      </c>
      <c r="P8" s="67"/>
      <c r="S8" s="107" t="s">
        <v>82</v>
      </c>
      <c r="T8" s="108"/>
      <c r="U8" s="108"/>
      <c r="V8" s="108">
        <v>67513.78</v>
      </c>
      <c r="W8" s="108">
        <v>60028.46</v>
      </c>
      <c r="X8" s="108">
        <v>63767.27</v>
      </c>
      <c r="Y8" s="108">
        <v>66682</v>
      </c>
      <c r="Z8" s="108">
        <v>71567.070000000007</v>
      </c>
      <c r="AB8" s="109" t="str">
        <f>TEXT(Z8,"$###,###")</f>
        <v>$71,567</v>
      </c>
      <c r="AD8" s="110">
        <f t="shared" si="0"/>
        <v>7.3259200383911871E-2</v>
      </c>
      <c r="AF8" s="110">
        <f t="shared" si="1"/>
        <v>6.0036484403628521E-2</v>
      </c>
    </row>
    <row r="9" spans="1:32" x14ac:dyDescent="0.25">
      <c r="A9" s="30" t="s">
        <v>14</v>
      </c>
      <c r="B9" s="71"/>
      <c r="C9" s="72"/>
      <c r="D9" s="73">
        <f>AD104</f>
        <v>83.985820778814585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54.39002955979867</v>
      </c>
      <c r="P9" s="74" t="s">
        <v>83</v>
      </c>
      <c r="S9" s="107" t="s">
        <v>7</v>
      </c>
      <c r="T9" s="108"/>
      <c r="U9" s="108"/>
      <c r="V9" s="108">
        <v>969863158</v>
      </c>
      <c r="W9" s="108">
        <v>1047731033</v>
      </c>
      <c r="X9" s="108">
        <v>1045965086</v>
      </c>
      <c r="Y9" s="108">
        <v>1130209556</v>
      </c>
      <c r="Z9" s="108">
        <v>1182267267</v>
      </c>
      <c r="AB9" s="109" t="str">
        <f>TEXT(Z9/1000000,"$#,###.0")&amp;" mil"</f>
        <v>$1,182.3 mil</v>
      </c>
      <c r="AD9" s="110">
        <f t="shared" si="0"/>
        <v>4.6060229028889843E-2</v>
      </c>
      <c r="AF9" s="110">
        <f t="shared" si="1"/>
        <v>0.21900420409618238</v>
      </c>
    </row>
    <row r="10" spans="1:32" x14ac:dyDescent="0.25">
      <c r="A10" s="30" t="s">
        <v>17</v>
      </c>
      <c r="B10" s="71"/>
      <c r="C10" s="72"/>
      <c r="D10" s="73">
        <f>AD105</f>
        <v>9.3259656987958088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45.426220340337139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85.427818167292486</v>
      </c>
      <c r="P11" s="74" t="s">
        <v>83</v>
      </c>
      <c r="S11" s="107" t="s">
        <v>29</v>
      </c>
      <c r="T11" s="112"/>
      <c r="U11" s="112"/>
      <c r="V11" s="112">
        <v>15275</v>
      </c>
      <c r="W11" s="112">
        <v>15539</v>
      </c>
      <c r="X11" s="112">
        <v>16131</v>
      </c>
      <c r="Y11" s="112">
        <v>16739</v>
      </c>
      <c r="Z11" s="112">
        <v>17360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6.3433730127027239</v>
      </c>
      <c r="P12" s="74" t="s">
        <v>83</v>
      </c>
      <c r="S12" s="107" t="s">
        <v>30</v>
      </c>
      <c r="T12" s="112"/>
      <c r="U12" s="112"/>
      <c r="V12" s="112">
        <v>1449</v>
      </c>
      <c r="W12" s="112">
        <v>1820</v>
      </c>
      <c r="X12" s="112">
        <v>1809</v>
      </c>
      <c r="Y12" s="112">
        <v>1793</v>
      </c>
      <c r="Z12" s="112">
        <v>1823</v>
      </c>
    </row>
    <row r="13" spans="1:32" ht="15" customHeight="1" x14ac:dyDescent="0.25">
      <c r="A13" s="30" t="s">
        <v>19</v>
      </c>
      <c r="B13" s="72"/>
      <c r="C13" s="72"/>
      <c r="D13" s="73">
        <f>AD108</f>
        <v>11.327738101443986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8.2288088200047937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13.303445759266017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20.02293697544701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17.850579304834199</v>
      </c>
      <c r="P15" s="74" t="s">
        <v>83</v>
      </c>
      <c r="S15" s="115" t="s">
        <v>59</v>
      </c>
      <c r="T15" s="115"/>
      <c r="U15" s="116"/>
      <c r="V15" s="116">
        <v>957</v>
      </c>
      <c r="W15" s="116">
        <v>1247</v>
      </c>
      <c r="X15" s="116">
        <v>1237</v>
      </c>
      <c r="Y15" s="112">
        <v>1285</v>
      </c>
      <c r="Z15" s="112">
        <v>1540</v>
      </c>
      <c r="AB15" s="117">
        <f t="shared" ref="AB15:AB34" si="2">IF(Z15="np",0,Z15/$Z$34)</f>
        <v>8.0258494892641238E-2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48.64202679455768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82.149420695165801</v>
      </c>
      <c r="P16" s="37" t="s">
        <v>83</v>
      </c>
      <c r="S16" s="115" t="s">
        <v>60</v>
      </c>
      <c r="T16" s="115"/>
      <c r="U16" s="116"/>
      <c r="V16" s="116">
        <v>2811</v>
      </c>
      <c r="W16" s="116">
        <v>2445</v>
      </c>
      <c r="X16" s="116">
        <v>3154</v>
      </c>
      <c r="Y16" s="112">
        <v>3502</v>
      </c>
      <c r="Z16" s="112">
        <v>3629</v>
      </c>
      <c r="AB16" s="117">
        <f t="shared" si="2"/>
        <v>0.18912862205545133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591</v>
      </c>
      <c r="W17" s="116">
        <v>602</v>
      </c>
      <c r="X17" s="116">
        <v>590</v>
      </c>
      <c r="Y17" s="112">
        <v>630</v>
      </c>
      <c r="Z17" s="112">
        <v>719</v>
      </c>
      <c r="AB17" s="117">
        <f t="shared" si="2"/>
        <v>3.7471336251824056E-2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159</v>
      </c>
      <c r="W18" s="116">
        <v>158</v>
      </c>
      <c r="X18" s="116">
        <v>162</v>
      </c>
      <c r="Y18" s="112">
        <v>174</v>
      </c>
      <c r="Z18" s="112">
        <v>196</v>
      </c>
      <c r="AB18" s="117">
        <f t="shared" si="2"/>
        <v>1.0214717531790703E-2</v>
      </c>
    </row>
    <row r="19" spans="1:28" x14ac:dyDescent="0.25">
      <c r="A19" s="63" t="str">
        <f>$S$1&amp;" ("&amp;$V$2&amp;" to "&amp;$Z$2&amp;")"</f>
        <v>Isaac (2018-19 to 2022-23)</v>
      </c>
      <c r="B19" s="63"/>
      <c r="C19" s="63"/>
      <c r="D19" s="63"/>
      <c r="E19" s="63"/>
      <c r="F19" s="63"/>
      <c r="G19" s="63" t="str">
        <f>$S$1&amp;" ("&amp;$V$2&amp;" to "&amp;$Z$2&amp;")"</f>
        <v>Isaac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1240</v>
      </c>
      <c r="W19" s="116">
        <v>1230</v>
      </c>
      <c r="X19" s="116">
        <v>1307</v>
      </c>
      <c r="Y19" s="112">
        <v>1295</v>
      </c>
      <c r="Z19" s="112">
        <v>1357</v>
      </c>
      <c r="AB19" s="117">
        <f t="shared" si="2"/>
        <v>7.0721284135918286E-2</v>
      </c>
    </row>
    <row r="20" spans="1:28" x14ac:dyDescent="0.25">
      <c r="S20" s="115" t="s">
        <v>64</v>
      </c>
      <c r="T20" s="115"/>
      <c r="U20" s="116"/>
      <c r="V20" s="116">
        <v>359</v>
      </c>
      <c r="W20" s="116">
        <v>375</v>
      </c>
      <c r="X20" s="116">
        <v>392</v>
      </c>
      <c r="Y20" s="112">
        <v>379</v>
      </c>
      <c r="Z20" s="112">
        <v>311</v>
      </c>
      <c r="AB20" s="117">
        <f t="shared" si="2"/>
        <v>1.6208046695851575E-2</v>
      </c>
    </row>
    <row r="21" spans="1:28" x14ac:dyDescent="0.25">
      <c r="S21" s="115" t="s">
        <v>65</v>
      </c>
      <c r="T21" s="115"/>
      <c r="U21" s="116"/>
      <c r="V21" s="116">
        <v>1072</v>
      </c>
      <c r="W21" s="116">
        <v>1085</v>
      </c>
      <c r="X21" s="116">
        <v>1136</v>
      </c>
      <c r="Y21" s="112">
        <v>1217</v>
      </c>
      <c r="Z21" s="112">
        <v>1265</v>
      </c>
      <c r="AB21" s="117">
        <f t="shared" si="2"/>
        <v>6.5926620804669586E-2</v>
      </c>
    </row>
    <row r="22" spans="1:28" x14ac:dyDescent="0.25">
      <c r="S22" s="115" t="s">
        <v>66</v>
      </c>
      <c r="T22" s="115"/>
      <c r="U22" s="116"/>
      <c r="V22" s="116">
        <v>1379</v>
      </c>
      <c r="W22" s="116">
        <v>1362</v>
      </c>
      <c r="X22" s="116">
        <v>1421</v>
      </c>
      <c r="Y22" s="112">
        <v>1413</v>
      </c>
      <c r="Z22" s="112">
        <v>1663</v>
      </c>
      <c r="AB22" s="117">
        <f t="shared" si="2"/>
        <v>8.666875130289764E-2</v>
      </c>
    </row>
    <row r="23" spans="1:28" x14ac:dyDescent="0.25">
      <c r="S23" s="115" t="s">
        <v>67</v>
      </c>
      <c r="T23" s="115"/>
      <c r="U23" s="116"/>
      <c r="V23" s="116">
        <v>631</v>
      </c>
      <c r="W23" s="116">
        <v>665</v>
      </c>
      <c r="X23" s="116">
        <v>643</v>
      </c>
      <c r="Y23" s="112">
        <v>635</v>
      </c>
      <c r="Z23" s="112">
        <v>679</v>
      </c>
      <c r="AB23" s="117">
        <f t="shared" si="2"/>
        <v>3.5386700020846359E-2</v>
      </c>
    </row>
    <row r="24" spans="1:28" x14ac:dyDescent="0.25">
      <c r="S24" s="115" t="s">
        <v>68</v>
      </c>
      <c r="T24" s="115"/>
      <c r="U24" s="116"/>
      <c r="V24" s="116">
        <v>17</v>
      </c>
      <c r="W24" s="116">
        <v>22</v>
      </c>
      <c r="X24" s="116">
        <v>23</v>
      </c>
      <c r="Y24" s="112">
        <v>25</v>
      </c>
      <c r="Z24" s="112">
        <v>50</v>
      </c>
      <c r="AB24" s="117">
        <f t="shared" si="2"/>
        <v>2.605795288722118E-3</v>
      </c>
    </row>
    <row r="25" spans="1:28" x14ac:dyDescent="0.25">
      <c r="S25" s="115" t="s">
        <v>69</v>
      </c>
      <c r="T25" s="115"/>
      <c r="U25" s="116"/>
      <c r="V25" s="116">
        <v>234</v>
      </c>
      <c r="W25" s="116">
        <v>254</v>
      </c>
      <c r="X25" s="116">
        <v>235</v>
      </c>
      <c r="Y25" s="112">
        <v>293</v>
      </c>
      <c r="Z25" s="112">
        <v>251</v>
      </c>
      <c r="AB25" s="117">
        <f t="shared" si="2"/>
        <v>1.3081092349385032E-2</v>
      </c>
    </row>
    <row r="26" spans="1:28" x14ac:dyDescent="0.25">
      <c r="S26" s="115" t="s">
        <v>70</v>
      </c>
      <c r="T26" s="115"/>
      <c r="U26" s="116"/>
      <c r="V26" s="116">
        <v>407</v>
      </c>
      <c r="W26" s="116">
        <v>452</v>
      </c>
      <c r="X26" s="116">
        <v>492</v>
      </c>
      <c r="Y26" s="112">
        <v>448</v>
      </c>
      <c r="Z26" s="112">
        <v>499</v>
      </c>
      <c r="AB26" s="117">
        <f t="shared" si="2"/>
        <v>2.6005836981446737E-2</v>
      </c>
    </row>
    <row r="27" spans="1:28" x14ac:dyDescent="0.25">
      <c r="S27" s="115" t="s">
        <v>71</v>
      </c>
      <c r="T27" s="115"/>
      <c r="U27" s="116"/>
      <c r="V27" s="116">
        <v>686</v>
      </c>
      <c r="W27" s="116">
        <v>701</v>
      </c>
      <c r="X27" s="116">
        <v>718</v>
      </c>
      <c r="Y27" s="112">
        <v>672</v>
      </c>
      <c r="Z27" s="112">
        <v>691</v>
      </c>
      <c r="AB27" s="117">
        <f t="shared" si="2"/>
        <v>3.6012090890139674E-2</v>
      </c>
    </row>
    <row r="28" spans="1:28" x14ac:dyDescent="0.25">
      <c r="S28" s="115" t="s">
        <v>72</v>
      </c>
      <c r="T28" s="115"/>
      <c r="U28" s="116"/>
      <c r="V28" s="116">
        <v>2218</v>
      </c>
      <c r="W28" s="116">
        <v>2131</v>
      </c>
      <c r="X28" s="116">
        <v>2092</v>
      </c>
      <c r="Y28" s="112">
        <v>2261</v>
      </c>
      <c r="Z28" s="112">
        <v>2221</v>
      </c>
      <c r="AB28" s="117">
        <f t="shared" si="2"/>
        <v>0.11574942672503648</v>
      </c>
    </row>
    <row r="29" spans="1:28" x14ac:dyDescent="0.25">
      <c r="S29" s="115" t="s">
        <v>73</v>
      </c>
      <c r="T29" s="115"/>
      <c r="U29" s="116"/>
      <c r="V29" s="116">
        <v>732</v>
      </c>
      <c r="W29" s="116">
        <v>656</v>
      </c>
      <c r="X29" s="116">
        <v>692</v>
      </c>
      <c r="Y29" s="112">
        <v>693</v>
      </c>
      <c r="Z29" s="112">
        <v>640</v>
      </c>
      <c r="AB29" s="117">
        <f t="shared" si="2"/>
        <v>3.335417969564311E-2</v>
      </c>
    </row>
    <row r="30" spans="1:28" x14ac:dyDescent="0.25">
      <c r="S30" s="115" t="s">
        <v>74</v>
      </c>
      <c r="T30" s="115"/>
      <c r="U30" s="116"/>
      <c r="V30" s="116">
        <v>896</v>
      </c>
      <c r="W30" s="116">
        <v>893</v>
      </c>
      <c r="X30" s="116">
        <v>903</v>
      </c>
      <c r="Y30" s="112">
        <v>908</v>
      </c>
      <c r="Z30" s="112">
        <v>899</v>
      </c>
      <c r="AB30" s="117">
        <f t="shared" si="2"/>
        <v>4.6852199291223681E-2</v>
      </c>
    </row>
    <row r="31" spans="1:28" x14ac:dyDescent="0.25">
      <c r="S31" s="115" t="s">
        <v>75</v>
      </c>
      <c r="T31" s="115"/>
      <c r="U31" s="116"/>
      <c r="V31" s="116">
        <v>663</v>
      </c>
      <c r="W31" s="116">
        <v>668</v>
      </c>
      <c r="X31" s="116">
        <v>735</v>
      </c>
      <c r="Y31" s="112">
        <v>763</v>
      </c>
      <c r="Z31" s="112">
        <v>797</v>
      </c>
      <c r="AB31" s="117">
        <f t="shared" si="2"/>
        <v>4.1536376902230561E-2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198</v>
      </c>
      <c r="W32" s="116">
        <v>225</v>
      </c>
      <c r="X32" s="116">
        <v>168</v>
      </c>
      <c r="Y32" s="112">
        <v>194</v>
      </c>
      <c r="Z32" s="112">
        <v>183</v>
      </c>
      <c r="AB32" s="117">
        <f t="shared" si="2"/>
        <v>9.5372107567229525E-3</v>
      </c>
    </row>
    <row r="33" spans="19:32" x14ac:dyDescent="0.25">
      <c r="S33" s="115" t="s">
        <v>77</v>
      </c>
      <c r="T33" s="115"/>
      <c r="U33" s="116"/>
      <c r="V33" s="116">
        <v>713</v>
      </c>
      <c r="W33" s="116">
        <v>896</v>
      </c>
      <c r="X33" s="116">
        <v>972</v>
      </c>
      <c r="Y33" s="112">
        <v>981</v>
      </c>
      <c r="Z33" s="112">
        <v>998</v>
      </c>
      <c r="AB33" s="117">
        <f t="shared" si="2"/>
        <v>5.2011673962893475E-2</v>
      </c>
    </row>
    <row r="34" spans="19:32" x14ac:dyDescent="0.25">
      <c r="S34" s="118" t="s">
        <v>53</v>
      </c>
      <c r="T34" s="118"/>
      <c r="U34" s="119"/>
      <c r="V34" s="119">
        <v>16721</v>
      </c>
      <c r="W34" s="119">
        <v>17361</v>
      </c>
      <c r="X34" s="119">
        <v>17940</v>
      </c>
      <c r="Y34" s="120">
        <v>18526</v>
      </c>
      <c r="Z34" s="120">
        <v>19188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9415</v>
      </c>
      <c r="W37" s="112">
        <v>10154</v>
      </c>
      <c r="X37" s="112">
        <v>9988</v>
      </c>
      <c r="Y37" s="112">
        <v>9825</v>
      </c>
      <c r="Z37" s="112">
        <v>10281</v>
      </c>
      <c r="AB37" s="132">
        <f>Z37/Z40*100</f>
        <v>82.149420695165801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1937</v>
      </c>
      <c r="W38" s="112">
        <v>1989</v>
      </c>
      <c r="X38" s="112">
        <v>2075</v>
      </c>
      <c r="Y38" s="112">
        <v>2356</v>
      </c>
      <c r="Z38" s="112">
        <v>2234</v>
      </c>
      <c r="AB38" s="132">
        <f>Z38/Z40*100</f>
        <v>17.850579304834199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11352</v>
      </c>
      <c r="W40" s="112">
        <v>12143</v>
      </c>
      <c r="X40" s="112">
        <v>12063</v>
      </c>
      <c r="Y40" s="112">
        <v>12181</v>
      </c>
      <c r="Z40" s="112">
        <v>12515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</v>
      </c>
      <c r="W44" s="112">
        <v>37</v>
      </c>
      <c r="X44" s="112">
        <v>36</v>
      </c>
      <c r="Y44" s="112">
        <v>47</v>
      </c>
      <c r="Z44" s="112">
        <v>78</v>
      </c>
    </row>
    <row r="45" spans="19:32" x14ac:dyDescent="0.25">
      <c r="S45" s="115" t="s">
        <v>37</v>
      </c>
      <c r="T45" s="115"/>
      <c r="U45" s="112"/>
      <c r="V45" s="112">
        <v>298</v>
      </c>
      <c r="W45" s="112">
        <v>294</v>
      </c>
      <c r="X45" s="112">
        <v>326</v>
      </c>
      <c r="Y45" s="112">
        <v>357</v>
      </c>
      <c r="Z45" s="112">
        <v>416</v>
      </c>
    </row>
    <row r="46" spans="19:32" x14ac:dyDescent="0.25">
      <c r="S46" s="115" t="s">
        <v>38</v>
      </c>
      <c r="T46" s="115"/>
      <c r="U46" s="112"/>
      <c r="V46" s="112">
        <v>478</v>
      </c>
      <c r="W46" s="112">
        <v>578</v>
      </c>
      <c r="X46" s="112">
        <v>561</v>
      </c>
      <c r="Y46" s="112">
        <v>599</v>
      </c>
      <c r="Z46" s="112">
        <v>619</v>
      </c>
    </row>
    <row r="47" spans="19:32" x14ac:dyDescent="0.25">
      <c r="S47" s="115" t="s">
        <v>39</v>
      </c>
      <c r="T47" s="115"/>
      <c r="U47" s="112"/>
      <c r="V47" s="112">
        <v>707</v>
      </c>
      <c r="W47" s="112">
        <v>686</v>
      </c>
      <c r="X47" s="112">
        <v>756</v>
      </c>
      <c r="Y47" s="112">
        <v>723</v>
      </c>
      <c r="Z47" s="112">
        <v>804</v>
      </c>
    </row>
    <row r="48" spans="19:32" x14ac:dyDescent="0.25">
      <c r="S48" s="115" t="s">
        <v>40</v>
      </c>
      <c r="T48" s="115"/>
      <c r="U48" s="112"/>
      <c r="V48" s="112">
        <v>1130</v>
      </c>
      <c r="W48" s="112">
        <v>1213</v>
      </c>
      <c r="X48" s="112">
        <v>1136</v>
      </c>
      <c r="Y48" s="112">
        <v>1121</v>
      </c>
      <c r="Z48" s="112">
        <v>1161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1102</v>
      </c>
      <c r="W49" s="112">
        <v>1056</v>
      </c>
      <c r="X49" s="112">
        <v>1109</v>
      </c>
      <c r="Y49" s="112">
        <v>1173</v>
      </c>
      <c r="Z49" s="112">
        <v>1259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Isaac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1192</v>
      </c>
      <c r="W50" s="112">
        <v>1192</v>
      </c>
      <c r="X50" s="112">
        <v>1151</v>
      </c>
      <c r="Y50" s="112">
        <v>1177</v>
      </c>
      <c r="Z50" s="112">
        <v>1178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907</v>
      </c>
      <c r="W51" s="112">
        <v>880</v>
      </c>
      <c r="X51" s="112">
        <v>973</v>
      </c>
      <c r="Y51" s="112">
        <v>955</v>
      </c>
      <c r="Z51" s="112">
        <v>1020</v>
      </c>
    </row>
    <row r="52" spans="1:26" ht="15" customHeight="1" x14ac:dyDescent="0.25">
      <c r="S52" s="115" t="s">
        <v>44</v>
      </c>
      <c r="T52" s="115"/>
      <c r="U52" s="112"/>
      <c r="V52" s="112">
        <v>918</v>
      </c>
      <c r="W52" s="112">
        <v>948</v>
      </c>
      <c r="X52" s="112">
        <v>909</v>
      </c>
      <c r="Y52" s="112">
        <v>972</v>
      </c>
      <c r="Z52" s="112">
        <v>923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713</v>
      </c>
      <c r="W53" s="112">
        <v>778</v>
      </c>
      <c r="X53" s="112">
        <v>796</v>
      </c>
      <c r="Y53" s="112">
        <v>824</v>
      </c>
      <c r="Z53" s="112">
        <v>871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629</v>
      </c>
      <c r="W54" s="112">
        <v>702</v>
      </c>
      <c r="X54" s="112">
        <v>731</v>
      </c>
      <c r="Y54" s="112">
        <v>737</v>
      </c>
      <c r="Z54" s="112">
        <v>727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470</v>
      </c>
      <c r="W55" s="112">
        <v>561</v>
      </c>
      <c r="X55" s="112">
        <v>520</v>
      </c>
      <c r="Y55" s="112">
        <v>555</v>
      </c>
      <c r="Z55" s="112">
        <v>610</v>
      </c>
    </row>
    <row r="56" spans="1:26" ht="15" customHeight="1" x14ac:dyDescent="0.25">
      <c r="S56" s="115" t="s">
        <v>48</v>
      </c>
      <c r="T56" s="115"/>
      <c r="U56" s="112"/>
      <c r="V56" s="112">
        <v>199</v>
      </c>
      <c r="W56" s="112">
        <v>243</v>
      </c>
      <c r="X56" s="112">
        <v>273</v>
      </c>
      <c r="Y56" s="112">
        <v>294</v>
      </c>
      <c r="Z56" s="112">
        <v>290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66</v>
      </c>
      <c r="W57" s="112">
        <v>90</v>
      </c>
      <c r="X57" s="112">
        <v>99</v>
      </c>
      <c r="Y57" s="112">
        <v>108</v>
      </c>
      <c r="Z57" s="112">
        <v>114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25</v>
      </c>
      <c r="W58" s="112">
        <v>31</v>
      </c>
      <c r="X58" s="112">
        <v>31</v>
      </c>
      <c r="Y58" s="112">
        <v>33</v>
      </c>
      <c r="Z58" s="112">
        <v>42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</v>
      </c>
      <c r="W59" s="112">
        <v>12</v>
      </c>
      <c r="X59" s="112">
        <v>15</v>
      </c>
      <c r="Y59" s="112">
        <v>18</v>
      </c>
      <c r="Z59" s="112">
        <v>21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9</v>
      </c>
      <c r="X60" s="112">
        <v>9</v>
      </c>
      <c r="Y60" s="112">
        <v>6</v>
      </c>
      <c r="Z60" s="112">
        <v>10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8878</v>
      </c>
      <c r="W61" s="112">
        <v>9305</v>
      </c>
      <c r="X61" s="112">
        <v>9431</v>
      </c>
      <c r="Y61" s="112">
        <v>9706</v>
      </c>
      <c r="Z61" s="112">
        <v>10143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40</v>
      </c>
      <c r="W63" s="112">
        <v>30</v>
      </c>
      <c r="X63" s="112">
        <v>36</v>
      </c>
      <c r="Y63" s="112">
        <v>33</v>
      </c>
      <c r="Z63" s="112">
        <v>45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259</v>
      </c>
      <c r="W64" s="112">
        <v>271</v>
      </c>
      <c r="X64" s="112">
        <v>315</v>
      </c>
      <c r="Y64" s="112">
        <v>368</v>
      </c>
      <c r="Z64" s="112">
        <v>401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Isaac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509</v>
      </c>
      <c r="W65" s="112">
        <v>561</v>
      </c>
      <c r="X65" s="112">
        <v>602</v>
      </c>
      <c r="Y65" s="112">
        <v>558</v>
      </c>
      <c r="Z65" s="112">
        <v>555</v>
      </c>
    </row>
    <row r="66" spans="1:26" x14ac:dyDescent="0.25">
      <c r="S66" s="115" t="s">
        <v>39</v>
      </c>
      <c r="T66" s="115"/>
      <c r="U66" s="112"/>
      <c r="V66" s="112">
        <v>753</v>
      </c>
      <c r="W66" s="112">
        <v>707</v>
      </c>
      <c r="X66" s="112">
        <v>739</v>
      </c>
      <c r="Y66" s="112">
        <v>740</v>
      </c>
      <c r="Z66" s="112">
        <v>822</v>
      </c>
    </row>
    <row r="67" spans="1:26" x14ac:dyDescent="0.25">
      <c r="S67" s="115" t="s">
        <v>40</v>
      </c>
      <c r="T67" s="115"/>
      <c r="U67" s="112"/>
      <c r="V67" s="112">
        <v>1094</v>
      </c>
      <c r="W67" s="112">
        <v>1106</v>
      </c>
      <c r="X67" s="112">
        <v>1123</v>
      </c>
      <c r="Y67" s="112">
        <v>1141</v>
      </c>
      <c r="Z67" s="112">
        <v>1282</v>
      </c>
    </row>
    <row r="68" spans="1:26" x14ac:dyDescent="0.25">
      <c r="S68" s="115" t="s">
        <v>41</v>
      </c>
      <c r="T68" s="115"/>
      <c r="U68" s="112"/>
      <c r="V68" s="112">
        <v>1138</v>
      </c>
      <c r="W68" s="112">
        <v>1118</v>
      </c>
      <c r="X68" s="112">
        <v>1125</v>
      </c>
      <c r="Y68" s="112">
        <v>1166</v>
      </c>
      <c r="Z68" s="112">
        <v>1229</v>
      </c>
    </row>
    <row r="69" spans="1:26" x14ac:dyDescent="0.25">
      <c r="S69" s="115" t="s">
        <v>42</v>
      </c>
      <c r="T69" s="115"/>
      <c r="U69" s="112"/>
      <c r="V69" s="112">
        <v>959</v>
      </c>
      <c r="W69" s="112">
        <v>988</v>
      </c>
      <c r="X69" s="112">
        <v>1102</v>
      </c>
      <c r="Y69" s="112">
        <v>1114</v>
      </c>
      <c r="Z69" s="112">
        <v>1087</v>
      </c>
    </row>
    <row r="70" spans="1:26" x14ac:dyDescent="0.25">
      <c r="S70" s="115" t="s">
        <v>43</v>
      </c>
      <c r="T70" s="115"/>
      <c r="U70" s="112"/>
      <c r="V70" s="112">
        <v>856</v>
      </c>
      <c r="W70" s="112">
        <v>832</v>
      </c>
      <c r="X70" s="112">
        <v>833</v>
      </c>
      <c r="Y70" s="112">
        <v>936</v>
      </c>
      <c r="Z70" s="112">
        <v>897</v>
      </c>
    </row>
    <row r="71" spans="1:26" x14ac:dyDescent="0.25">
      <c r="S71" s="115" t="s">
        <v>44</v>
      </c>
      <c r="T71" s="115"/>
      <c r="U71" s="112"/>
      <c r="V71" s="112">
        <v>769</v>
      </c>
      <c r="W71" s="112">
        <v>768</v>
      </c>
      <c r="X71" s="112">
        <v>846</v>
      </c>
      <c r="Y71" s="112">
        <v>858</v>
      </c>
      <c r="Z71" s="112">
        <v>788</v>
      </c>
    </row>
    <row r="72" spans="1:26" x14ac:dyDescent="0.25">
      <c r="S72" s="115" t="s">
        <v>45</v>
      </c>
      <c r="T72" s="115"/>
      <c r="U72" s="112"/>
      <c r="V72" s="112">
        <v>562</v>
      </c>
      <c r="W72" s="112">
        <v>636</v>
      </c>
      <c r="X72" s="112">
        <v>657</v>
      </c>
      <c r="Y72" s="112">
        <v>734</v>
      </c>
      <c r="Z72" s="112">
        <v>783</v>
      </c>
    </row>
    <row r="73" spans="1:26" x14ac:dyDescent="0.25">
      <c r="S73" s="115" t="s">
        <v>46</v>
      </c>
      <c r="T73" s="115"/>
      <c r="U73" s="112"/>
      <c r="V73" s="112">
        <v>494</v>
      </c>
      <c r="W73" s="112">
        <v>530</v>
      </c>
      <c r="X73" s="112">
        <v>592</v>
      </c>
      <c r="Y73" s="112">
        <v>558</v>
      </c>
      <c r="Z73" s="112">
        <v>531</v>
      </c>
    </row>
    <row r="74" spans="1:26" x14ac:dyDescent="0.25">
      <c r="S74" s="115" t="s">
        <v>47</v>
      </c>
      <c r="T74" s="115"/>
      <c r="U74" s="112"/>
      <c r="V74" s="112">
        <v>250</v>
      </c>
      <c r="W74" s="112">
        <v>277</v>
      </c>
      <c r="X74" s="112">
        <v>302</v>
      </c>
      <c r="Y74" s="112">
        <v>343</v>
      </c>
      <c r="Z74" s="112">
        <v>350</v>
      </c>
    </row>
    <row r="75" spans="1:26" x14ac:dyDescent="0.25">
      <c r="S75" s="115" t="s">
        <v>48</v>
      </c>
      <c r="T75" s="115"/>
      <c r="U75" s="112"/>
      <c r="V75" s="112">
        <v>99</v>
      </c>
      <c r="W75" s="112">
        <v>127</v>
      </c>
      <c r="X75" s="112">
        <v>117</v>
      </c>
      <c r="Y75" s="112">
        <v>129</v>
      </c>
      <c r="Z75" s="112">
        <v>138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60</v>
      </c>
      <c r="X76" s="112">
        <v>50</v>
      </c>
      <c r="Y76" s="112">
        <v>55</v>
      </c>
      <c r="Z76" s="112">
        <v>68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24</v>
      </c>
      <c r="X77" s="112">
        <v>29</v>
      </c>
      <c r="Y77" s="112">
        <v>35</v>
      </c>
      <c r="Z77" s="112">
        <v>30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14</v>
      </c>
      <c r="X78" s="112">
        <v>13</v>
      </c>
      <c r="Y78" s="112">
        <v>13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4</v>
      </c>
      <c r="Y79" s="112">
        <v>7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7843</v>
      </c>
      <c r="W80" s="112">
        <v>8051</v>
      </c>
      <c r="X80" s="112">
        <v>8485</v>
      </c>
      <c r="Y80" s="112">
        <v>8791</v>
      </c>
      <c r="Z80" s="112">
        <v>9020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Isaac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325</v>
      </c>
      <c r="W83" s="112">
        <v>372</v>
      </c>
      <c r="X83" s="112">
        <v>361</v>
      </c>
      <c r="Y83" s="112">
        <v>374</v>
      </c>
      <c r="Z83" s="112">
        <v>399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369</v>
      </c>
      <c r="W84" s="112">
        <v>398</v>
      </c>
      <c r="X84" s="112">
        <v>390</v>
      </c>
      <c r="Y84" s="112">
        <v>377</v>
      </c>
      <c r="Z84" s="112">
        <v>376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1671</v>
      </c>
      <c r="W85" s="112">
        <v>1724</v>
      </c>
      <c r="X85" s="112">
        <v>1629</v>
      </c>
      <c r="Y85" s="112">
        <v>1605</v>
      </c>
      <c r="Z85" s="112">
        <v>1592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19,183</v>
      </c>
      <c r="D86" s="96">
        <f t="shared" ref="D86:D91" si="4">AD4</f>
        <v>3.5184285791376668E-2</v>
      </c>
      <c r="E86" s="97">
        <f t="shared" ref="E86:E91" si="5">AD4</f>
        <v>3.5184285791376668E-2</v>
      </c>
      <c r="F86" s="96">
        <f t="shared" ref="F86:F91" si="6">AF4</f>
        <v>0.14730861244019144</v>
      </c>
      <c r="G86" s="97">
        <f t="shared" ref="G86:G91" si="7">AF4</f>
        <v>0.14730861244019144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92</v>
      </c>
      <c r="W86" s="112">
        <v>100</v>
      </c>
      <c r="X86" s="112">
        <v>110</v>
      </c>
      <c r="Y86" s="112">
        <v>119</v>
      </c>
      <c r="Z86" s="112">
        <v>127</v>
      </c>
    </row>
    <row r="87" spans="1:30" ht="15" customHeight="1" x14ac:dyDescent="0.25">
      <c r="A87" s="98" t="s">
        <v>4</v>
      </c>
      <c r="B87" s="49"/>
      <c r="C87" s="57" t="str">
        <f t="shared" si="3"/>
        <v>10,146</v>
      </c>
      <c r="D87" s="96">
        <f t="shared" si="4"/>
        <v>4.5440494590417213E-2</v>
      </c>
      <c r="E87" s="97">
        <f t="shared" si="5"/>
        <v>4.5440494590417213E-2</v>
      </c>
      <c r="F87" s="96">
        <f t="shared" si="6"/>
        <v>0.14269624957765514</v>
      </c>
      <c r="G87" s="97">
        <f t="shared" si="7"/>
        <v>0.14269624957765514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72</v>
      </c>
      <c r="W87" s="112">
        <v>91</v>
      </c>
      <c r="X87" s="112">
        <v>77</v>
      </c>
      <c r="Y87" s="112">
        <v>79</v>
      </c>
      <c r="Z87" s="112">
        <v>81</v>
      </c>
    </row>
    <row r="88" spans="1:30" ht="15" customHeight="1" x14ac:dyDescent="0.25">
      <c r="A88" s="98" t="s">
        <v>5</v>
      </c>
      <c r="B88" s="49"/>
      <c r="C88" s="57" t="str">
        <f t="shared" si="3"/>
        <v>9,016</v>
      </c>
      <c r="D88" s="96">
        <f t="shared" si="4"/>
        <v>2.5011368804001899E-2</v>
      </c>
      <c r="E88" s="97">
        <f t="shared" si="5"/>
        <v>2.5011368804001899E-2</v>
      </c>
      <c r="F88" s="96">
        <f t="shared" si="6"/>
        <v>0.15014670238550831</v>
      </c>
      <c r="G88" s="97">
        <f t="shared" si="7"/>
        <v>0.15014670238550831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97</v>
      </c>
      <c r="W88" s="112">
        <v>114</v>
      </c>
      <c r="X88" s="112">
        <v>125</v>
      </c>
      <c r="Y88" s="112">
        <v>110</v>
      </c>
      <c r="Z88" s="112">
        <v>121</v>
      </c>
    </row>
    <row r="89" spans="1:30" ht="15" customHeight="1" x14ac:dyDescent="0.25">
      <c r="A89" s="49" t="s">
        <v>6</v>
      </c>
      <c r="B89" s="49"/>
      <c r="C89" s="57" t="str">
        <f t="shared" si="3"/>
        <v>12,517</v>
      </c>
      <c r="D89" s="96">
        <f t="shared" si="4"/>
        <v>2.7752689054930668E-2</v>
      </c>
      <c r="E89" s="97">
        <f t="shared" si="5"/>
        <v>2.7752689054930668E-2</v>
      </c>
      <c r="F89" s="96">
        <f t="shared" si="6"/>
        <v>0.10243086137044211</v>
      </c>
      <c r="G89" s="97">
        <f t="shared" si="7"/>
        <v>0.10243086137044211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1921</v>
      </c>
      <c r="W89" s="112">
        <v>1939</v>
      </c>
      <c r="X89" s="112">
        <v>1861</v>
      </c>
      <c r="Y89" s="112">
        <v>1820</v>
      </c>
      <c r="Z89" s="112">
        <v>1912</v>
      </c>
    </row>
    <row r="90" spans="1:30" ht="15" customHeight="1" x14ac:dyDescent="0.25">
      <c r="A90" s="49" t="s">
        <v>95</v>
      </c>
      <c r="B90" s="49"/>
      <c r="C90" s="57" t="str">
        <f t="shared" si="3"/>
        <v>$71,567</v>
      </c>
      <c r="D90" s="96">
        <f t="shared" si="4"/>
        <v>7.3259200383911871E-2</v>
      </c>
      <c r="E90" s="97">
        <f t="shared" si="5"/>
        <v>7.3259200383911871E-2</v>
      </c>
      <c r="F90" s="96">
        <f t="shared" si="6"/>
        <v>6.0036484403628521E-2</v>
      </c>
      <c r="G90" s="97">
        <f t="shared" si="7"/>
        <v>6.0036484403628521E-2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710</v>
      </c>
      <c r="W90" s="112">
        <v>758</v>
      </c>
      <c r="X90" s="112">
        <v>785</v>
      </c>
      <c r="Y90" s="112">
        <v>848</v>
      </c>
      <c r="Z90" s="112">
        <v>786</v>
      </c>
    </row>
    <row r="91" spans="1:30" ht="15" customHeight="1" x14ac:dyDescent="0.25">
      <c r="A91" s="49" t="s">
        <v>7</v>
      </c>
      <c r="B91" s="49"/>
      <c r="C91" s="57" t="str">
        <f t="shared" si="3"/>
        <v>$1,182.3 mil</v>
      </c>
      <c r="D91" s="96">
        <f t="shared" si="4"/>
        <v>4.6060229028889843E-2</v>
      </c>
      <c r="E91" s="97">
        <f t="shared" si="5"/>
        <v>4.6060229028889843E-2</v>
      </c>
      <c r="F91" s="96">
        <f t="shared" si="6"/>
        <v>0.21900420409618238</v>
      </c>
      <c r="G91" s="97">
        <f t="shared" si="7"/>
        <v>0.21900420409618238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6229</v>
      </c>
      <c r="W91" s="112">
        <v>6686</v>
      </c>
      <c r="X91" s="112">
        <v>6578</v>
      </c>
      <c r="Y91" s="112">
        <v>6601</v>
      </c>
      <c r="Z91" s="112">
        <v>6809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284</v>
      </c>
      <c r="W93" s="112">
        <v>332</v>
      </c>
      <c r="X93" s="112">
        <v>336</v>
      </c>
      <c r="Y93" s="112">
        <v>337</v>
      </c>
      <c r="Z93" s="112">
        <v>361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615</v>
      </c>
      <c r="W94" s="112">
        <v>655</v>
      </c>
      <c r="X94" s="112">
        <v>659</v>
      </c>
      <c r="Y94" s="112">
        <v>657</v>
      </c>
      <c r="Z94" s="112">
        <v>654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262</v>
      </c>
      <c r="W95" s="112">
        <v>303</v>
      </c>
      <c r="X95" s="112">
        <v>292</v>
      </c>
      <c r="Y95" s="112">
        <v>307</v>
      </c>
      <c r="Z95" s="112">
        <v>313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570</v>
      </c>
      <c r="W96" s="112">
        <v>556</v>
      </c>
      <c r="X96" s="112">
        <v>569</v>
      </c>
      <c r="Y96" s="112">
        <v>550</v>
      </c>
      <c r="Z96" s="112">
        <v>584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888</v>
      </c>
      <c r="W97" s="112">
        <v>892</v>
      </c>
      <c r="X97" s="112">
        <v>879</v>
      </c>
      <c r="Y97" s="112">
        <v>863</v>
      </c>
      <c r="Z97" s="112">
        <v>875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437</v>
      </c>
      <c r="W98" s="112">
        <v>411</v>
      </c>
      <c r="X98" s="112">
        <v>386</v>
      </c>
      <c r="Y98" s="112">
        <v>416</v>
      </c>
      <c r="Z98" s="112">
        <v>398</v>
      </c>
    </row>
    <row r="99" spans="1:32" ht="15" customHeight="1" x14ac:dyDescent="0.25">
      <c r="S99" s="115" t="s">
        <v>196</v>
      </c>
      <c r="T99" s="115"/>
      <c r="U99" s="112"/>
      <c r="V99" s="112">
        <v>550</v>
      </c>
      <c r="W99" s="112">
        <v>563</v>
      </c>
      <c r="X99" s="112">
        <v>559</v>
      </c>
      <c r="Y99" s="112">
        <v>577</v>
      </c>
      <c r="Z99" s="112">
        <v>622</v>
      </c>
    </row>
    <row r="100" spans="1:32" ht="15" customHeight="1" x14ac:dyDescent="0.25">
      <c r="S100" s="115" t="s">
        <v>58</v>
      </c>
      <c r="T100" s="115"/>
      <c r="U100" s="112"/>
      <c r="V100" s="112">
        <v>657</v>
      </c>
      <c r="W100" s="112">
        <v>739</v>
      </c>
      <c r="X100" s="112">
        <v>783</v>
      </c>
      <c r="Y100" s="112">
        <v>800</v>
      </c>
      <c r="Z100" s="112">
        <v>798</v>
      </c>
    </row>
    <row r="101" spans="1:32" x14ac:dyDescent="0.25">
      <c r="A101" s="18"/>
      <c r="S101" s="118" t="s">
        <v>53</v>
      </c>
      <c r="T101" s="118"/>
      <c r="U101" s="112"/>
      <c r="V101" s="112">
        <v>5123</v>
      </c>
      <c r="W101" s="112">
        <v>5461</v>
      </c>
      <c r="X101" s="112">
        <v>5466</v>
      </c>
      <c r="Y101" s="112">
        <v>5551</v>
      </c>
      <c r="Z101" s="112">
        <v>5686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13855</v>
      </c>
      <c r="W104" s="112">
        <v>14526</v>
      </c>
      <c r="X104" s="112">
        <v>14565</v>
      </c>
      <c r="Y104" s="112">
        <v>15222</v>
      </c>
      <c r="Z104" s="112">
        <v>16111</v>
      </c>
      <c r="AB104" s="109" t="str">
        <f>TEXT(Z104,"###,###")</f>
        <v>16,111</v>
      </c>
      <c r="AD104" s="130">
        <f>Z104/($Z$4)*100</f>
        <v>83.985820778814585</v>
      </c>
      <c r="AF104" s="109"/>
    </row>
    <row r="105" spans="1:32" x14ac:dyDescent="0.25">
      <c r="S105" s="115" t="s">
        <v>17</v>
      </c>
      <c r="T105" s="115"/>
      <c r="U105" s="112"/>
      <c r="V105" s="112">
        <v>1940</v>
      </c>
      <c r="W105" s="112">
        <v>1851</v>
      </c>
      <c r="X105" s="112">
        <v>1880</v>
      </c>
      <c r="Y105" s="112">
        <v>1878</v>
      </c>
      <c r="Z105" s="112">
        <v>1789</v>
      </c>
      <c r="AB105" s="109" t="str">
        <f>TEXT(Z105,"###,###")</f>
        <v>1,789</v>
      </c>
      <c r="AD105" s="130">
        <f>Z105/($Z$4)*100</f>
        <v>9.3259656987958088</v>
      </c>
      <c r="AF105" s="109"/>
    </row>
    <row r="106" spans="1:32" x14ac:dyDescent="0.25">
      <c r="S106" s="118" t="s">
        <v>53</v>
      </c>
      <c r="T106" s="118"/>
      <c r="U106" s="120"/>
      <c r="V106" s="120">
        <v>15795</v>
      </c>
      <c r="W106" s="120">
        <v>16377</v>
      </c>
      <c r="X106" s="120">
        <v>16445</v>
      </c>
      <c r="Y106" s="120">
        <v>17100</v>
      </c>
      <c r="Z106" s="120">
        <v>17900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1885</v>
      </c>
      <c r="W108" s="112">
        <v>1956</v>
      </c>
      <c r="X108" s="112">
        <v>1876</v>
      </c>
      <c r="Y108" s="112">
        <v>2046</v>
      </c>
      <c r="Z108" s="112">
        <v>2173</v>
      </c>
      <c r="AB108" s="109" t="str">
        <f>TEXT(Z108,"###,###")</f>
        <v>2,173</v>
      </c>
      <c r="AD108" s="130">
        <f>Z108/($Z$4)*100</f>
        <v>11.327738101443986</v>
      </c>
      <c r="AF108" s="109"/>
    </row>
    <row r="109" spans="1:32" x14ac:dyDescent="0.25">
      <c r="S109" s="115" t="s">
        <v>20</v>
      </c>
      <c r="T109" s="115"/>
      <c r="U109" s="112"/>
      <c r="V109" s="112">
        <v>2196</v>
      </c>
      <c r="W109" s="112">
        <v>2305</v>
      </c>
      <c r="X109" s="112">
        <v>2414</v>
      </c>
      <c r="Y109" s="112">
        <v>2267</v>
      </c>
      <c r="Z109" s="112">
        <v>2552</v>
      </c>
      <c r="AB109" s="109" t="str">
        <f>TEXT(Z109,"###,###")</f>
        <v>2,552</v>
      </c>
      <c r="AD109" s="130">
        <f>Z109/($Z$4)*100</f>
        <v>13.303445759266017</v>
      </c>
      <c r="AF109" s="109"/>
    </row>
    <row r="110" spans="1:32" x14ac:dyDescent="0.25">
      <c r="S110" s="115" t="s">
        <v>21</v>
      </c>
      <c r="T110" s="115"/>
      <c r="U110" s="112"/>
      <c r="V110" s="112">
        <v>2810</v>
      </c>
      <c r="W110" s="112">
        <v>3026</v>
      </c>
      <c r="X110" s="112">
        <v>3230</v>
      </c>
      <c r="Y110" s="112">
        <v>3610</v>
      </c>
      <c r="Z110" s="112">
        <v>3841</v>
      </c>
      <c r="AB110" s="109" t="str">
        <f>TEXT(Z110,"###,###")</f>
        <v>3,841</v>
      </c>
      <c r="AD110" s="130">
        <f>Z110/($Z$4)*100</f>
        <v>20.02293697544701</v>
      </c>
      <c r="AF110" s="109"/>
    </row>
    <row r="111" spans="1:32" x14ac:dyDescent="0.25">
      <c r="S111" s="115" t="s">
        <v>22</v>
      </c>
      <c r="T111" s="115"/>
      <c r="U111" s="112"/>
      <c r="V111" s="112">
        <v>8602</v>
      </c>
      <c r="W111" s="112">
        <v>8143</v>
      </c>
      <c r="X111" s="112">
        <v>8925</v>
      </c>
      <c r="Y111" s="112">
        <v>9175</v>
      </c>
      <c r="Z111" s="112">
        <v>9331</v>
      </c>
      <c r="AB111" s="109" t="str">
        <f>TEXT(Z111,"###,###")</f>
        <v>9,331</v>
      </c>
      <c r="AD111" s="130">
        <f>Z111/($Z$4)*100</f>
        <v>48.64202679455768</v>
      </c>
      <c r="AF111" s="109"/>
    </row>
    <row r="112" spans="1:32" x14ac:dyDescent="0.25">
      <c r="S112" s="118" t="s">
        <v>53</v>
      </c>
      <c r="T112" s="118"/>
      <c r="U112" s="112"/>
      <c r="V112" s="112">
        <v>16721</v>
      </c>
      <c r="W112" s="112">
        <v>17360</v>
      </c>
      <c r="X112" s="112">
        <v>17940</v>
      </c>
      <c r="Y112" s="112">
        <v>18527</v>
      </c>
      <c r="Z112" s="112">
        <v>19188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38.78</v>
      </c>
      <c r="W118" s="131">
        <v>39.31</v>
      </c>
      <c r="X118" s="131">
        <v>39.56</v>
      </c>
      <c r="Y118" s="131">
        <v>39.58</v>
      </c>
      <c r="Z118" s="131">
        <v>39.58</v>
      </c>
      <c r="AB118" s="109" t="str">
        <f>TEXT(Z118,"##.0")</f>
        <v>39.6</v>
      </c>
    </row>
    <row r="120" spans="19:32" x14ac:dyDescent="0.25">
      <c r="S120" s="101" t="s">
        <v>97</v>
      </c>
      <c r="T120" s="112"/>
      <c r="U120" s="112"/>
      <c r="V120" s="112">
        <v>9908</v>
      </c>
      <c r="W120" s="112">
        <v>10328</v>
      </c>
      <c r="X120" s="112">
        <v>10252</v>
      </c>
      <c r="Y120" s="112">
        <v>10387</v>
      </c>
      <c r="Z120" s="112">
        <v>10693</v>
      </c>
      <c r="AB120" s="109" t="str">
        <f>TEXT(Z120,"###,###")</f>
        <v>10,693</v>
      </c>
    </row>
    <row r="121" spans="19:32" x14ac:dyDescent="0.25">
      <c r="S121" s="101" t="s">
        <v>98</v>
      </c>
      <c r="T121" s="112"/>
      <c r="U121" s="112"/>
      <c r="V121" s="112">
        <v>587</v>
      </c>
      <c r="W121" s="112">
        <v>829</v>
      </c>
      <c r="X121" s="112">
        <v>795</v>
      </c>
      <c r="Y121" s="112">
        <v>754</v>
      </c>
      <c r="Z121" s="112">
        <v>794</v>
      </c>
      <c r="AB121" s="109" t="str">
        <f>TEXT(Z121,"###,###")</f>
        <v>794</v>
      </c>
    </row>
    <row r="122" spans="19:32" x14ac:dyDescent="0.25">
      <c r="S122" s="101" t="s">
        <v>99</v>
      </c>
      <c r="T122" s="112"/>
      <c r="U122" s="112"/>
      <c r="V122" s="112">
        <v>859</v>
      </c>
      <c r="W122" s="112">
        <v>993</v>
      </c>
      <c r="X122" s="112">
        <v>1011</v>
      </c>
      <c r="Y122" s="112">
        <v>1036</v>
      </c>
      <c r="Z122" s="112">
        <v>1030</v>
      </c>
      <c r="AB122" s="109" t="str">
        <f>TEXT(Z122,"###,###")</f>
        <v>1,030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10767</v>
      </c>
      <c r="W124" s="112">
        <v>11321</v>
      </c>
      <c r="X124" s="112">
        <v>11263</v>
      </c>
      <c r="Y124" s="112">
        <v>11423</v>
      </c>
      <c r="Z124" s="112">
        <v>11723</v>
      </c>
      <c r="AB124" s="109" t="str">
        <f>TEXT(Z124,"###,###")</f>
        <v>11,723</v>
      </c>
      <c r="AD124" s="127">
        <f>Z124/$Z$7*100</f>
        <v>93.656626987297273</v>
      </c>
    </row>
    <row r="125" spans="19:32" x14ac:dyDescent="0.25">
      <c r="S125" s="101" t="s">
        <v>101</v>
      </c>
      <c r="T125" s="112"/>
      <c r="U125" s="112"/>
      <c r="V125" s="112">
        <v>1446</v>
      </c>
      <c r="W125" s="112">
        <v>1822</v>
      </c>
      <c r="X125" s="112">
        <v>1806</v>
      </c>
      <c r="Y125" s="112">
        <v>1790</v>
      </c>
      <c r="Z125" s="112">
        <v>1824</v>
      </c>
      <c r="AB125" s="109" t="str">
        <f>TEXT(Z125,"###,###")</f>
        <v>1,824</v>
      </c>
      <c r="AD125" s="127">
        <f>Z125/$Z$7*100</f>
        <v>14.572181832707518</v>
      </c>
    </row>
    <row r="127" spans="19:32" x14ac:dyDescent="0.25">
      <c r="S127" s="101" t="s">
        <v>102</v>
      </c>
      <c r="T127" s="112"/>
      <c r="U127" s="112"/>
      <c r="V127" s="112">
        <v>6229</v>
      </c>
      <c r="W127" s="112">
        <v>6684</v>
      </c>
      <c r="X127" s="112">
        <v>6575</v>
      </c>
      <c r="Y127" s="112">
        <v>6602</v>
      </c>
      <c r="Z127" s="112">
        <v>6808</v>
      </c>
      <c r="AB127" s="109" t="str">
        <f>TEXT(Z127,"###,###")</f>
        <v>6,808</v>
      </c>
      <c r="AD127" s="127">
        <f>Z127/$Z$7*100</f>
        <v>54.39002955979867</v>
      </c>
    </row>
    <row r="128" spans="19:32" x14ac:dyDescent="0.25">
      <c r="S128" s="101" t="s">
        <v>103</v>
      </c>
      <c r="T128" s="112"/>
      <c r="U128" s="112"/>
      <c r="V128" s="112">
        <v>5118</v>
      </c>
      <c r="W128" s="112">
        <v>5455</v>
      </c>
      <c r="X128" s="112">
        <v>5468</v>
      </c>
      <c r="Y128" s="112">
        <v>5552</v>
      </c>
      <c r="Z128" s="112">
        <v>5686</v>
      </c>
      <c r="AB128" s="109" t="str">
        <f>TEXT(Z128,"###,###")</f>
        <v>5,686</v>
      </c>
      <c r="AD128" s="127">
        <f>Z128/$Z$7*100</f>
        <v>45.426220340337139</v>
      </c>
    </row>
    <row r="130" spans="19:20" x14ac:dyDescent="0.25">
      <c r="S130" s="101" t="s">
        <v>277</v>
      </c>
      <c r="T130" s="127">
        <v>85.427818167292486</v>
      </c>
    </row>
    <row r="131" spans="19:20" x14ac:dyDescent="0.25">
      <c r="S131" s="101" t="s">
        <v>278</v>
      </c>
      <c r="T131" s="127">
        <v>6.3433730127027239</v>
      </c>
    </row>
    <row r="132" spans="19:20" x14ac:dyDescent="0.25">
      <c r="S132" s="101" t="s">
        <v>279</v>
      </c>
      <c r="T132" s="127">
        <v>8.2288088200047937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4980A0-EA18-4633-85FD-C746B43578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E190B-C540-4F66-BB83-F78E3E4F1F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23C1A6-FC77-41EE-B823-A16361AA6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123725-4028-439B-98A0-606A2764D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CD75-C41F-419A-9C08-35C0B0BC55D2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9.36 Kowanyama,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613</v>
      </c>
      <c r="W4" s="108">
        <v>495</v>
      </c>
      <c r="X4" s="108">
        <v>503</v>
      </c>
      <c r="Y4" s="108">
        <v>533</v>
      </c>
      <c r="Z4" s="108">
        <v>536</v>
      </c>
      <c r="AB4" s="109" t="str">
        <f>TEXT(Z4,"###,###")</f>
        <v>536</v>
      </c>
      <c r="AD4" s="110">
        <f>Z4/Y4-1</f>
        <v>5.6285178236397115E-3</v>
      </c>
      <c r="AF4" s="110">
        <f>Z4/V4-1</f>
        <v>-0.12561174551386622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302</v>
      </c>
      <c r="W5" s="108">
        <v>232</v>
      </c>
      <c r="X5" s="108">
        <v>275</v>
      </c>
      <c r="Y5" s="108">
        <v>269</v>
      </c>
      <c r="Z5" s="108">
        <v>292</v>
      </c>
      <c r="AB5" s="109" t="str">
        <f>TEXT(Z5,"###,###")</f>
        <v>292</v>
      </c>
      <c r="AD5" s="110">
        <f t="shared" ref="AD5:AD9" si="0">Z5/Y5-1</f>
        <v>8.5501858736059422E-2</v>
      </c>
      <c r="AF5" s="110">
        <f t="shared" ref="AF5:AF9" si="1">Z5/V5-1</f>
        <v>-3.3112582781456901E-2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309</v>
      </c>
      <c r="W6" s="108">
        <v>263</v>
      </c>
      <c r="X6" s="108">
        <v>227</v>
      </c>
      <c r="Y6" s="108">
        <v>259</v>
      </c>
      <c r="Z6" s="108">
        <v>236</v>
      </c>
      <c r="AB6" s="109" t="str">
        <f>TEXT(Z6,"###,###")</f>
        <v>236</v>
      </c>
      <c r="AD6" s="110">
        <f t="shared" si="0"/>
        <v>-8.8803088803088848E-2</v>
      </c>
      <c r="AF6" s="110">
        <f t="shared" si="1"/>
        <v>-0.2362459546925566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427</v>
      </c>
      <c r="W7" s="108">
        <v>378</v>
      </c>
      <c r="X7" s="108">
        <v>383</v>
      </c>
      <c r="Y7" s="108">
        <v>381</v>
      </c>
      <c r="Z7" s="108">
        <v>384</v>
      </c>
      <c r="AB7" s="109" t="str">
        <f>TEXT(Z7,"###,###")</f>
        <v>384</v>
      </c>
      <c r="AD7" s="110">
        <f t="shared" si="0"/>
        <v>7.8740157480314821E-3</v>
      </c>
      <c r="AF7" s="110">
        <f t="shared" si="1"/>
        <v>-0.10070257611241218</v>
      </c>
    </row>
    <row r="8" spans="1:32" ht="17.25" customHeight="1" x14ac:dyDescent="0.25">
      <c r="A8" s="64" t="s">
        <v>12</v>
      </c>
      <c r="B8" s="65"/>
      <c r="C8" s="29"/>
      <c r="D8" s="66" t="str">
        <f>AB4</f>
        <v>536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384</v>
      </c>
      <c r="P8" s="67"/>
      <c r="S8" s="107" t="s">
        <v>82</v>
      </c>
      <c r="T8" s="108"/>
      <c r="U8" s="108"/>
      <c r="V8" s="108">
        <v>21377.57</v>
      </c>
      <c r="W8" s="108">
        <v>25038.080000000002</v>
      </c>
      <c r="X8" s="108">
        <v>23930.639999999999</v>
      </c>
      <c r="Y8" s="108">
        <v>22943.5</v>
      </c>
      <c r="Z8" s="108">
        <v>28785</v>
      </c>
      <c r="AB8" s="109" t="str">
        <f>TEXT(Z8,"$###,###")</f>
        <v>$28,785</v>
      </c>
      <c r="AD8" s="110">
        <f t="shared" si="0"/>
        <v>0.25460370039444724</v>
      </c>
      <c r="AF8" s="110">
        <f t="shared" si="1"/>
        <v>0.34650477112225575</v>
      </c>
    </row>
    <row r="9" spans="1:32" x14ac:dyDescent="0.25">
      <c r="A9" s="30" t="s">
        <v>14</v>
      </c>
      <c r="B9" s="71"/>
      <c r="C9" s="72"/>
      <c r="D9" s="73">
        <f>AD104</f>
        <v>41.604477611940297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53.385416666666664</v>
      </c>
      <c r="P9" s="74" t="s">
        <v>83</v>
      </c>
      <c r="S9" s="107" t="s">
        <v>7</v>
      </c>
      <c r="T9" s="108"/>
      <c r="U9" s="108"/>
      <c r="V9" s="108">
        <v>14549911</v>
      </c>
      <c r="W9" s="108">
        <v>16027871</v>
      </c>
      <c r="X9" s="108">
        <v>14164175</v>
      </c>
      <c r="Y9" s="108">
        <v>15353104</v>
      </c>
      <c r="Z9" s="108">
        <v>16259878</v>
      </c>
      <c r="AB9" s="109" t="str">
        <f>TEXT(Z9/1000000,"$#,###.0")&amp;" mil"</f>
        <v>$16.3 mil</v>
      </c>
      <c r="AD9" s="110">
        <f t="shared" si="0"/>
        <v>5.9061281679587463E-2</v>
      </c>
      <c r="AF9" s="110">
        <f t="shared" si="1"/>
        <v>0.11752422403133589</v>
      </c>
    </row>
    <row r="10" spans="1:32" x14ac:dyDescent="0.25">
      <c r="A10" s="30" t="s">
        <v>17</v>
      </c>
      <c r="B10" s="71"/>
      <c r="C10" s="72"/>
      <c r="D10" s="73">
        <f>AD105</f>
        <v>58.768656716417908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44.791666666666671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98.697916666666657</v>
      </c>
      <c r="P11" s="74" t="s">
        <v>83</v>
      </c>
      <c r="S11" s="107" t="s">
        <v>29</v>
      </c>
      <c r="T11" s="112"/>
      <c r="U11" s="112"/>
      <c r="V11" s="112">
        <v>605</v>
      </c>
      <c r="W11" s="112">
        <v>490</v>
      </c>
      <c r="X11" s="112">
        <v>500</v>
      </c>
      <c r="Y11" s="112">
        <v>533</v>
      </c>
      <c r="Z11" s="112">
        <v>531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6</v>
      </c>
      <c r="W12" s="112">
        <v>5</v>
      </c>
      <c r="X12" s="112">
        <v>3</v>
      </c>
      <c r="Y12" s="112">
        <v>6</v>
      </c>
      <c r="Z12" s="112">
        <v>0</v>
      </c>
    </row>
    <row r="13" spans="1:32" ht="15" customHeight="1" x14ac:dyDescent="0.25">
      <c r="A13" s="30" t="s">
        <v>19</v>
      </c>
      <c r="B13" s="72"/>
      <c r="C13" s="72"/>
      <c r="D13" s="73">
        <f>AD108</f>
        <v>5.7835820895522385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5.2238805970149249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49.253731343283583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20.472440944881889</v>
      </c>
      <c r="P15" s="74" t="s">
        <v>83</v>
      </c>
      <c r="S15" s="115" t="s">
        <v>59</v>
      </c>
      <c r="T15" s="115"/>
      <c r="U15" s="116"/>
      <c r="V15" s="116">
        <v>17</v>
      </c>
      <c r="W15" s="116">
        <v>4</v>
      </c>
      <c r="X15" s="116">
        <v>21</v>
      </c>
      <c r="Y15" s="112">
        <v>7</v>
      </c>
      <c r="Z15" s="112">
        <v>17</v>
      </c>
      <c r="AB15" s="117">
        <f t="shared" ref="AB15:AB34" si="2">IF(Z15="np",0,Z15/$Z$34)</f>
        <v>3.1598513011152414E-2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38.619402985074622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79.527559055118118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2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Kowanyama (2018-19 to 2022-23)</v>
      </c>
      <c r="B19" s="63"/>
      <c r="C19" s="63"/>
      <c r="D19" s="63"/>
      <c r="E19" s="63"/>
      <c r="F19" s="63"/>
      <c r="G19" s="63" t="str">
        <f>$S$1&amp;" ("&amp;$V$2&amp;" to "&amp;$Z$2&amp;")"</f>
        <v>Kowanyama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25</v>
      </c>
      <c r="W19" s="116">
        <v>11</v>
      </c>
      <c r="X19" s="116">
        <v>12</v>
      </c>
      <c r="Y19" s="112">
        <v>26</v>
      </c>
      <c r="Z19" s="112">
        <v>22</v>
      </c>
      <c r="AB19" s="117">
        <f t="shared" si="2"/>
        <v>4.0892193308550186E-2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2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37</v>
      </c>
      <c r="W21" s="116">
        <v>41</v>
      </c>
      <c r="X21" s="116">
        <v>46</v>
      </c>
      <c r="Y21" s="112">
        <v>45</v>
      </c>
      <c r="Z21" s="112">
        <v>43</v>
      </c>
      <c r="AB21" s="117">
        <f t="shared" si="2"/>
        <v>7.9925650557620811E-2</v>
      </c>
    </row>
    <row r="22" spans="1:28" x14ac:dyDescent="0.25">
      <c r="S22" s="115" t="s">
        <v>66</v>
      </c>
      <c r="T22" s="115"/>
      <c r="U22" s="116"/>
      <c r="V22" s="116">
        <v>53</v>
      </c>
      <c r="W22" s="116">
        <v>35</v>
      </c>
      <c r="X22" s="116">
        <v>29</v>
      </c>
      <c r="Y22" s="112">
        <v>39</v>
      </c>
      <c r="Z22" s="112">
        <v>56</v>
      </c>
      <c r="AB22" s="117">
        <f t="shared" si="2"/>
        <v>0.10408921933085502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2</v>
      </c>
      <c r="Y25" s="112">
        <v>5</v>
      </c>
      <c r="Z25" s="112">
        <v>3</v>
      </c>
      <c r="AB25" s="117">
        <f t="shared" si="2"/>
        <v>5.5762081784386614E-3</v>
      </c>
    </row>
    <row r="26" spans="1:28" x14ac:dyDescent="0.25">
      <c r="S26" s="115" t="s">
        <v>70</v>
      </c>
      <c r="T26" s="115"/>
      <c r="U26" s="116"/>
      <c r="V26" s="116">
        <v>10</v>
      </c>
      <c r="W26" s="116">
        <v>9</v>
      </c>
      <c r="X26" s="116">
        <v>13</v>
      </c>
      <c r="Y26" s="112">
        <v>10</v>
      </c>
      <c r="Z26" s="112">
        <v>5</v>
      </c>
      <c r="AB26" s="117">
        <f t="shared" si="2"/>
        <v>9.2936802973977699E-3</v>
      </c>
    </row>
    <row r="27" spans="1:28" x14ac:dyDescent="0.25">
      <c r="S27" s="115" t="s">
        <v>71</v>
      </c>
      <c r="T27" s="115"/>
      <c r="U27" s="116"/>
      <c r="V27" s="116">
        <v>7</v>
      </c>
      <c r="W27" s="116">
        <v>3</v>
      </c>
      <c r="X27" s="116">
        <v>4</v>
      </c>
      <c r="Y27" s="112">
        <v>13</v>
      </c>
      <c r="Z27" s="112">
        <v>4</v>
      </c>
      <c r="AB27" s="117">
        <f t="shared" si="2"/>
        <v>7.4349442379182153E-3</v>
      </c>
    </row>
    <row r="28" spans="1:28" x14ac:dyDescent="0.25">
      <c r="S28" s="115" t="s">
        <v>72</v>
      </c>
      <c r="T28" s="115"/>
      <c r="U28" s="116"/>
      <c r="V28" s="116">
        <v>42</v>
      </c>
      <c r="W28" s="116">
        <v>27</v>
      </c>
      <c r="X28" s="116">
        <v>16</v>
      </c>
      <c r="Y28" s="112">
        <v>17</v>
      </c>
      <c r="Z28" s="112">
        <v>50</v>
      </c>
      <c r="AB28" s="117">
        <f t="shared" si="2"/>
        <v>9.2936802973977689E-2</v>
      </c>
    </row>
    <row r="29" spans="1:28" x14ac:dyDescent="0.25">
      <c r="S29" s="115" t="s">
        <v>73</v>
      </c>
      <c r="T29" s="115"/>
      <c r="U29" s="116"/>
      <c r="V29" s="116">
        <v>197</v>
      </c>
      <c r="W29" s="116">
        <v>175</v>
      </c>
      <c r="X29" s="116">
        <v>172</v>
      </c>
      <c r="Y29" s="112">
        <v>201</v>
      </c>
      <c r="Z29" s="112">
        <v>192</v>
      </c>
      <c r="AB29" s="117">
        <f t="shared" si="2"/>
        <v>0.35687732342007433</v>
      </c>
    </row>
    <row r="30" spans="1:28" x14ac:dyDescent="0.25">
      <c r="S30" s="115" t="s">
        <v>74</v>
      </c>
      <c r="T30" s="115"/>
      <c r="U30" s="116"/>
      <c r="V30" s="116">
        <v>140</v>
      </c>
      <c r="W30" s="116">
        <v>107</v>
      </c>
      <c r="X30" s="116">
        <v>93</v>
      </c>
      <c r="Y30" s="112">
        <v>85</v>
      </c>
      <c r="Z30" s="112">
        <v>71</v>
      </c>
      <c r="AB30" s="117">
        <f t="shared" si="2"/>
        <v>0.13197026022304834</v>
      </c>
    </row>
    <row r="31" spans="1:28" x14ac:dyDescent="0.25">
      <c r="S31" s="115" t="s">
        <v>75</v>
      </c>
      <c r="T31" s="115"/>
      <c r="U31" s="116"/>
      <c r="V31" s="116">
        <v>35</v>
      </c>
      <c r="W31" s="116">
        <v>40</v>
      </c>
      <c r="X31" s="116">
        <v>42</v>
      </c>
      <c r="Y31" s="112">
        <v>45</v>
      </c>
      <c r="Z31" s="112">
        <v>34</v>
      </c>
      <c r="AB31" s="117">
        <f t="shared" si="2"/>
        <v>6.3197026022304828E-2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0</v>
      </c>
      <c r="X32" s="116">
        <v>4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44</v>
      </c>
      <c r="W33" s="116">
        <v>39</v>
      </c>
      <c r="X33" s="116">
        <v>43</v>
      </c>
      <c r="Y33" s="112">
        <v>37</v>
      </c>
      <c r="Z33" s="112">
        <v>42</v>
      </c>
      <c r="AB33" s="117">
        <f t="shared" si="2"/>
        <v>7.8066914498141265E-2</v>
      </c>
    </row>
    <row r="34" spans="19:32" x14ac:dyDescent="0.25">
      <c r="S34" s="118" t="s">
        <v>53</v>
      </c>
      <c r="T34" s="118"/>
      <c r="U34" s="119"/>
      <c r="V34" s="119">
        <v>614</v>
      </c>
      <c r="W34" s="119">
        <v>493</v>
      </c>
      <c r="X34" s="119">
        <v>503</v>
      </c>
      <c r="Y34" s="120">
        <v>534</v>
      </c>
      <c r="Z34" s="120">
        <v>538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319</v>
      </c>
      <c r="W37" s="112">
        <v>310</v>
      </c>
      <c r="X37" s="112">
        <v>323</v>
      </c>
      <c r="Y37" s="112">
        <v>300</v>
      </c>
      <c r="Z37" s="112">
        <v>303</v>
      </c>
      <c r="AB37" s="132">
        <f>Z37/Z40*100</f>
        <v>79.527559055118118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103</v>
      </c>
      <c r="W38" s="112">
        <v>66</v>
      </c>
      <c r="X38" s="112">
        <v>55</v>
      </c>
      <c r="Y38" s="112">
        <v>84</v>
      </c>
      <c r="Z38" s="112">
        <v>78</v>
      </c>
      <c r="AB38" s="132">
        <f>Z38/Z40*100</f>
        <v>20.472440944881889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422</v>
      </c>
      <c r="W40" s="112">
        <v>376</v>
      </c>
      <c r="X40" s="112">
        <v>378</v>
      </c>
      <c r="Y40" s="112">
        <v>384</v>
      </c>
      <c r="Z40" s="112">
        <v>381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2</v>
      </c>
      <c r="Y45" s="112">
        <v>7</v>
      </c>
      <c r="Z45" s="112">
        <v>8</v>
      </c>
    </row>
    <row r="46" spans="19:32" x14ac:dyDescent="0.25">
      <c r="S46" s="115" t="s">
        <v>38</v>
      </c>
      <c r="T46" s="115"/>
      <c r="U46" s="112"/>
      <c r="V46" s="112">
        <v>21</v>
      </c>
      <c r="W46" s="112">
        <v>14</v>
      </c>
      <c r="X46" s="112">
        <v>18</v>
      </c>
      <c r="Y46" s="112">
        <v>11</v>
      </c>
      <c r="Z46" s="112">
        <v>14</v>
      </c>
    </row>
    <row r="47" spans="19:32" x14ac:dyDescent="0.25">
      <c r="S47" s="115" t="s">
        <v>39</v>
      </c>
      <c r="T47" s="115"/>
      <c r="U47" s="112"/>
      <c r="V47" s="112">
        <v>6</v>
      </c>
      <c r="W47" s="112">
        <v>7</v>
      </c>
      <c r="X47" s="112">
        <v>19</v>
      </c>
      <c r="Y47" s="112">
        <v>21</v>
      </c>
      <c r="Z47" s="112">
        <v>17</v>
      </c>
    </row>
    <row r="48" spans="19:32" x14ac:dyDescent="0.25">
      <c r="S48" s="115" t="s">
        <v>40</v>
      </c>
      <c r="T48" s="115"/>
      <c r="U48" s="112"/>
      <c r="V48" s="112">
        <v>29</v>
      </c>
      <c r="W48" s="112">
        <v>27</v>
      </c>
      <c r="X48" s="112">
        <v>23</v>
      </c>
      <c r="Y48" s="112">
        <v>25</v>
      </c>
      <c r="Z48" s="112">
        <v>27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</v>
      </c>
      <c r="W49" s="112">
        <v>21</v>
      </c>
      <c r="X49" s="112">
        <v>34</v>
      </c>
      <c r="Y49" s="112">
        <v>34</v>
      </c>
      <c r="Z49" s="112">
        <v>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Kowanyama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40</v>
      </c>
      <c r="W50" s="112">
        <v>28</v>
      </c>
      <c r="X50" s="112">
        <v>23</v>
      </c>
      <c r="Y50" s="112">
        <v>35</v>
      </c>
      <c r="Z50" s="112">
        <v>37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30</v>
      </c>
      <c r="W51" s="112">
        <v>17</v>
      </c>
      <c r="X51" s="112">
        <v>31</v>
      </c>
      <c r="Y51" s="112">
        <v>18</v>
      </c>
      <c r="Z51" s="112">
        <v>24</v>
      </c>
    </row>
    <row r="52" spans="1:26" ht="15" customHeight="1" x14ac:dyDescent="0.25">
      <c r="S52" s="115" t="s">
        <v>44</v>
      </c>
      <c r="T52" s="115"/>
      <c r="U52" s="112"/>
      <c r="V52" s="112">
        <v>59</v>
      </c>
      <c r="W52" s="112">
        <v>49</v>
      </c>
      <c r="X52" s="112">
        <v>40</v>
      </c>
      <c r="Y52" s="112">
        <v>29</v>
      </c>
      <c r="Z52" s="112">
        <v>35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</v>
      </c>
      <c r="W53" s="112">
        <v>38</v>
      </c>
      <c r="X53" s="112">
        <v>42</v>
      </c>
      <c r="Y53" s="112">
        <v>48</v>
      </c>
      <c r="Z53" s="112">
        <v>53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</v>
      </c>
      <c r="W54" s="112">
        <v>13</v>
      </c>
      <c r="X54" s="112">
        <v>18</v>
      </c>
      <c r="Y54" s="112">
        <v>18</v>
      </c>
      <c r="Z54" s="112">
        <v>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</v>
      </c>
      <c r="W55" s="112">
        <v>15</v>
      </c>
      <c r="X55" s="112">
        <v>15</v>
      </c>
      <c r="Y55" s="112">
        <v>14</v>
      </c>
      <c r="Z55" s="112">
        <v>10</v>
      </c>
    </row>
    <row r="56" spans="1:26" ht="15" customHeight="1" x14ac:dyDescent="0.25">
      <c r="S56" s="115" t="s">
        <v>48</v>
      </c>
      <c r="T56" s="115"/>
      <c r="U56" s="112"/>
      <c r="V56" s="112">
        <v>9</v>
      </c>
      <c r="W56" s="112">
        <v>5</v>
      </c>
      <c r="X56" s="112">
        <v>8</v>
      </c>
      <c r="Y56" s="112">
        <v>5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2</v>
      </c>
      <c r="Y57" s="112">
        <v>7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299</v>
      </c>
      <c r="W61" s="112">
        <v>238</v>
      </c>
      <c r="X61" s="112">
        <v>275</v>
      </c>
      <c r="Y61" s="112">
        <v>273</v>
      </c>
      <c r="Z61" s="112">
        <v>294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3</v>
      </c>
      <c r="Y64" s="112">
        <v>3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Kowanyama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</v>
      </c>
      <c r="W65" s="112">
        <v>28</v>
      </c>
      <c r="X65" s="112">
        <v>12</v>
      </c>
      <c r="Y65" s="112">
        <v>14</v>
      </c>
      <c r="Z65" s="112">
        <v>9</v>
      </c>
    </row>
    <row r="66" spans="1:26" x14ac:dyDescent="0.25">
      <c r="S66" s="115" t="s">
        <v>39</v>
      </c>
      <c r="T66" s="115"/>
      <c r="U66" s="112"/>
      <c r="V66" s="112">
        <v>33</v>
      </c>
      <c r="W66" s="112">
        <v>26</v>
      </c>
      <c r="X66" s="112">
        <v>25</v>
      </c>
      <c r="Y66" s="112">
        <v>33</v>
      </c>
      <c r="Z66" s="112">
        <v>27</v>
      </c>
    </row>
    <row r="67" spans="1:26" x14ac:dyDescent="0.25">
      <c r="S67" s="115" t="s">
        <v>40</v>
      </c>
      <c r="T67" s="115"/>
      <c r="U67" s="112"/>
      <c r="V67" s="112">
        <v>32</v>
      </c>
      <c r="W67" s="112">
        <v>42</v>
      </c>
      <c r="X67" s="112">
        <v>26</v>
      </c>
      <c r="Y67" s="112">
        <v>39</v>
      </c>
      <c r="Z67" s="112">
        <v>30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28</v>
      </c>
      <c r="X68" s="112">
        <v>27</v>
      </c>
      <c r="Y68" s="112">
        <v>22</v>
      </c>
      <c r="Z68" s="112">
        <v>27</v>
      </c>
    </row>
    <row r="69" spans="1:26" x14ac:dyDescent="0.25">
      <c r="S69" s="115" t="s">
        <v>42</v>
      </c>
      <c r="T69" s="115"/>
      <c r="U69" s="112"/>
      <c r="V69" s="112">
        <v>20</v>
      </c>
      <c r="W69" s="112">
        <v>23</v>
      </c>
      <c r="X69" s="112">
        <v>15</v>
      </c>
      <c r="Y69" s="112">
        <v>30</v>
      </c>
      <c r="Z69" s="112">
        <v>34</v>
      </c>
    </row>
    <row r="70" spans="1:26" x14ac:dyDescent="0.25">
      <c r="S70" s="115" t="s">
        <v>43</v>
      </c>
      <c r="T70" s="115"/>
      <c r="U70" s="112"/>
      <c r="V70" s="112">
        <v>42</v>
      </c>
      <c r="W70" s="112">
        <v>26</v>
      </c>
      <c r="X70" s="112">
        <v>24</v>
      </c>
      <c r="Y70" s="112">
        <v>24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42</v>
      </c>
      <c r="W71" s="112">
        <v>31</v>
      </c>
      <c r="X71" s="112">
        <v>30</v>
      </c>
      <c r="Y71" s="112">
        <v>32</v>
      </c>
      <c r="Z71" s="112">
        <v>22</v>
      </c>
    </row>
    <row r="72" spans="1:26" x14ac:dyDescent="0.25">
      <c r="S72" s="115" t="s">
        <v>45</v>
      </c>
      <c r="T72" s="115"/>
      <c r="U72" s="112"/>
      <c r="V72" s="112">
        <v>33</v>
      </c>
      <c r="W72" s="112">
        <v>28</v>
      </c>
      <c r="X72" s="112">
        <v>30</v>
      </c>
      <c r="Y72" s="112">
        <v>24</v>
      </c>
      <c r="Z72" s="112">
        <v>28</v>
      </c>
    </row>
    <row r="73" spans="1:26" x14ac:dyDescent="0.25">
      <c r="S73" s="115" t="s">
        <v>46</v>
      </c>
      <c r="T73" s="115"/>
      <c r="U73" s="112"/>
      <c r="V73" s="112">
        <v>18</v>
      </c>
      <c r="W73" s="112">
        <v>21</v>
      </c>
      <c r="X73" s="112">
        <v>16</v>
      </c>
      <c r="Y73" s="112">
        <v>26</v>
      </c>
      <c r="Z73" s="112">
        <v>21</v>
      </c>
    </row>
    <row r="74" spans="1:26" x14ac:dyDescent="0.25">
      <c r="S74" s="115" t="s">
        <v>47</v>
      </c>
      <c r="T74" s="115"/>
      <c r="U74" s="112"/>
      <c r="V74" s="112">
        <v>8</v>
      </c>
      <c r="W74" s="112">
        <v>14</v>
      </c>
      <c r="X74" s="112">
        <v>11</v>
      </c>
      <c r="Y74" s="112">
        <v>11</v>
      </c>
      <c r="Z74" s="112">
        <v>9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4</v>
      </c>
      <c r="X75" s="112">
        <v>6</v>
      </c>
      <c r="Y75" s="112">
        <v>5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2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310</v>
      </c>
      <c r="W80" s="112">
        <v>264</v>
      </c>
      <c r="X80" s="112">
        <v>227</v>
      </c>
      <c r="Y80" s="112">
        <v>262</v>
      </c>
      <c r="Z80" s="112">
        <v>237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Kowanyama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16</v>
      </c>
      <c r="W83" s="112">
        <v>19</v>
      </c>
      <c r="X83" s="112">
        <v>14</v>
      </c>
      <c r="Y83" s="112">
        <v>14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20</v>
      </c>
      <c r="W84" s="112">
        <v>17</v>
      </c>
      <c r="X84" s="112">
        <v>26</v>
      </c>
      <c r="Y84" s="112">
        <v>29</v>
      </c>
      <c r="Z84" s="112">
        <v>30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30</v>
      </c>
      <c r="W85" s="112">
        <v>28</v>
      </c>
      <c r="X85" s="112">
        <v>20</v>
      </c>
      <c r="Y85" s="112">
        <v>21</v>
      </c>
      <c r="Z85" s="112">
        <v>16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536</v>
      </c>
      <c r="D86" s="96">
        <f t="shared" ref="D86:D91" si="4">AD4</f>
        <v>5.6285178236397115E-3</v>
      </c>
      <c r="E86" s="97">
        <f t="shared" ref="E86:E91" si="5">AD4</f>
        <v>5.6285178236397115E-3</v>
      </c>
      <c r="F86" s="96">
        <f t="shared" ref="F86:F91" si="6">AF4</f>
        <v>-0.12561174551386622</v>
      </c>
      <c r="G86" s="97">
        <f t="shared" ref="G86:G91" si="7">AF4</f>
        <v>-0.12561174551386622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31</v>
      </c>
      <c r="W86" s="112">
        <v>26</v>
      </c>
      <c r="X86" s="112">
        <v>25</v>
      </c>
      <c r="Y86" s="112">
        <v>29</v>
      </c>
      <c r="Z86" s="112">
        <v>29</v>
      </c>
    </row>
    <row r="87" spans="1:30" ht="15" customHeight="1" x14ac:dyDescent="0.25">
      <c r="A87" s="98" t="s">
        <v>4</v>
      </c>
      <c r="B87" s="49"/>
      <c r="C87" s="57" t="str">
        <f t="shared" si="3"/>
        <v>292</v>
      </c>
      <c r="D87" s="96">
        <f t="shared" si="4"/>
        <v>8.5501858736059422E-2</v>
      </c>
      <c r="E87" s="97">
        <f t="shared" si="5"/>
        <v>8.5501858736059422E-2</v>
      </c>
      <c r="F87" s="96">
        <f t="shared" si="6"/>
        <v>-3.3112582781456901E-2</v>
      </c>
      <c r="G87" s="97">
        <f t="shared" si="7"/>
        <v>-3.3112582781456901E-2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10</v>
      </c>
      <c r="W87" s="112">
        <v>10</v>
      </c>
      <c r="X87" s="112">
        <v>6</v>
      </c>
      <c r="Y87" s="112">
        <v>3</v>
      </c>
      <c r="Z87" s="112">
        <v>8</v>
      </c>
    </row>
    <row r="88" spans="1:30" ht="15" customHeight="1" x14ac:dyDescent="0.25">
      <c r="A88" s="98" t="s">
        <v>5</v>
      </c>
      <c r="B88" s="49"/>
      <c r="C88" s="57" t="str">
        <f t="shared" si="3"/>
        <v>236</v>
      </c>
      <c r="D88" s="96">
        <f t="shared" si="4"/>
        <v>-8.8803088803088848E-2</v>
      </c>
      <c r="E88" s="97">
        <f t="shared" si="5"/>
        <v>-8.8803088803088848E-2</v>
      </c>
      <c r="F88" s="96">
        <f t="shared" si="6"/>
        <v>-0.2362459546925566</v>
      </c>
      <c r="G88" s="97">
        <f t="shared" si="7"/>
        <v>-0.2362459546925566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7</v>
      </c>
      <c r="W88" s="112">
        <v>0</v>
      </c>
      <c r="X88" s="112">
        <v>3</v>
      </c>
      <c r="Y88" s="112">
        <v>4</v>
      </c>
      <c r="Z88" s="112">
        <v>7</v>
      </c>
    </row>
    <row r="89" spans="1:30" ht="15" customHeight="1" x14ac:dyDescent="0.25">
      <c r="A89" s="49" t="s">
        <v>6</v>
      </c>
      <c r="B89" s="49"/>
      <c r="C89" s="57" t="str">
        <f t="shared" si="3"/>
        <v>384</v>
      </c>
      <c r="D89" s="96">
        <f t="shared" si="4"/>
        <v>7.8740157480314821E-3</v>
      </c>
      <c r="E89" s="97">
        <f t="shared" si="5"/>
        <v>7.8740157480314821E-3</v>
      </c>
      <c r="F89" s="96">
        <f t="shared" si="6"/>
        <v>-0.10070257611241218</v>
      </c>
      <c r="G89" s="97">
        <f t="shared" si="7"/>
        <v>-0.10070257611241218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16</v>
      </c>
      <c r="W89" s="112">
        <v>9</v>
      </c>
      <c r="X89" s="112">
        <v>13</v>
      </c>
      <c r="Y89" s="112">
        <v>9</v>
      </c>
      <c r="Z89" s="112">
        <v>14</v>
      </c>
    </row>
    <row r="90" spans="1:30" ht="15" customHeight="1" x14ac:dyDescent="0.25">
      <c r="A90" s="49" t="s">
        <v>95</v>
      </c>
      <c r="B90" s="49"/>
      <c r="C90" s="57" t="str">
        <f t="shared" si="3"/>
        <v>$28,785</v>
      </c>
      <c r="D90" s="96">
        <f t="shared" si="4"/>
        <v>0.25460370039444724</v>
      </c>
      <c r="E90" s="97">
        <f t="shared" si="5"/>
        <v>0.25460370039444724</v>
      </c>
      <c r="F90" s="96">
        <f t="shared" si="6"/>
        <v>0.34650477112225575</v>
      </c>
      <c r="G90" s="97">
        <f t="shared" si="7"/>
        <v>0.34650477112225575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50</v>
      </c>
      <c r="W90" s="112">
        <v>36</v>
      </c>
      <c r="X90" s="112">
        <v>40</v>
      </c>
      <c r="Y90" s="112">
        <v>37</v>
      </c>
      <c r="Z90" s="112">
        <v>37</v>
      </c>
    </row>
    <row r="91" spans="1:30" ht="15" customHeight="1" x14ac:dyDescent="0.25">
      <c r="A91" s="49" t="s">
        <v>7</v>
      </c>
      <c r="B91" s="49"/>
      <c r="C91" s="57" t="str">
        <f t="shared" si="3"/>
        <v>$16.3 mil</v>
      </c>
      <c r="D91" s="96">
        <f t="shared" si="4"/>
        <v>5.9061281679587463E-2</v>
      </c>
      <c r="E91" s="97">
        <f t="shared" si="5"/>
        <v>5.9061281679587463E-2</v>
      </c>
      <c r="F91" s="96">
        <f t="shared" si="6"/>
        <v>0.11752422403133589</v>
      </c>
      <c r="G91" s="97">
        <f t="shared" si="7"/>
        <v>0.11752422403133589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202</v>
      </c>
      <c r="W91" s="112">
        <v>179</v>
      </c>
      <c r="X91" s="112">
        <v>201</v>
      </c>
      <c r="Y91" s="112">
        <v>200</v>
      </c>
      <c r="Z91" s="112">
        <v>205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10</v>
      </c>
      <c r="W93" s="112">
        <v>12</v>
      </c>
      <c r="X93" s="112">
        <v>10</v>
      </c>
      <c r="Y93" s="112">
        <v>9</v>
      </c>
      <c r="Z93" s="112">
        <v>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27</v>
      </c>
      <c r="W94" s="112">
        <v>26</v>
      </c>
      <c r="X94" s="112">
        <v>28</v>
      </c>
      <c r="Y94" s="112">
        <v>25</v>
      </c>
      <c r="Z94" s="112">
        <v>28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87</v>
      </c>
      <c r="W96" s="112">
        <v>69</v>
      </c>
      <c r="X96" s="112">
        <v>62</v>
      </c>
      <c r="Y96" s="112">
        <v>58</v>
      </c>
      <c r="Z96" s="112">
        <v>58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21</v>
      </c>
      <c r="W97" s="112">
        <v>21</v>
      </c>
      <c r="X97" s="112">
        <v>14</v>
      </c>
      <c r="Y97" s="112">
        <v>19</v>
      </c>
      <c r="Z97" s="112">
        <v>25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</v>
      </c>
      <c r="W98" s="112">
        <v>6</v>
      </c>
      <c r="X98" s="112">
        <v>3</v>
      </c>
      <c r="Y98" s="112">
        <v>10</v>
      </c>
      <c r="Z98" s="112">
        <v>14</v>
      </c>
    </row>
    <row r="99" spans="1:32" ht="15" customHeight="1" x14ac:dyDescent="0.25">
      <c r="S99" s="115" t="s">
        <v>196</v>
      </c>
      <c r="T99" s="115"/>
      <c r="U99" s="112"/>
      <c r="V99" s="112">
        <v>3</v>
      </c>
      <c r="W99" s="112">
        <v>6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27</v>
      </c>
      <c r="W100" s="112">
        <v>19</v>
      </c>
      <c r="X100" s="112">
        <v>18</v>
      </c>
      <c r="Y100" s="112">
        <v>21</v>
      </c>
      <c r="Z100" s="112">
        <v>25</v>
      </c>
    </row>
    <row r="101" spans="1:32" x14ac:dyDescent="0.25">
      <c r="A101" s="18"/>
      <c r="S101" s="118" t="s">
        <v>53</v>
      </c>
      <c r="T101" s="118"/>
      <c r="U101" s="112"/>
      <c r="V101" s="112">
        <v>220</v>
      </c>
      <c r="W101" s="112">
        <v>200</v>
      </c>
      <c r="X101" s="112">
        <v>177</v>
      </c>
      <c r="Y101" s="112">
        <v>181</v>
      </c>
      <c r="Z101" s="112">
        <v>174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172</v>
      </c>
      <c r="W104" s="112">
        <v>139</v>
      </c>
      <c r="X104" s="112">
        <v>150</v>
      </c>
      <c r="Y104" s="112">
        <v>175</v>
      </c>
      <c r="Z104" s="112">
        <v>223</v>
      </c>
      <c r="AB104" s="109" t="str">
        <f>TEXT(Z104,"###,###")</f>
        <v>223</v>
      </c>
      <c r="AD104" s="130">
        <f>Z104/($Z$4)*100</f>
        <v>41.604477611940297</v>
      </c>
      <c r="AF104" s="109"/>
    </row>
    <row r="105" spans="1:32" x14ac:dyDescent="0.25">
      <c r="S105" s="115" t="s">
        <v>17</v>
      </c>
      <c r="T105" s="115"/>
      <c r="U105" s="112"/>
      <c r="V105" s="112">
        <v>426</v>
      </c>
      <c r="W105" s="112">
        <v>361</v>
      </c>
      <c r="X105" s="112">
        <v>350</v>
      </c>
      <c r="Y105" s="112">
        <v>358</v>
      </c>
      <c r="Z105" s="112">
        <v>315</v>
      </c>
      <c r="AB105" s="109" t="str">
        <f>TEXT(Z105,"###,###")</f>
        <v>315</v>
      </c>
      <c r="AD105" s="130">
        <f>Z105/($Z$4)*100</f>
        <v>58.768656716417908</v>
      </c>
      <c r="AF105" s="109"/>
    </row>
    <row r="106" spans="1:32" x14ac:dyDescent="0.25">
      <c r="S106" s="118" t="s">
        <v>53</v>
      </c>
      <c r="T106" s="118"/>
      <c r="U106" s="120"/>
      <c r="V106" s="120">
        <v>598</v>
      </c>
      <c r="W106" s="120">
        <v>500</v>
      </c>
      <c r="X106" s="120">
        <v>500</v>
      </c>
      <c r="Y106" s="120">
        <v>533</v>
      </c>
      <c r="Z106" s="120">
        <v>538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</v>
      </c>
      <c r="W108" s="112">
        <v>26</v>
      </c>
      <c r="X108" s="112">
        <v>36</v>
      </c>
      <c r="Y108" s="112">
        <v>12</v>
      </c>
      <c r="Z108" s="112">
        <v>31</v>
      </c>
      <c r="AB108" s="109" t="str">
        <f>TEXT(Z108,"###,###")</f>
        <v>31</v>
      </c>
      <c r="AD108" s="130">
        <f>Z108/($Z$4)*100</f>
        <v>5.7835820895522385</v>
      </c>
      <c r="AF108" s="109"/>
    </row>
    <row r="109" spans="1:32" x14ac:dyDescent="0.25">
      <c r="S109" s="115" t="s">
        <v>20</v>
      </c>
      <c r="T109" s="115"/>
      <c r="U109" s="112"/>
      <c r="V109" s="112">
        <v>43</v>
      </c>
      <c r="W109" s="112">
        <v>46</v>
      </c>
      <c r="X109" s="112">
        <v>52</v>
      </c>
      <c r="Y109" s="112">
        <v>76</v>
      </c>
      <c r="Z109" s="112">
        <v>28</v>
      </c>
      <c r="AB109" s="109" t="str">
        <f>TEXT(Z109,"###,###")</f>
        <v>28</v>
      </c>
      <c r="AD109" s="130">
        <f>Z109/($Z$4)*100</f>
        <v>5.2238805970149249</v>
      </c>
      <c r="AF109" s="109"/>
    </row>
    <row r="110" spans="1:32" x14ac:dyDescent="0.25">
      <c r="S110" s="115" t="s">
        <v>21</v>
      </c>
      <c r="T110" s="115"/>
      <c r="U110" s="112"/>
      <c r="V110" s="112">
        <v>268</v>
      </c>
      <c r="W110" s="112">
        <v>192</v>
      </c>
      <c r="X110" s="112">
        <v>198</v>
      </c>
      <c r="Y110" s="112">
        <v>216</v>
      </c>
      <c r="Z110" s="112">
        <v>264</v>
      </c>
      <c r="AB110" s="109" t="str">
        <f>TEXT(Z110,"###,###")</f>
        <v>264</v>
      </c>
      <c r="AD110" s="130">
        <f>Z110/($Z$4)*100</f>
        <v>49.253731343283583</v>
      </c>
      <c r="AF110" s="109"/>
    </row>
    <row r="111" spans="1:32" x14ac:dyDescent="0.25">
      <c r="S111" s="115" t="s">
        <v>22</v>
      </c>
      <c r="T111" s="115"/>
      <c r="U111" s="112"/>
      <c r="V111" s="112">
        <v>271</v>
      </c>
      <c r="W111" s="112">
        <v>229</v>
      </c>
      <c r="X111" s="112">
        <v>214</v>
      </c>
      <c r="Y111" s="112">
        <v>221</v>
      </c>
      <c r="Z111" s="112">
        <v>207</v>
      </c>
      <c r="AB111" s="109" t="str">
        <f>TEXT(Z111,"###,###")</f>
        <v>207</v>
      </c>
      <c r="AD111" s="130">
        <f>Z111/($Z$4)*100</f>
        <v>38.619402985074622</v>
      </c>
      <c r="AF111" s="109"/>
    </row>
    <row r="112" spans="1:32" x14ac:dyDescent="0.25">
      <c r="S112" s="118" t="s">
        <v>53</v>
      </c>
      <c r="T112" s="118"/>
      <c r="U112" s="112"/>
      <c r="V112" s="112">
        <v>613</v>
      </c>
      <c r="W112" s="112">
        <v>498</v>
      </c>
      <c r="X112" s="112">
        <v>503</v>
      </c>
      <c r="Y112" s="112">
        <v>537</v>
      </c>
      <c r="Z112" s="112">
        <v>536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38.79</v>
      </c>
      <c r="W118" s="131">
        <v>39.99</v>
      </c>
      <c r="X118" s="131">
        <v>40.409999999999997</v>
      </c>
      <c r="Y118" s="131">
        <v>40.159999999999997</v>
      </c>
      <c r="Z118" s="131">
        <v>40.28</v>
      </c>
      <c r="AB118" s="109" t="str">
        <f>TEXT(Z118,"##.0")</f>
        <v>40.3</v>
      </c>
    </row>
    <row r="120" spans="19:32" x14ac:dyDescent="0.25">
      <c r="S120" s="101" t="s">
        <v>97</v>
      </c>
      <c r="T120" s="112"/>
      <c r="U120" s="112"/>
      <c r="V120" s="112">
        <v>426</v>
      </c>
      <c r="W120" s="112">
        <v>374</v>
      </c>
      <c r="X120" s="112">
        <v>380</v>
      </c>
      <c r="Y120" s="112">
        <v>375</v>
      </c>
      <c r="Z120" s="112">
        <v>379</v>
      </c>
      <c r="AB120" s="109" t="str">
        <f>TEXT(Z120,"###,###")</f>
        <v>379</v>
      </c>
    </row>
    <row r="121" spans="19:32" x14ac:dyDescent="0.25">
      <c r="S121" s="101" t="s">
        <v>98</v>
      </c>
      <c r="T121" s="112"/>
      <c r="U121" s="112"/>
      <c r="V121" s="112">
        <v>3</v>
      </c>
      <c r="W121" s="112">
        <v>6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426</v>
      </c>
      <c r="W124" s="112">
        <v>374</v>
      </c>
      <c r="X124" s="112">
        <v>380</v>
      </c>
      <c r="Y124" s="112">
        <v>375</v>
      </c>
      <c r="Z124" s="112">
        <v>379</v>
      </c>
      <c r="AB124" s="109" t="str">
        <f>TEXT(Z124,"###,###")</f>
        <v>379</v>
      </c>
      <c r="AD124" s="127">
        <f>Z124/$Z$7*100</f>
        <v>98.697916666666657</v>
      </c>
    </row>
    <row r="125" spans="19:32" x14ac:dyDescent="0.25">
      <c r="S125" s="101" t="s">
        <v>101</v>
      </c>
      <c r="T125" s="112"/>
      <c r="U125" s="112"/>
      <c r="V125" s="112">
        <v>3</v>
      </c>
      <c r="W125" s="112">
        <v>6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102</v>
      </c>
      <c r="T127" s="112"/>
      <c r="U127" s="112"/>
      <c r="V127" s="112">
        <v>202</v>
      </c>
      <c r="W127" s="112">
        <v>173</v>
      </c>
      <c r="X127" s="112">
        <v>203</v>
      </c>
      <c r="Y127" s="112">
        <v>200</v>
      </c>
      <c r="Z127" s="112">
        <v>205</v>
      </c>
      <c r="AB127" s="109" t="str">
        <f>TEXT(Z127,"###,###")</f>
        <v>205</v>
      </c>
      <c r="AD127" s="127">
        <f>Z127/$Z$7*100</f>
        <v>53.385416666666664</v>
      </c>
    </row>
    <row r="128" spans="19:32" x14ac:dyDescent="0.25">
      <c r="S128" s="101" t="s">
        <v>103</v>
      </c>
      <c r="T128" s="112"/>
      <c r="U128" s="112"/>
      <c r="V128" s="112">
        <v>223</v>
      </c>
      <c r="W128" s="112">
        <v>196</v>
      </c>
      <c r="X128" s="112">
        <v>177</v>
      </c>
      <c r="Y128" s="112">
        <v>181</v>
      </c>
      <c r="Z128" s="112">
        <v>172</v>
      </c>
      <c r="AB128" s="109" t="str">
        <f>TEXT(Z128,"###,###")</f>
        <v>172</v>
      </c>
      <c r="AD128" s="127">
        <f>Z128/$Z$7*100</f>
        <v>44.791666666666671</v>
      </c>
    </row>
    <row r="130" spans="19:20" x14ac:dyDescent="0.25">
      <c r="S130" s="101" t="s">
        <v>277</v>
      </c>
      <c r="T130" s="127">
        <v>98.697916666666657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8C3E0E7-7846-4658-BE20-4D586CB41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AD6017-3A47-4AEA-AA6C-B044FBB7F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3A3C0-19B8-4E55-AEF2-81D5DCF0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AC38D7-8C2E-4884-8001-29DFA786A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BD0-B661-402F-A926-E1DD282EFB7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9.37 Livingstone,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28951</v>
      </c>
      <c r="W4" s="108">
        <v>29589</v>
      </c>
      <c r="X4" s="108">
        <v>31802</v>
      </c>
      <c r="Y4" s="108">
        <v>34105</v>
      </c>
      <c r="Z4" s="108">
        <v>34598</v>
      </c>
      <c r="AB4" s="109" t="str">
        <f>TEXT(Z4,"###,###")</f>
        <v>34,598</v>
      </c>
      <c r="AD4" s="110">
        <f>Z4/Y4-1</f>
        <v>1.4455358451839873E-2</v>
      </c>
      <c r="AF4" s="110">
        <f>Z4/V4-1</f>
        <v>0.19505371144347339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15214</v>
      </c>
      <c r="W5" s="108">
        <v>15468</v>
      </c>
      <c r="X5" s="108">
        <v>16482</v>
      </c>
      <c r="Y5" s="108">
        <v>17427</v>
      </c>
      <c r="Z5" s="108">
        <v>17659</v>
      </c>
      <c r="AB5" s="109" t="str">
        <f>TEXT(Z5,"###,###")</f>
        <v>17,659</v>
      </c>
      <c r="AD5" s="110">
        <f t="shared" ref="AD5:AD9" si="0">Z5/Y5-1</f>
        <v>1.3312675733057944E-2</v>
      </c>
      <c r="AF5" s="110">
        <f t="shared" ref="AF5:AF9" si="1">Z5/V5-1</f>
        <v>0.16070724332851327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13735</v>
      </c>
      <c r="W6" s="108">
        <v>14116</v>
      </c>
      <c r="X6" s="108">
        <v>15283</v>
      </c>
      <c r="Y6" s="108">
        <v>16629</v>
      </c>
      <c r="Z6" s="108">
        <v>16872</v>
      </c>
      <c r="AB6" s="109" t="str">
        <f>TEXT(Z6,"###,###")</f>
        <v>16,872</v>
      </c>
      <c r="AD6" s="110">
        <f t="shared" si="0"/>
        <v>1.4613025437488769E-2</v>
      </c>
      <c r="AF6" s="110">
        <f t="shared" si="1"/>
        <v>0.22839461230433189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20399</v>
      </c>
      <c r="W7" s="108">
        <v>21174</v>
      </c>
      <c r="X7" s="108">
        <v>21992</v>
      </c>
      <c r="Y7" s="108">
        <v>22929</v>
      </c>
      <c r="Z7" s="108">
        <v>23596</v>
      </c>
      <c r="AB7" s="109" t="str">
        <f>TEXT(Z7,"###,###")</f>
        <v>23,596</v>
      </c>
      <c r="AD7" s="110">
        <f t="shared" si="0"/>
        <v>2.9089798944567979E-2</v>
      </c>
      <c r="AF7" s="110">
        <f t="shared" si="1"/>
        <v>0.15672336879258797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34,598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23,596</v>
      </c>
      <c r="P8" s="67"/>
      <c r="S8" s="107" t="s">
        <v>82</v>
      </c>
      <c r="T8" s="108"/>
      <c r="U8" s="108"/>
      <c r="V8" s="108">
        <v>49583</v>
      </c>
      <c r="W8" s="108">
        <v>49424.59</v>
      </c>
      <c r="X8" s="108">
        <v>50742.31</v>
      </c>
      <c r="Y8" s="108">
        <v>52145</v>
      </c>
      <c r="Z8" s="108">
        <v>54972</v>
      </c>
      <c r="AB8" s="109" t="str">
        <f>TEXT(Z8,"$###,###")</f>
        <v>$54,972</v>
      </c>
      <c r="AD8" s="110">
        <f t="shared" si="0"/>
        <v>5.4214210374916139E-2</v>
      </c>
      <c r="AF8" s="110">
        <f t="shared" si="1"/>
        <v>0.10868644495089042</v>
      </c>
    </row>
    <row r="9" spans="1:32" x14ac:dyDescent="0.25">
      <c r="A9" s="30" t="s">
        <v>14</v>
      </c>
      <c r="B9" s="71"/>
      <c r="C9" s="72"/>
      <c r="D9" s="73">
        <f>AD104</f>
        <v>75.830972888606269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51.796914731310395</v>
      </c>
      <c r="P9" s="74" t="s">
        <v>83</v>
      </c>
      <c r="S9" s="107" t="s">
        <v>7</v>
      </c>
      <c r="T9" s="108"/>
      <c r="U9" s="108"/>
      <c r="V9" s="108">
        <v>1329936738</v>
      </c>
      <c r="W9" s="108">
        <v>1407178952</v>
      </c>
      <c r="X9" s="108">
        <v>1535417300</v>
      </c>
      <c r="Y9" s="108">
        <v>1634518608</v>
      </c>
      <c r="Z9" s="108">
        <v>1763692414</v>
      </c>
      <c r="AB9" s="109" t="str">
        <f>TEXT(Z9/1000000,"$#,###.0")&amp;" mil"</f>
        <v>$1,763.7 mil</v>
      </c>
      <c r="AD9" s="110">
        <f t="shared" si="0"/>
        <v>7.9028654288651579E-2</v>
      </c>
      <c r="AF9" s="110">
        <f t="shared" si="1"/>
        <v>0.32614760056353909</v>
      </c>
    </row>
    <row r="10" spans="1:32" x14ac:dyDescent="0.25">
      <c r="A10" s="30" t="s">
        <v>17</v>
      </c>
      <c r="B10" s="71"/>
      <c r="C10" s="72"/>
      <c r="D10" s="73">
        <f>AD105</f>
        <v>17.206196889993642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47.9657569079505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83.891337514833026</v>
      </c>
      <c r="P11" s="74" t="s">
        <v>83</v>
      </c>
      <c r="S11" s="107" t="s">
        <v>29</v>
      </c>
      <c r="T11" s="112"/>
      <c r="U11" s="112"/>
      <c r="V11" s="112">
        <v>25743</v>
      </c>
      <c r="W11" s="112">
        <v>26255</v>
      </c>
      <c r="X11" s="112">
        <v>28295</v>
      </c>
      <c r="Y11" s="112">
        <v>30397</v>
      </c>
      <c r="Z11" s="112">
        <v>30799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8.2853025936599423</v>
      </c>
      <c r="P12" s="74" t="s">
        <v>83</v>
      </c>
      <c r="S12" s="107" t="s">
        <v>30</v>
      </c>
      <c r="T12" s="112"/>
      <c r="U12" s="112"/>
      <c r="V12" s="112">
        <v>3210</v>
      </c>
      <c r="W12" s="112">
        <v>3336</v>
      </c>
      <c r="X12" s="112">
        <v>3507</v>
      </c>
      <c r="Y12" s="112">
        <v>3707</v>
      </c>
      <c r="Z12" s="112">
        <v>3807</v>
      </c>
    </row>
    <row r="13" spans="1:32" ht="15" customHeight="1" x14ac:dyDescent="0.25">
      <c r="A13" s="30" t="s">
        <v>19</v>
      </c>
      <c r="B13" s="72"/>
      <c r="C13" s="72"/>
      <c r="D13" s="73">
        <f>AD108</f>
        <v>13.535464477715475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7.8403119172741151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15.154055147696399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22.096652985721718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16.567094614634971</v>
      </c>
      <c r="P15" s="74" t="s">
        <v>83</v>
      </c>
      <c r="S15" s="115" t="s">
        <v>59</v>
      </c>
      <c r="T15" s="115"/>
      <c r="U15" s="116"/>
      <c r="V15" s="116">
        <v>983</v>
      </c>
      <c r="W15" s="116">
        <v>1047</v>
      </c>
      <c r="X15" s="116">
        <v>1072</v>
      </c>
      <c r="Y15" s="112">
        <v>1069</v>
      </c>
      <c r="Z15" s="112">
        <v>1100</v>
      </c>
      <c r="AB15" s="117">
        <f t="shared" ref="AB15:AB34" si="2">IF(Z15="np",0,Z15/$Z$34)</f>
        <v>3.1793745303196716E-2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42.219203422163133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83.432905385365032</v>
      </c>
      <c r="P16" s="37" t="s">
        <v>83</v>
      </c>
      <c r="S16" s="115" t="s">
        <v>60</v>
      </c>
      <c r="T16" s="115"/>
      <c r="U16" s="116"/>
      <c r="V16" s="116">
        <v>1552</v>
      </c>
      <c r="W16" s="116">
        <v>1659</v>
      </c>
      <c r="X16" s="116">
        <v>1791</v>
      </c>
      <c r="Y16" s="112">
        <v>2167</v>
      </c>
      <c r="Z16" s="112">
        <v>2470</v>
      </c>
      <c r="AB16" s="117">
        <f t="shared" si="2"/>
        <v>7.1391409908087178E-2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1109</v>
      </c>
      <c r="W17" s="116">
        <v>1073</v>
      </c>
      <c r="X17" s="116">
        <v>1189</v>
      </c>
      <c r="Y17" s="112">
        <v>1185</v>
      </c>
      <c r="Z17" s="112">
        <v>1262</v>
      </c>
      <c r="AB17" s="117">
        <f t="shared" si="2"/>
        <v>3.6476096884212959E-2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384</v>
      </c>
      <c r="W18" s="116">
        <v>378</v>
      </c>
      <c r="X18" s="116">
        <v>374</v>
      </c>
      <c r="Y18" s="112">
        <v>414</v>
      </c>
      <c r="Z18" s="112">
        <v>426</v>
      </c>
      <c r="AB18" s="117">
        <f t="shared" si="2"/>
        <v>1.2312850453783455E-2</v>
      </c>
    </row>
    <row r="19" spans="1:28" x14ac:dyDescent="0.25">
      <c r="A19" s="63" t="str">
        <f>$S$1&amp;" ("&amp;$V$2&amp;" to "&amp;$Z$2&amp;")"</f>
        <v>Livingstone (2018-19 to 2022-23)</v>
      </c>
      <c r="B19" s="63"/>
      <c r="C19" s="63"/>
      <c r="D19" s="63"/>
      <c r="E19" s="63"/>
      <c r="F19" s="63"/>
      <c r="G19" s="63" t="str">
        <f>$S$1&amp;" ("&amp;$V$2&amp;" to "&amp;$Z$2&amp;")"</f>
        <v>Livingstone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2920</v>
      </c>
      <c r="W19" s="116">
        <v>2927</v>
      </c>
      <c r="X19" s="116">
        <v>3357</v>
      </c>
      <c r="Y19" s="112">
        <v>3499</v>
      </c>
      <c r="Z19" s="112">
        <v>3343</v>
      </c>
      <c r="AB19" s="117">
        <f t="shared" si="2"/>
        <v>9.6624082316896925E-2</v>
      </c>
    </row>
    <row r="20" spans="1:28" x14ac:dyDescent="0.25">
      <c r="S20" s="115" t="s">
        <v>64</v>
      </c>
      <c r="T20" s="115"/>
      <c r="U20" s="116"/>
      <c r="V20" s="116">
        <v>718</v>
      </c>
      <c r="W20" s="116">
        <v>764</v>
      </c>
      <c r="X20" s="116">
        <v>793</v>
      </c>
      <c r="Y20" s="112">
        <v>812</v>
      </c>
      <c r="Z20" s="112">
        <v>699</v>
      </c>
      <c r="AB20" s="117">
        <f t="shared" si="2"/>
        <v>2.0203479969940458E-2</v>
      </c>
    </row>
    <row r="21" spans="1:28" x14ac:dyDescent="0.25">
      <c r="S21" s="115" t="s">
        <v>65</v>
      </c>
      <c r="T21" s="115"/>
      <c r="U21" s="116"/>
      <c r="V21" s="116">
        <v>2221</v>
      </c>
      <c r="W21" s="116">
        <v>2322</v>
      </c>
      <c r="X21" s="116">
        <v>2607</v>
      </c>
      <c r="Y21" s="112">
        <v>2861</v>
      </c>
      <c r="Z21" s="112">
        <v>2922</v>
      </c>
      <c r="AB21" s="117">
        <f t="shared" si="2"/>
        <v>8.445574888721892E-2</v>
      </c>
    </row>
    <row r="22" spans="1:28" x14ac:dyDescent="0.25">
      <c r="S22" s="115" t="s">
        <v>66</v>
      </c>
      <c r="T22" s="115"/>
      <c r="U22" s="116"/>
      <c r="V22" s="116">
        <v>2081</v>
      </c>
      <c r="W22" s="116">
        <v>2173</v>
      </c>
      <c r="X22" s="116">
        <v>2431</v>
      </c>
      <c r="Y22" s="112">
        <v>2689</v>
      </c>
      <c r="Z22" s="112">
        <v>2869</v>
      </c>
      <c r="AB22" s="117">
        <f t="shared" si="2"/>
        <v>8.2923868431701256E-2</v>
      </c>
    </row>
    <row r="23" spans="1:28" x14ac:dyDescent="0.25">
      <c r="S23" s="115" t="s">
        <v>67</v>
      </c>
      <c r="T23" s="115"/>
      <c r="U23" s="116"/>
      <c r="V23" s="116">
        <v>1059</v>
      </c>
      <c r="W23" s="116">
        <v>1043</v>
      </c>
      <c r="X23" s="116">
        <v>1160</v>
      </c>
      <c r="Y23" s="112">
        <v>1257</v>
      </c>
      <c r="Z23" s="112">
        <v>1277</v>
      </c>
      <c r="AB23" s="117">
        <f t="shared" si="2"/>
        <v>3.6909647956529276E-2</v>
      </c>
    </row>
    <row r="24" spans="1:28" x14ac:dyDescent="0.25">
      <c r="S24" s="115" t="s">
        <v>68</v>
      </c>
      <c r="T24" s="115"/>
      <c r="U24" s="116"/>
      <c r="V24" s="116">
        <v>92</v>
      </c>
      <c r="W24" s="116">
        <v>83</v>
      </c>
      <c r="X24" s="116">
        <v>78</v>
      </c>
      <c r="Y24" s="112">
        <v>112</v>
      </c>
      <c r="Z24" s="112">
        <v>183</v>
      </c>
      <c r="AB24" s="117">
        <f t="shared" si="2"/>
        <v>5.2893230822590905E-3</v>
      </c>
    </row>
    <row r="25" spans="1:28" x14ac:dyDescent="0.25">
      <c r="S25" s="115" t="s">
        <v>69</v>
      </c>
      <c r="T25" s="115"/>
      <c r="U25" s="116"/>
      <c r="V25" s="116">
        <v>766</v>
      </c>
      <c r="W25" s="116">
        <v>843</v>
      </c>
      <c r="X25" s="116">
        <v>807</v>
      </c>
      <c r="Y25" s="112">
        <v>853</v>
      </c>
      <c r="Z25" s="112">
        <v>832</v>
      </c>
      <c r="AB25" s="117">
        <f t="shared" si="2"/>
        <v>2.4047632811145154E-2</v>
      </c>
    </row>
    <row r="26" spans="1:28" x14ac:dyDescent="0.25">
      <c r="S26" s="115" t="s">
        <v>70</v>
      </c>
      <c r="T26" s="115"/>
      <c r="U26" s="116"/>
      <c r="V26" s="116">
        <v>598</v>
      </c>
      <c r="W26" s="116">
        <v>702</v>
      </c>
      <c r="X26" s="116">
        <v>840</v>
      </c>
      <c r="Y26" s="112">
        <v>1004</v>
      </c>
      <c r="Z26" s="112">
        <v>1010</v>
      </c>
      <c r="AB26" s="117">
        <f t="shared" si="2"/>
        <v>2.9192438869298804E-2</v>
      </c>
    </row>
    <row r="27" spans="1:28" x14ac:dyDescent="0.25">
      <c r="S27" s="115" t="s">
        <v>71</v>
      </c>
      <c r="T27" s="115"/>
      <c r="U27" s="116"/>
      <c r="V27" s="116">
        <v>1376</v>
      </c>
      <c r="W27" s="116">
        <v>1459</v>
      </c>
      <c r="X27" s="116">
        <v>1545</v>
      </c>
      <c r="Y27" s="112">
        <v>1769</v>
      </c>
      <c r="Z27" s="112">
        <v>1739</v>
      </c>
      <c r="AB27" s="117">
        <f t="shared" si="2"/>
        <v>5.0263020983871899E-2</v>
      </c>
    </row>
    <row r="28" spans="1:28" x14ac:dyDescent="0.25">
      <c r="S28" s="115" t="s">
        <v>72</v>
      </c>
      <c r="T28" s="115"/>
      <c r="U28" s="116"/>
      <c r="V28" s="116">
        <v>2442</v>
      </c>
      <c r="W28" s="116">
        <v>2360</v>
      </c>
      <c r="X28" s="116">
        <v>2458</v>
      </c>
      <c r="Y28" s="112">
        <v>2454</v>
      </c>
      <c r="Z28" s="112">
        <v>2463</v>
      </c>
      <c r="AB28" s="117">
        <f t="shared" si="2"/>
        <v>7.1189086074339561E-2</v>
      </c>
    </row>
    <row r="29" spans="1:28" x14ac:dyDescent="0.25">
      <c r="S29" s="115" t="s">
        <v>73</v>
      </c>
      <c r="T29" s="115"/>
      <c r="U29" s="116"/>
      <c r="V29" s="116">
        <v>1704</v>
      </c>
      <c r="W29" s="116">
        <v>1615</v>
      </c>
      <c r="X29" s="116">
        <v>1715</v>
      </c>
      <c r="Y29" s="112">
        <v>1803</v>
      </c>
      <c r="Z29" s="112">
        <v>1644</v>
      </c>
      <c r="AB29" s="117">
        <f t="shared" si="2"/>
        <v>4.7517197525868547E-2</v>
      </c>
    </row>
    <row r="30" spans="1:28" x14ac:dyDescent="0.25">
      <c r="S30" s="115" t="s">
        <v>74</v>
      </c>
      <c r="T30" s="115"/>
      <c r="U30" s="116"/>
      <c r="V30" s="116">
        <v>2584</v>
      </c>
      <c r="W30" s="116">
        <v>2725</v>
      </c>
      <c r="X30" s="116">
        <v>2849</v>
      </c>
      <c r="Y30" s="112">
        <v>2911</v>
      </c>
      <c r="Z30" s="112">
        <v>3161</v>
      </c>
      <c r="AB30" s="117">
        <f t="shared" si="2"/>
        <v>9.1363662639458929E-2</v>
      </c>
    </row>
    <row r="31" spans="1:28" x14ac:dyDescent="0.25">
      <c r="S31" s="115" t="s">
        <v>75</v>
      </c>
      <c r="T31" s="115"/>
      <c r="U31" s="116"/>
      <c r="V31" s="116">
        <v>3032</v>
      </c>
      <c r="W31" s="116">
        <v>3146</v>
      </c>
      <c r="X31" s="116">
        <v>3563</v>
      </c>
      <c r="Y31" s="112">
        <v>3992</v>
      </c>
      <c r="Z31" s="112">
        <v>3963</v>
      </c>
      <c r="AB31" s="117">
        <f t="shared" si="2"/>
        <v>0.11454419330597145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338</v>
      </c>
      <c r="W32" s="116">
        <v>358</v>
      </c>
      <c r="X32" s="116">
        <v>343</v>
      </c>
      <c r="Y32" s="112">
        <v>407</v>
      </c>
      <c r="Z32" s="112">
        <v>441</v>
      </c>
      <c r="AB32" s="117">
        <f t="shared" si="2"/>
        <v>1.2746401526099774E-2</v>
      </c>
    </row>
    <row r="33" spans="19:32" x14ac:dyDescent="0.25">
      <c r="S33" s="115" t="s">
        <v>77</v>
      </c>
      <c r="T33" s="115"/>
      <c r="U33" s="116"/>
      <c r="V33" s="116">
        <v>1470</v>
      </c>
      <c r="W33" s="116">
        <v>1463</v>
      </c>
      <c r="X33" s="116">
        <v>1549</v>
      </c>
      <c r="Y33" s="112">
        <v>1610</v>
      </c>
      <c r="Z33" s="112">
        <v>1663</v>
      </c>
      <c r="AB33" s="117">
        <f t="shared" si="2"/>
        <v>4.8066362217469218E-2</v>
      </c>
    </row>
    <row r="34" spans="19:32" x14ac:dyDescent="0.25">
      <c r="S34" s="118" t="s">
        <v>53</v>
      </c>
      <c r="T34" s="118"/>
      <c r="U34" s="119"/>
      <c r="V34" s="119">
        <v>28952</v>
      </c>
      <c r="W34" s="119">
        <v>29586</v>
      </c>
      <c r="X34" s="119">
        <v>31802</v>
      </c>
      <c r="Y34" s="120">
        <v>34103</v>
      </c>
      <c r="Z34" s="120">
        <v>34598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17214</v>
      </c>
      <c r="W37" s="112">
        <v>17664</v>
      </c>
      <c r="X37" s="112">
        <v>18252</v>
      </c>
      <c r="Y37" s="112">
        <v>18795</v>
      </c>
      <c r="Z37" s="112">
        <v>19691</v>
      </c>
      <c r="AB37" s="132">
        <f>Z37/Z40*100</f>
        <v>83.432905385365032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3182</v>
      </c>
      <c r="W38" s="112">
        <v>3509</v>
      </c>
      <c r="X38" s="112">
        <v>3735</v>
      </c>
      <c r="Y38" s="112">
        <v>4133</v>
      </c>
      <c r="Z38" s="112">
        <v>3910</v>
      </c>
      <c r="AB38" s="132">
        <f>Z38/Z40*100</f>
        <v>16.567094614634971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20396</v>
      </c>
      <c r="W40" s="112">
        <v>21173</v>
      </c>
      <c r="X40" s="112">
        <v>21987</v>
      </c>
      <c r="Y40" s="112">
        <v>22928</v>
      </c>
      <c r="Z40" s="112">
        <v>23601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43</v>
      </c>
      <c r="W44" s="112">
        <v>33</v>
      </c>
      <c r="X44" s="112">
        <v>50</v>
      </c>
      <c r="Y44" s="112">
        <v>64</v>
      </c>
      <c r="Z44" s="112">
        <v>61</v>
      </c>
    </row>
    <row r="45" spans="19:32" x14ac:dyDescent="0.25">
      <c r="S45" s="115" t="s">
        <v>37</v>
      </c>
      <c r="T45" s="115"/>
      <c r="U45" s="112"/>
      <c r="V45" s="112">
        <v>419</v>
      </c>
      <c r="W45" s="112">
        <v>474</v>
      </c>
      <c r="X45" s="112">
        <v>588</v>
      </c>
      <c r="Y45" s="112">
        <v>672</v>
      </c>
      <c r="Z45" s="112">
        <v>726</v>
      </c>
    </row>
    <row r="46" spans="19:32" x14ac:dyDescent="0.25">
      <c r="S46" s="115" t="s">
        <v>38</v>
      </c>
      <c r="T46" s="115"/>
      <c r="U46" s="112"/>
      <c r="V46" s="112">
        <v>956</v>
      </c>
      <c r="W46" s="112">
        <v>883</v>
      </c>
      <c r="X46" s="112">
        <v>1184</v>
      </c>
      <c r="Y46" s="112">
        <v>1220</v>
      </c>
      <c r="Z46" s="112">
        <v>1331</v>
      </c>
    </row>
    <row r="47" spans="19:32" x14ac:dyDescent="0.25">
      <c r="S47" s="115" t="s">
        <v>39</v>
      </c>
      <c r="T47" s="115"/>
      <c r="U47" s="112"/>
      <c r="V47" s="112">
        <v>1179</v>
      </c>
      <c r="W47" s="112">
        <v>1163</v>
      </c>
      <c r="X47" s="112">
        <v>1155</v>
      </c>
      <c r="Y47" s="112">
        <v>1262</v>
      </c>
      <c r="Z47" s="112">
        <v>1333</v>
      </c>
    </row>
    <row r="48" spans="19:32" x14ac:dyDescent="0.25">
      <c r="S48" s="115" t="s">
        <v>40</v>
      </c>
      <c r="T48" s="115"/>
      <c r="U48" s="112"/>
      <c r="V48" s="112">
        <v>1464</v>
      </c>
      <c r="W48" s="112">
        <v>1491</v>
      </c>
      <c r="X48" s="112">
        <v>1642</v>
      </c>
      <c r="Y48" s="112">
        <v>1604</v>
      </c>
      <c r="Z48" s="112">
        <v>1565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1444</v>
      </c>
      <c r="W49" s="112">
        <v>1464</v>
      </c>
      <c r="X49" s="112">
        <v>1481</v>
      </c>
      <c r="Y49" s="112">
        <v>1603</v>
      </c>
      <c r="Z49" s="112">
        <v>1663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Livingstone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1547</v>
      </c>
      <c r="W50" s="112">
        <v>1569</v>
      </c>
      <c r="X50" s="112">
        <v>1560</v>
      </c>
      <c r="Y50" s="112">
        <v>1691</v>
      </c>
      <c r="Z50" s="112">
        <v>1690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1443</v>
      </c>
      <c r="W51" s="112">
        <v>1418</v>
      </c>
      <c r="X51" s="112">
        <v>1562</v>
      </c>
      <c r="Y51" s="112">
        <v>1634</v>
      </c>
      <c r="Z51" s="112">
        <v>1636</v>
      </c>
    </row>
    <row r="52" spans="1:26" ht="15" customHeight="1" x14ac:dyDescent="0.25">
      <c r="S52" s="115" t="s">
        <v>44</v>
      </c>
      <c r="T52" s="115"/>
      <c r="U52" s="112"/>
      <c r="V52" s="112">
        <v>1504</v>
      </c>
      <c r="W52" s="112">
        <v>1531</v>
      </c>
      <c r="X52" s="112">
        <v>1543</v>
      </c>
      <c r="Y52" s="112">
        <v>1668</v>
      </c>
      <c r="Z52" s="112">
        <v>1648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1490</v>
      </c>
      <c r="W53" s="112">
        <v>1509</v>
      </c>
      <c r="X53" s="112">
        <v>1605</v>
      </c>
      <c r="Y53" s="112">
        <v>1643</v>
      </c>
      <c r="Z53" s="112">
        <v>1671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1571</v>
      </c>
      <c r="W54" s="112">
        <v>1572</v>
      </c>
      <c r="X54" s="112">
        <v>1617</v>
      </c>
      <c r="Y54" s="112">
        <v>1698</v>
      </c>
      <c r="Z54" s="112">
        <v>1617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1209</v>
      </c>
      <c r="W55" s="112">
        <v>1327</v>
      </c>
      <c r="X55" s="112">
        <v>1330</v>
      </c>
      <c r="Y55" s="112">
        <v>1419</v>
      </c>
      <c r="Z55" s="112">
        <v>1414</v>
      </c>
    </row>
    <row r="56" spans="1:26" ht="15" customHeight="1" x14ac:dyDescent="0.25">
      <c r="S56" s="115" t="s">
        <v>48</v>
      </c>
      <c r="T56" s="115"/>
      <c r="U56" s="112"/>
      <c r="V56" s="112">
        <v>590</v>
      </c>
      <c r="W56" s="112">
        <v>650</v>
      </c>
      <c r="X56" s="112">
        <v>732</v>
      </c>
      <c r="Y56" s="112">
        <v>791</v>
      </c>
      <c r="Z56" s="112">
        <v>821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200</v>
      </c>
      <c r="W57" s="112">
        <v>240</v>
      </c>
      <c r="X57" s="112">
        <v>252</v>
      </c>
      <c r="Y57" s="112">
        <v>269</v>
      </c>
      <c r="Z57" s="112">
        <v>283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93</v>
      </c>
      <c r="W58" s="112">
        <v>100</v>
      </c>
      <c r="X58" s="112">
        <v>118</v>
      </c>
      <c r="Y58" s="112">
        <v>109</v>
      </c>
      <c r="Z58" s="112">
        <v>137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43</v>
      </c>
      <c r="X59" s="112">
        <v>37</v>
      </c>
      <c r="Y59" s="112">
        <v>46</v>
      </c>
      <c r="Z59" s="112">
        <v>44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22</v>
      </c>
      <c r="X60" s="112">
        <v>26</v>
      </c>
      <c r="Y60" s="112">
        <v>22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15212</v>
      </c>
      <c r="W61" s="112">
        <v>15472</v>
      </c>
      <c r="X61" s="112">
        <v>16482</v>
      </c>
      <c r="Y61" s="112">
        <v>17428</v>
      </c>
      <c r="Z61" s="112">
        <v>17656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49</v>
      </c>
      <c r="W63" s="112">
        <v>40</v>
      </c>
      <c r="X63" s="112">
        <v>64</v>
      </c>
      <c r="Y63" s="112">
        <v>86</v>
      </c>
      <c r="Z63" s="112">
        <v>110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488</v>
      </c>
      <c r="W64" s="112">
        <v>509</v>
      </c>
      <c r="X64" s="112">
        <v>566</v>
      </c>
      <c r="Y64" s="112">
        <v>720</v>
      </c>
      <c r="Z64" s="112">
        <v>781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Livingstone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1041</v>
      </c>
      <c r="W65" s="112">
        <v>978</v>
      </c>
      <c r="X65" s="112">
        <v>1031</v>
      </c>
      <c r="Y65" s="112">
        <v>1169</v>
      </c>
      <c r="Z65" s="112">
        <v>1267</v>
      </c>
    </row>
    <row r="66" spans="1:26" x14ac:dyDescent="0.25">
      <c r="S66" s="115" t="s">
        <v>39</v>
      </c>
      <c r="T66" s="115"/>
      <c r="U66" s="112"/>
      <c r="V66" s="112">
        <v>1043</v>
      </c>
      <c r="W66" s="112">
        <v>1122</v>
      </c>
      <c r="X66" s="112">
        <v>1219</v>
      </c>
      <c r="Y66" s="112">
        <v>1262</v>
      </c>
      <c r="Z66" s="112">
        <v>1175</v>
      </c>
    </row>
    <row r="67" spans="1:26" x14ac:dyDescent="0.25">
      <c r="S67" s="115" t="s">
        <v>40</v>
      </c>
      <c r="T67" s="115"/>
      <c r="U67" s="112"/>
      <c r="V67" s="112">
        <v>1215</v>
      </c>
      <c r="W67" s="112">
        <v>1214</v>
      </c>
      <c r="X67" s="112">
        <v>1299</v>
      </c>
      <c r="Y67" s="112">
        <v>1455</v>
      </c>
      <c r="Z67" s="112">
        <v>1491</v>
      </c>
    </row>
    <row r="68" spans="1:26" x14ac:dyDescent="0.25">
      <c r="S68" s="115" t="s">
        <v>41</v>
      </c>
      <c r="T68" s="115"/>
      <c r="U68" s="112"/>
      <c r="V68" s="112">
        <v>1199</v>
      </c>
      <c r="W68" s="112">
        <v>1189</v>
      </c>
      <c r="X68" s="112">
        <v>1360</v>
      </c>
      <c r="Y68" s="112">
        <v>1501</v>
      </c>
      <c r="Z68" s="112">
        <v>1581</v>
      </c>
    </row>
    <row r="69" spans="1:26" x14ac:dyDescent="0.25">
      <c r="S69" s="115" t="s">
        <v>42</v>
      </c>
      <c r="T69" s="115"/>
      <c r="U69" s="112"/>
      <c r="V69" s="112">
        <v>1304</v>
      </c>
      <c r="W69" s="112">
        <v>1360</v>
      </c>
      <c r="X69" s="112">
        <v>1442</v>
      </c>
      <c r="Y69" s="112">
        <v>1556</v>
      </c>
      <c r="Z69" s="112">
        <v>1596</v>
      </c>
    </row>
    <row r="70" spans="1:26" x14ac:dyDescent="0.25">
      <c r="S70" s="115" t="s">
        <v>43</v>
      </c>
      <c r="T70" s="115"/>
      <c r="U70" s="112"/>
      <c r="V70" s="112">
        <v>1298</v>
      </c>
      <c r="W70" s="112">
        <v>1325</v>
      </c>
      <c r="X70" s="112">
        <v>1459</v>
      </c>
      <c r="Y70" s="112">
        <v>1651</v>
      </c>
      <c r="Z70" s="112">
        <v>1681</v>
      </c>
    </row>
    <row r="71" spans="1:26" x14ac:dyDescent="0.25">
      <c r="S71" s="115" t="s">
        <v>44</v>
      </c>
      <c r="T71" s="115"/>
      <c r="U71" s="112"/>
      <c r="V71" s="112">
        <v>1612</v>
      </c>
      <c r="W71" s="112">
        <v>1602</v>
      </c>
      <c r="X71" s="112">
        <v>1623</v>
      </c>
      <c r="Y71" s="112">
        <v>1624</v>
      </c>
      <c r="Z71" s="112">
        <v>1579</v>
      </c>
    </row>
    <row r="72" spans="1:26" x14ac:dyDescent="0.25">
      <c r="S72" s="115" t="s">
        <v>45</v>
      </c>
      <c r="T72" s="115"/>
      <c r="U72" s="112"/>
      <c r="V72" s="112">
        <v>1439</v>
      </c>
      <c r="W72" s="112">
        <v>1535</v>
      </c>
      <c r="X72" s="112">
        <v>1677</v>
      </c>
      <c r="Y72" s="112">
        <v>1835</v>
      </c>
      <c r="Z72" s="112">
        <v>1819</v>
      </c>
    </row>
    <row r="73" spans="1:26" x14ac:dyDescent="0.25">
      <c r="S73" s="115" t="s">
        <v>46</v>
      </c>
      <c r="T73" s="115"/>
      <c r="U73" s="112"/>
      <c r="V73" s="112">
        <v>1463</v>
      </c>
      <c r="W73" s="112">
        <v>1465</v>
      </c>
      <c r="X73" s="112">
        <v>1565</v>
      </c>
      <c r="Y73" s="112">
        <v>1553</v>
      </c>
      <c r="Z73" s="112">
        <v>1507</v>
      </c>
    </row>
    <row r="74" spans="1:26" x14ac:dyDescent="0.25">
      <c r="S74" s="115" t="s">
        <v>47</v>
      </c>
      <c r="T74" s="115"/>
      <c r="U74" s="112"/>
      <c r="V74" s="112">
        <v>907</v>
      </c>
      <c r="W74" s="112">
        <v>1026</v>
      </c>
      <c r="X74" s="112">
        <v>1143</v>
      </c>
      <c r="Y74" s="112">
        <v>1249</v>
      </c>
      <c r="Z74" s="112">
        <v>1324</v>
      </c>
    </row>
    <row r="75" spans="1:26" x14ac:dyDescent="0.25">
      <c r="S75" s="115" t="s">
        <v>48</v>
      </c>
      <c r="T75" s="115"/>
      <c r="U75" s="112"/>
      <c r="V75" s="112">
        <v>392</v>
      </c>
      <c r="W75" s="112">
        <v>440</v>
      </c>
      <c r="X75" s="112">
        <v>527</v>
      </c>
      <c r="Y75" s="112">
        <v>610</v>
      </c>
      <c r="Z75" s="112">
        <v>602</v>
      </c>
    </row>
    <row r="76" spans="1:26" x14ac:dyDescent="0.25">
      <c r="S76" s="115" t="s">
        <v>49</v>
      </c>
      <c r="T76" s="115"/>
      <c r="U76" s="112"/>
      <c r="V76" s="112">
        <v>151</v>
      </c>
      <c r="W76" s="112">
        <v>172</v>
      </c>
      <c r="X76" s="112">
        <v>173</v>
      </c>
      <c r="Y76" s="112">
        <v>200</v>
      </c>
      <c r="Z76" s="112">
        <v>211</v>
      </c>
    </row>
    <row r="77" spans="1:26" x14ac:dyDescent="0.25">
      <c r="S77" s="115" t="s">
        <v>50</v>
      </c>
      <c r="T77" s="115"/>
      <c r="U77" s="112"/>
      <c r="V77" s="112">
        <v>68</v>
      </c>
      <c r="W77" s="112">
        <v>71</v>
      </c>
      <c r="X77" s="112">
        <v>69</v>
      </c>
      <c r="Y77" s="112">
        <v>78</v>
      </c>
      <c r="Z77" s="112">
        <v>77</v>
      </c>
    </row>
    <row r="78" spans="1:26" x14ac:dyDescent="0.25">
      <c r="S78" s="115" t="s">
        <v>51</v>
      </c>
      <c r="T78" s="115"/>
      <c r="U78" s="112"/>
      <c r="V78" s="112">
        <v>49</v>
      </c>
      <c r="W78" s="112">
        <v>43</v>
      </c>
      <c r="X78" s="112">
        <v>40</v>
      </c>
      <c r="Y78" s="112">
        <v>39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26</v>
      </c>
      <c r="X79" s="112">
        <v>26</v>
      </c>
      <c r="Y79" s="112">
        <v>27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13735</v>
      </c>
      <c r="W80" s="112">
        <v>14121</v>
      </c>
      <c r="X80" s="112">
        <v>15283</v>
      </c>
      <c r="Y80" s="112">
        <v>16626</v>
      </c>
      <c r="Z80" s="112">
        <v>16876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Livingstone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841</v>
      </c>
      <c r="W83" s="112">
        <v>865</v>
      </c>
      <c r="X83" s="112">
        <v>903</v>
      </c>
      <c r="Y83" s="112">
        <v>925</v>
      </c>
      <c r="Z83" s="112">
        <v>964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912</v>
      </c>
      <c r="W84" s="112">
        <v>921</v>
      </c>
      <c r="X84" s="112">
        <v>947</v>
      </c>
      <c r="Y84" s="112">
        <v>999</v>
      </c>
      <c r="Z84" s="112">
        <v>1019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2581</v>
      </c>
      <c r="W85" s="112">
        <v>2699</v>
      </c>
      <c r="X85" s="112">
        <v>2803</v>
      </c>
      <c r="Y85" s="112">
        <v>2981</v>
      </c>
      <c r="Z85" s="112">
        <v>3033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34,598</v>
      </c>
      <c r="D86" s="96">
        <f t="shared" ref="D86:D91" si="4">AD4</f>
        <v>1.4455358451839873E-2</v>
      </c>
      <c r="E86" s="97">
        <f t="shared" ref="E86:E91" si="5">AD4</f>
        <v>1.4455358451839873E-2</v>
      </c>
      <c r="F86" s="96">
        <f t="shared" ref="F86:F91" si="6">AF4</f>
        <v>0.19505371144347339</v>
      </c>
      <c r="G86" s="97">
        <f t="shared" ref="G86:G91" si="7">AF4</f>
        <v>0.19505371144347339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520</v>
      </c>
      <c r="W86" s="112">
        <v>560</v>
      </c>
      <c r="X86" s="112">
        <v>605</v>
      </c>
      <c r="Y86" s="112">
        <v>611</v>
      </c>
      <c r="Z86" s="112">
        <v>658</v>
      </c>
    </row>
    <row r="87" spans="1:30" ht="15" customHeight="1" x14ac:dyDescent="0.25">
      <c r="A87" s="98" t="s">
        <v>4</v>
      </c>
      <c r="B87" s="49"/>
      <c r="C87" s="57" t="str">
        <f t="shared" si="3"/>
        <v>17,659</v>
      </c>
      <c r="D87" s="96">
        <f t="shared" si="4"/>
        <v>1.3312675733057944E-2</v>
      </c>
      <c r="E87" s="97">
        <f t="shared" si="5"/>
        <v>1.3312675733057944E-2</v>
      </c>
      <c r="F87" s="96">
        <f t="shared" si="6"/>
        <v>0.16070724332851327</v>
      </c>
      <c r="G87" s="97">
        <f t="shared" si="7"/>
        <v>0.16070724332851327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295</v>
      </c>
      <c r="W87" s="112">
        <v>303</v>
      </c>
      <c r="X87" s="112">
        <v>294</v>
      </c>
      <c r="Y87" s="112">
        <v>271</v>
      </c>
      <c r="Z87" s="112">
        <v>289</v>
      </c>
    </row>
    <row r="88" spans="1:30" ht="15" customHeight="1" x14ac:dyDescent="0.25">
      <c r="A88" s="98" t="s">
        <v>5</v>
      </c>
      <c r="B88" s="49"/>
      <c r="C88" s="57" t="str">
        <f t="shared" si="3"/>
        <v>16,872</v>
      </c>
      <c r="D88" s="96">
        <f t="shared" si="4"/>
        <v>1.4613025437488769E-2</v>
      </c>
      <c r="E88" s="97">
        <f t="shared" si="5"/>
        <v>1.4613025437488769E-2</v>
      </c>
      <c r="F88" s="96">
        <f t="shared" si="6"/>
        <v>0.22839461230433189</v>
      </c>
      <c r="G88" s="97">
        <f t="shared" si="7"/>
        <v>0.22839461230433189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395</v>
      </c>
      <c r="W88" s="112">
        <v>408</v>
      </c>
      <c r="X88" s="112">
        <v>458</v>
      </c>
      <c r="Y88" s="112">
        <v>452</v>
      </c>
      <c r="Z88" s="112">
        <v>465</v>
      </c>
    </row>
    <row r="89" spans="1:30" ht="15" customHeight="1" x14ac:dyDescent="0.25">
      <c r="A89" s="49" t="s">
        <v>6</v>
      </c>
      <c r="B89" s="49"/>
      <c r="C89" s="57" t="str">
        <f t="shared" si="3"/>
        <v>23,596</v>
      </c>
      <c r="D89" s="96">
        <f t="shared" si="4"/>
        <v>2.9089798944567979E-2</v>
      </c>
      <c r="E89" s="97">
        <f t="shared" si="5"/>
        <v>2.9089798944567979E-2</v>
      </c>
      <c r="F89" s="96">
        <f t="shared" si="6"/>
        <v>0.15672336879258797</v>
      </c>
      <c r="G89" s="97">
        <f t="shared" si="7"/>
        <v>0.15672336879258797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1844</v>
      </c>
      <c r="W89" s="112">
        <v>1904</v>
      </c>
      <c r="X89" s="112">
        <v>1908</v>
      </c>
      <c r="Y89" s="112">
        <v>1918</v>
      </c>
      <c r="Z89" s="112">
        <v>1963</v>
      </c>
    </row>
    <row r="90" spans="1:30" ht="15" customHeight="1" x14ac:dyDescent="0.25">
      <c r="A90" s="49" t="s">
        <v>95</v>
      </c>
      <c r="B90" s="49"/>
      <c r="C90" s="57" t="str">
        <f t="shared" si="3"/>
        <v>$54,972</v>
      </c>
      <c r="D90" s="96">
        <f t="shared" si="4"/>
        <v>5.4214210374916139E-2</v>
      </c>
      <c r="E90" s="97">
        <f t="shared" si="5"/>
        <v>5.4214210374916139E-2</v>
      </c>
      <c r="F90" s="96">
        <f t="shared" si="6"/>
        <v>0.10868644495089042</v>
      </c>
      <c r="G90" s="97">
        <f t="shared" si="7"/>
        <v>0.10868644495089042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1310</v>
      </c>
      <c r="W90" s="112">
        <v>1296</v>
      </c>
      <c r="X90" s="112">
        <v>1387</v>
      </c>
      <c r="Y90" s="112">
        <v>1420</v>
      </c>
      <c r="Z90" s="112">
        <v>1395</v>
      </c>
    </row>
    <row r="91" spans="1:30" ht="15" customHeight="1" x14ac:dyDescent="0.25">
      <c r="A91" s="49" t="s">
        <v>7</v>
      </c>
      <c r="B91" s="49"/>
      <c r="C91" s="57" t="str">
        <f t="shared" si="3"/>
        <v>$1,763.7 mil</v>
      </c>
      <c r="D91" s="96">
        <f t="shared" si="4"/>
        <v>7.9028654288651579E-2</v>
      </c>
      <c r="E91" s="97">
        <f t="shared" si="5"/>
        <v>7.9028654288651579E-2</v>
      </c>
      <c r="F91" s="96">
        <f t="shared" si="6"/>
        <v>0.32614760056353909</v>
      </c>
      <c r="G91" s="97">
        <f t="shared" si="7"/>
        <v>0.32614760056353909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10665</v>
      </c>
      <c r="W91" s="112">
        <v>11046</v>
      </c>
      <c r="X91" s="112">
        <v>11453</v>
      </c>
      <c r="Y91" s="112">
        <v>11819</v>
      </c>
      <c r="Z91" s="112">
        <v>12224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674</v>
      </c>
      <c r="W93" s="112">
        <v>702</v>
      </c>
      <c r="X93" s="112">
        <v>742</v>
      </c>
      <c r="Y93" s="112">
        <v>801</v>
      </c>
      <c r="Z93" s="112">
        <v>806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1797</v>
      </c>
      <c r="W94" s="112">
        <v>1923</v>
      </c>
      <c r="X94" s="112">
        <v>1984</v>
      </c>
      <c r="Y94" s="112">
        <v>2072</v>
      </c>
      <c r="Z94" s="112">
        <v>2091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373</v>
      </c>
      <c r="W95" s="112">
        <v>371</v>
      </c>
      <c r="X95" s="112">
        <v>392</v>
      </c>
      <c r="Y95" s="112">
        <v>430</v>
      </c>
      <c r="Z95" s="112">
        <v>422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1595</v>
      </c>
      <c r="W96" s="112">
        <v>1618</v>
      </c>
      <c r="X96" s="112">
        <v>1739</v>
      </c>
      <c r="Y96" s="112">
        <v>1801</v>
      </c>
      <c r="Z96" s="112">
        <v>1827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1869</v>
      </c>
      <c r="W97" s="112">
        <v>1890</v>
      </c>
      <c r="X97" s="112">
        <v>1916</v>
      </c>
      <c r="Y97" s="112">
        <v>2006</v>
      </c>
      <c r="Z97" s="112">
        <v>1980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1024</v>
      </c>
      <c r="W98" s="112">
        <v>1023</v>
      </c>
      <c r="X98" s="112">
        <v>1083</v>
      </c>
      <c r="Y98" s="112">
        <v>1129</v>
      </c>
      <c r="Z98" s="112">
        <v>1090</v>
      </c>
    </row>
    <row r="99" spans="1:32" ht="15" customHeight="1" x14ac:dyDescent="0.25">
      <c r="S99" s="115" t="s">
        <v>196</v>
      </c>
      <c r="T99" s="115"/>
      <c r="U99" s="112"/>
      <c r="V99" s="112">
        <v>196</v>
      </c>
      <c r="W99" s="112">
        <v>197</v>
      </c>
      <c r="X99" s="112">
        <v>232</v>
      </c>
      <c r="Y99" s="112">
        <v>246</v>
      </c>
      <c r="Z99" s="112">
        <v>301</v>
      </c>
    </row>
    <row r="100" spans="1:32" ht="15" customHeight="1" x14ac:dyDescent="0.25">
      <c r="S100" s="115" t="s">
        <v>58</v>
      </c>
      <c r="T100" s="115"/>
      <c r="U100" s="112"/>
      <c r="V100" s="112">
        <v>639</v>
      </c>
      <c r="W100" s="112">
        <v>670</v>
      </c>
      <c r="X100" s="112">
        <v>714</v>
      </c>
      <c r="Y100" s="112">
        <v>752</v>
      </c>
      <c r="Z100" s="112">
        <v>759</v>
      </c>
    </row>
    <row r="101" spans="1:32" x14ac:dyDescent="0.25">
      <c r="A101" s="18"/>
      <c r="S101" s="118" t="s">
        <v>53</v>
      </c>
      <c r="T101" s="118"/>
      <c r="U101" s="112"/>
      <c r="V101" s="112">
        <v>9736</v>
      </c>
      <c r="W101" s="112">
        <v>10127</v>
      </c>
      <c r="X101" s="112">
        <v>10506</v>
      </c>
      <c r="Y101" s="112">
        <v>11070</v>
      </c>
      <c r="Z101" s="112">
        <v>11317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20650</v>
      </c>
      <c r="W104" s="112">
        <v>22807</v>
      </c>
      <c r="X104" s="112">
        <v>23533</v>
      </c>
      <c r="Y104" s="112">
        <v>25369</v>
      </c>
      <c r="Z104" s="112">
        <v>26236</v>
      </c>
      <c r="AB104" s="109" t="str">
        <f>TEXT(Z104,"###,###")</f>
        <v>26,236</v>
      </c>
      <c r="AD104" s="130">
        <f>Z104/($Z$4)*100</f>
        <v>75.830972888606269</v>
      </c>
      <c r="AF104" s="109"/>
    </row>
    <row r="105" spans="1:32" x14ac:dyDescent="0.25">
      <c r="S105" s="115" t="s">
        <v>17</v>
      </c>
      <c r="T105" s="115"/>
      <c r="U105" s="112"/>
      <c r="V105" s="112">
        <v>5777</v>
      </c>
      <c r="W105" s="112">
        <v>5808</v>
      </c>
      <c r="X105" s="112">
        <v>5871</v>
      </c>
      <c r="Y105" s="112">
        <v>6272</v>
      </c>
      <c r="Z105" s="112">
        <v>5953</v>
      </c>
      <c r="AB105" s="109" t="str">
        <f>TEXT(Z105,"###,###")</f>
        <v>5,953</v>
      </c>
      <c r="AD105" s="130">
        <f>Z105/($Z$4)*100</f>
        <v>17.206196889993642</v>
      </c>
      <c r="AF105" s="109"/>
    </row>
    <row r="106" spans="1:32" x14ac:dyDescent="0.25">
      <c r="S106" s="118" t="s">
        <v>53</v>
      </c>
      <c r="T106" s="118"/>
      <c r="U106" s="120"/>
      <c r="V106" s="120">
        <v>26427</v>
      </c>
      <c r="W106" s="120">
        <v>28615</v>
      </c>
      <c r="X106" s="120">
        <v>29404</v>
      </c>
      <c r="Y106" s="120">
        <v>31641</v>
      </c>
      <c r="Z106" s="120">
        <v>32189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3926</v>
      </c>
      <c r="W108" s="112">
        <v>4473</v>
      </c>
      <c r="X108" s="112">
        <v>4536</v>
      </c>
      <c r="Y108" s="112">
        <v>4733</v>
      </c>
      <c r="Z108" s="112">
        <v>4683</v>
      </c>
      <c r="AB108" s="109" t="str">
        <f>TEXT(Z108,"###,###")</f>
        <v>4,683</v>
      </c>
      <c r="AD108" s="130">
        <f>Z108/($Z$4)*100</f>
        <v>13.535464477715475</v>
      </c>
      <c r="AF108" s="109"/>
    </row>
    <row r="109" spans="1:32" x14ac:dyDescent="0.25">
      <c r="S109" s="115" t="s">
        <v>20</v>
      </c>
      <c r="T109" s="115"/>
      <c r="U109" s="112"/>
      <c r="V109" s="112">
        <v>4133</v>
      </c>
      <c r="W109" s="112">
        <v>4122</v>
      </c>
      <c r="X109" s="112">
        <v>4757</v>
      </c>
      <c r="Y109" s="112">
        <v>5110</v>
      </c>
      <c r="Z109" s="112">
        <v>5243</v>
      </c>
      <c r="AB109" s="109" t="str">
        <f>TEXT(Z109,"###,###")</f>
        <v>5,243</v>
      </c>
      <c r="AD109" s="130">
        <f>Z109/($Z$4)*100</f>
        <v>15.154055147696399</v>
      </c>
      <c r="AF109" s="109"/>
    </row>
    <row r="110" spans="1:32" x14ac:dyDescent="0.25">
      <c r="S110" s="115" t="s">
        <v>21</v>
      </c>
      <c r="T110" s="115"/>
      <c r="U110" s="112"/>
      <c r="V110" s="112">
        <v>5980</v>
      </c>
      <c r="W110" s="112">
        <v>5852</v>
      </c>
      <c r="X110" s="112">
        <v>6906</v>
      </c>
      <c r="Y110" s="112">
        <v>7120</v>
      </c>
      <c r="Z110" s="112">
        <v>7645</v>
      </c>
      <c r="AB110" s="109" t="str">
        <f>TEXT(Z110,"###,###")</f>
        <v>7,645</v>
      </c>
      <c r="AD110" s="130">
        <f>Z110/($Z$4)*100</f>
        <v>22.096652985721718</v>
      </c>
      <c r="AF110" s="109"/>
    </row>
    <row r="111" spans="1:32" x14ac:dyDescent="0.25">
      <c r="S111" s="115" t="s">
        <v>22</v>
      </c>
      <c r="T111" s="115"/>
      <c r="U111" s="112"/>
      <c r="V111" s="112">
        <v>12433</v>
      </c>
      <c r="W111" s="112">
        <v>12578</v>
      </c>
      <c r="X111" s="112">
        <v>13205</v>
      </c>
      <c r="Y111" s="112">
        <v>14682</v>
      </c>
      <c r="Z111" s="112">
        <v>14607</v>
      </c>
      <c r="AB111" s="109" t="str">
        <f>TEXT(Z111,"###,###")</f>
        <v>14,607</v>
      </c>
      <c r="AD111" s="130">
        <f>Z111/($Z$4)*100</f>
        <v>42.219203422163133</v>
      </c>
      <c r="AF111" s="109"/>
    </row>
    <row r="112" spans="1:32" x14ac:dyDescent="0.25">
      <c r="S112" s="118" t="s">
        <v>53</v>
      </c>
      <c r="T112" s="118"/>
      <c r="U112" s="112"/>
      <c r="V112" s="112">
        <v>28952</v>
      </c>
      <c r="W112" s="112">
        <v>29585</v>
      </c>
      <c r="X112" s="112">
        <v>31802</v>
      </c>
      <c r="Y112" s="112">
        <v>34102</v>
      </c>
      <c r="Z112" s="112">
        <v>34602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42.64</v>
      </c>
      <c r="W118" s="131">
        <v>42.93</v>
      </c>
      <c r="X118" s="131">
        <v>42.74</v>
      </c>
      <c r="Y118" s="131">
        <v>42.65</v>
      </c>
      <c r="Z118" s="131">
        <v>42.57</v>
      </c>
      <c r="AB118" s="109" t="str">
        <f>TEXT(Z118,"##.0")</f>
        <v>42.6</v>
      </c>
    </row>
    <row r="120" spans="19:32" x14ac:dyDescent="0.25">
      <c r="S120" s="101" t="s">
        <v>97</v>
      </c>
      <c r="T120" s="112"/>
      <c r="U120" s="112"/>
      <c r="V120" s="112">
        <v>17190</v>
      </c>
      <c r="W120" s="112">
        <v>17842</v>
      </c>
      <c r="X120" s="112">
        <v>18479</v>
      </c>
      <c r="Y120" s="112">
        <v>19220</v>
      </c>
      <c r="Z120" s="112">
        <v>19795</v>
      </c>
      <c r="AB120" s="109" t="str">
        <f>TEXT(Z120,"###,###")</f>
        <v>19,795</v>
      </c>
    </row>
    <row r="121" spans="19:32" x14ac:dyDescent="0.25">
      <c r="S121" s="101" t="s">
        <v>98</v>
      </c>
      <c r="T121" s="112"/>
      <c r="U121" s="112"/>
      <c r="V121" s="112">
        <v>1670</v>
      </c>
      <c r="W121" s="112">
        <v>1777</v>
      </c>
      <c r="X121" s="112">
        <v>1796</v>
      </c>
      <c r="Y121" s="112">
        <v>1852</v>
      </c>
      <c r="Z121" s="112">
        <v>1955</v>
      </c>
      <c r="AB121" s="109" t="str">
        <f>TEXT(Z121,"###,###")</f>
        <v>1,955</v>
      </c>
    </row>
    <row r="122" spans="19:32" x14ac:dyDescent="0.25">
      <c r="S122" s="101" t="s">
        <v>99</v>
      </c>
      <c r="T122" s="112"/>
      <c r="U122" s="112"/>
      <c r="V122" s="112">
        <v>1538</v>
      </c>
      <c r="W122" s="112">
        <v>1556</v>
      </c>
      <c r="X122" s="112">
        <v>1711</v>
      </c>
      <c r="Y122" s="112">
        <v>1863</v>
      </c>
      <c r="Z122" s="112">
        <v>1850</v>
      </c>
      <c r="AB122" s="109" t="str">
        <f>TEXT(Z122,"###,###")</f>
        <v>1,850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18728</v>
      </c>
      <c r="W124" s="112">
        <v>19398</v>
      </c>
      <c r="X124" s="112">
        <v>20190</v>
      </c>
      <c r="Y124" s="112">
        <v>21083</v>
      </c>
      <c r="Z124" s="112">
        <v>21645</v>
      </c>
      <c r="AB124" s="109" t="str">
        <f>TEXT(Z124,"###,###")</f>
        <v>21,645</v>
      </c>
      <c r="AD124" s="127">
        <f>Z124/$Z$7*100</f>
        <v>91.731649432107133</v>
      </c>
    </row>
    <row r="125" spans="19:32" x14ac:dyDescent="0.25">
      <c r="S125" s="101" t="s">
        <v>101</v>
      </c>
      <c r="T125" s="112"/>
      <c r="U125" s="112"/>
      <c r="V125" s="112">
        <v>3208</v>
      </c>
      <c r="W125" s="112">
        <v>3333</v>
      </c>
      <c r="X125" s="112">
        <v>3507</v>
      </c>
      <c r="Y125" s="112">
        <v>3715</v>
      </c>
      <c r="Z125" s="112">
        <v>3805</v>
      </c>
      <c r="AB125" s="109" t="str">
        <f>TEXT(Z125,"###,###")</f>
        <v>3,805</v>
      </c>
      <c r="AD125" s="127">
        <f>Z125/$Z$7*100</f>
        <v>16.125614510934057</v>
      </c>
    </row>
    <row r="127" spans="19:32" x14ac:dyDescent="0.25">
      <c r="S127" s="101" t="s">
        <v>102</v>
      </c>
      <c r="T127" s="112"/>
      <c r="U127" s="112"/>
      <c r="V127" s="112">
        <v>10662</v>
      </c>
      <c r="W127" s="112">
        <v>11046</v>
      </c>
      <c r="X127" s="112">
        <v>11448</v>
      </c>
      <c r="Y127" s="112">
        <v>11822</v>
      </c>
      <c r="Z127" s="112">
        <v>12222</v>
      </c>
      <c r="AB127" s="109" t="str">
        <f>TEXT(Z127,"###,###")</f>
        <v>12,222</v>
      </c>
      <c r="AD127" s="127">
        <f>Z127/$Z$7*100</f>
        <v>51.796914731310395</v>
      </c>
    </row>
    <row r="128" spans="19:32" x14ac:dyDescent="0.25">
      <c r="S128" s="101" t="s">
        <v>103</v>
      </c>
      <c r="T128" s="112"/>
      <c r="U128" s="112"/>
      <c r="V128" s="112">
        <v>9734</v>
      </c>
      <c r="W128" s="112">
        <v>10124</v>
      </c>
      <c r="X128" s="112">
        <v>10507</v>
      </c>
      <c r="Y128" s="112">
        <v>11072</v>
      </c>
      <c r="Z128" s="112">
        <v>11318</v>
      </c>
      <c r="AB128" s="109" t="str">
        <f>TEXT(Z128,"###,###")</f>
        <v>11,318</v>
      </c>
      <c r="AD128" s="127">
        <f>Z128/$Z$7*100</f>
        <v>47.9657569079505</v>
      </c>
    </row>
    <row r="130" spans="19:20" x14ac:dyDescent="0.25">
      <c r="S130" s="101" t="s">
        <v>277</v>
      </c>
      <c r="T130" s="127">
        <v>83.891337514833026</v>
      </c>
    </row>
    <row r="131" spans="19:20" x14ac:dyDescent="0.25">
      <c r="S131" s="101" t="s">
        <v>278</v>
      </c>
      <c r="T131" s="127">
        <v>8.2853025936599423</v>
      </c>
    </row>
    <row r="132" spans="19:20" x14ac:dyDescent="0.25">
      <c r="S132" s="101" t="s">
        <v>279</v>
      </c>
      <c r="T132" s="127">
        <v>7.8403119172741151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2AE94B-FDA1-4D0E-9A4B-9237009266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7685BE9-BC1B-422A-B0BB-547D10820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1383395-652C-4580-BDF6-115E64C5B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ABF0570-5146-4451-8DA5-FF76686F9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CD3-786D-4088-A5FD-5E41F117451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9.38 Lockhart River,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426</v>
      </c>
      <c r="W4" s="108">
        <v>359</v>
      </c>
      <c r="X4" s="108">
        <v>341</v>
      </c>
      <c r="Y4" s="108">
        <v>384</v>
      </c>
      <c r="Z4" s="108">
        <v>407</v>
      </c>
      <c r="AB4" s="109" t="str">
        <f>TEXT(Z4,"###,###")</f>
        <v>407</v>
      </c>
      <c r="AD4" s="110">
        <f>Z4/Y4-1</f>
        <v>5.9895833333333259E-2</v>
      </c>
      <c r="AF4" s="110">
        <f>Z4/V4-1</f>
        <v>-4.4600938967136128E-2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204</v>
      </c>
      <c r="W5" s="108">
        <v>189</v>
      </c>
      <c r="X5" s="108">
        <v>179</v>
      </c>
      <c r="Y5" s="108">
        <v>210</v>
      </c>
      <c r="Z5" s="108">
        <v>209</v>
      </c>
      <c r="AB5" s="109" t="str">
        <f>TEXT(Z5,"###,###")</f>
        <v>209</v>
      </c>
      <c r="AD5" s="110">
        <f t="shared" ref="AD5:AD9" si="0">Z5/Y5-1</f>
        <v>-4.761904761904745E-3</v>
      </c>
      <c r="AF5" s="110">
        <f t="shared" ref="AF5:AF9" si="1">Z5/V5-1</f>
        <v>2.450980392156854E-2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217</v>
      </c>
      <c r="W6" s="108">
        <v>165</v>
      </c>
      <c r="X6" s="108">
        <v>159</v>
      </c>
      <c r="Y6" s="108">
        <v>176</v>
      </c>
      <c r="Z6" s="108">
        <v>190</v>
      </c>
      <c r="AB6" s="109" t="str">
        <f>TEXT(Z6,"###,###")</f>
        <v>190</v>
      </c>
      <c r="AD6" s="110">
        <f t="shared" si="0"/>
        <v>7.9545454545454586E-2</v>
      </c>
      <c r="AF6" s="110">
        <f t="shared" si="1"/>
        <v>-0.12442396313364057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297</v>
      </c>
      <c r="W7" s="108">
        <v>266</v>
      </c>
      <c r="X7" s="108">
        <v>250</v>
      </c>
      <c r="Y7" s="108">
        <v>274</v>
      </c>
      <c r="Z7" s="108">
        <v>294</v>
      </c>
      <c r="AB7" s="109" t="str">
        <f>TEXT(Z7,"###,###")</f>
        <v>294</v>
      </c>
      <c r="AD7" s="110">
        <f t="shared" si="0"/>
        <v>7.2992700729926918E-2</v>
      </c>
      <c r="AF7" s="110">
        <f t="shared" si="1"/>
        <v>-1.0101010101010055E-2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294</v>
      </c>
      <c r="P8" s="67"/>
      <c r="S8" s="107" t="s">
        <v>82</v>
      </c>
      <c r="T8" s="108"/>
      <c r="U8" s="108"/>
      <c r="V8" s="108">
        <v>12239</v>
      </c>
      <c r="W8" s="108">
        <v>20590.669999999998</v>
      </c>
      <c r="X8" s="108">
        <v>22287.5</v>
      </c>
      <c r="Y8" s="108">
        <v>21440.21</v>
      </c>
      <c r="Z8" s="108">
        <v>29565</v>
      </c>
      <c r="AB8" s="109" t="str">
        <f>TEXT(Z8,"$###,###")</f>
        <v>$29,565</v>
      </c>
      <c r="AD8" s="110">
        <f t="shared" si="0"/>
        <v>0.37895104572203353</v>
      </c>
      <c r="AF8" s="110">
        <f t="shared" si="1"/>
        <v>1.4156385325598495</v>
      </c>
    </row>
    <row r="9" spans="1:32" x14ac:dyDescent="0.25">
      <c r="A9" s="30" t="s">
        <v>14</v>
      </c>
      <c r="B9" s="71"/>
      <c r="C9" s="72"/>
      <c r="D9" s="73">
        <f>AD104</f>
        <v>41.76904176904177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53.061224489795919</v>
      </c>
      <c r="P9" s="74" t="s">
        <v>83</v>
      </c>
      <c r="S9" s="107" t="s">
        <v>7</v>
      </c>
      <c r="T9" s="108"/>
      <c r="U9" s="108"/>
      <c r="V9" s="108">
        <v>9740641</v>
      </c>
      <c r="W9" s="108">
        <v>9699895</v>
      </c>
      <c r="X9" s="108">
        <v>9383222</v>
      </c>
      <c r="Y9" s="108">
        <v>9805743</v>
      </c>
      <c r="Z9" s="108">
        <v>11990049</v>
      </c>
      <c r="AB9" s="109" t="str">
        <f>TEXT(Z9/1000000,"$#,###.0")&amp;" mil"</f>
        <v>$12.0 mil</v>
      </c>
      <c r="AD9" s="110">
        <f t="shared" si="0"/>
        <v>0.22275782671440614</v>
      </c>
      <c r="AF9" s="110">
        <f t="shared" si="1"/>
        <v>0.23093018211019167</v>
      </c>
    </row>
    <row r="10" spans="1:32" x14ac:dyDescent="0.25">
      <c r="A10" s="30" t="s">
        <v>17</v>
      </c>
      <c r="B10" s="71"/>
      <c r="C10" s="72"/>
      <c r="D10" s="73">
        <f>AD105</f>
        <v>56.019656019656018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44.897959183673471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96.938775510204081</v>
      </c>
      <c r="P11" s="74" t="s">
        <v>83</v>
      </c>
      <c r="S11" s="107" t="s">
        <v>29</v>
      </c>
      <c r="T11" s="112"/>
      <c r="U11" s="112"/>
      <c r="V11" s="112">
        <v>412</v>
      </c>
      <c r="W11" s="112">
        <v>342</v>
      </c>
      <c r="X11" s="112">
        <v>333</v>
      </c>
      <c r="Y11" s="112">
        <v>375</v>
      </c>
      <c r="Z11" s="112">
        <v>394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14</v>
      </c>
      <c r="W12" s="112">
        <v>17</v>
      </c>
      <c r="X12" s="112">
        <v>8</v>
      </c>
      <c r="Y12" s="112">
        <v>6</v>
      </c>
      <c r="Z12" s="112">
        <v>9</v>
      </c>
    </row>
    <row r="13" spans="1:32" ht="15" customHeight="1" x14ac:dyDescent="0.25">
      <c r="A13" s="30" t="s">
        <v>19</v>
      </c>
      <c r="B13" s="72"/>
      <c r="C13" s="72"/>
      <c r="D13" s="73">
        <f>AD108</f>
        <v>7.3710073710073711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1.7006802721088436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20.884520884520885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44.963144963144963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21.917808219178081</v>
      </c>
      <c r="P15" s="74" t="s">
        <v>83</v>
      </c>
      <c r="S15" s="115" t="s">
        <v>59</v>
      </c>
      <c r="T15" s="115"/>
      <c r="U15" s="116"/>
      <c r="V15" s="116">
        <v>14</v>
      </c>
      <c r="W15" s="116">
        <v>9</v>
      </c>
      <c r="X15" s="116">
        <v>15</v>
      </c>
      <c r="Y15" s="112">
        <v>8</v>
      </c>
      <c r="Z15" s="112">
        <v>18</v>
      </c>
      <c r="AB15" s="117">
        <f t="shared" ref="AB15:AB34" si="2">IF(Z15="np",0,Z15/$Z$34)</f>
        <v>4.4776119402985072E-2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24.570024570024572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78.082191780821915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1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4</v>
      </c>
      <c r="Z18" s="112">
        <v>7</v>
      </c>
      <c r="AB18" s="117">
        <f t="shared" si="2"/>
        <v>1.7412935323383085E-2</v>
      </c>
    </row>
    <row r="19" spans="1:28" x14ac:dyDescent="0.25">
      <c r="A19" s="63" t="str">
        <f>$S$1&amp;" ("&amp;$V$2&amp;" to "&amp;$Z$2&amp;")"</f>
        <v>Lockhart River (2018-19 to 2022-23)</v>
      </c>
      <c r="B19" s="63"/>
      <c r="C19" s="63"/>
      <c r="D19" s="63"/>
      <c r="E19" s="63"/>
      <c r="F19" s="63"/>
      <c r="G19" s="63" t="str">
        <f>$S$1&amp;" ("&amp;$V$2&amp;" to "&amp;$Z$2&amp;")"</f>
        <v>Lockhart River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</v>
      </c>
      <c r="W19" s="116">
        <v>24</v>
      </c>
      <c r="X19" s="116">
        <v>9</v>
      </c>
      <c r="Y19" s="112">
        <v>13</v>
      </c>
      <c r="Z19" s="112">
        <v>10</v>
      </c>
      <c r="AB19" s="117">
        <f t="shared" si="2"/>
        <v>2.4875621890547265E-2</v>
      </c>
    </row>
    <row r="20" spans="1:28" x14ac:dyDescent="0.25">
      <c r="S20" s="115" t="s">
        <v>64</v>
      </c>
      <c r="T20" s="115"/>
      <c r="U20" s="116"/>
      <c r="V20" s="116">
        <v>16</v>
      </c>
      <c r="W20" s="116">
        <v>8</v>
      </c>
      <c r="X20" s="116">
        <v>14</v>
      </c>
      <c r="Y20" s="112">
        <v>17</v>
      </c>
      <c r="Z20" s="112">
        <v>19</v>
      </c>
      <c r="AB20" s="117">
        <f t="shared" si="2"/>
        <v>4.7263681592039801E-2</v>
      </c>
    </row>
    <row r="21" spans="1:28" x14ac:dyDescent="0.25">
      <c r="S21" s="115" t="s">
        <v>65</v>
      </c>
      <c r="T21" s="115"/>
      <c r="U21" s="116"/>
      <c r="V21" s="116">
        <v>33</v>
      </c>
      <c r="W21" s="116">
        <v>36</v>
      </c>
      <c r="X21" s="116">
        <v>36</v>
      </c>
      <c r="Y21" s="112">
        <v>37</v>
      </c>
      <c r="Z21" s="112">
        <v>27</v>
      </c>
      <c r="AB21" s="117">
        <f t="shared" si="2"/>
        <v>6.7164179104477612E-2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0</v>
      </c>
      <c r="X22" s="116">
        <v>1</v>
      </c>
      <c r="Y22" s="112">
        <v>0</v>
      </c>
      <c r="Z22" s="112">
        <v>0</v>
      </c>
      <c r="AB22" s="117">
        <f t="shared" si="2"/>
        <v>0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5</v>
      </c>
      <c r="X23" s="116">
        <v>3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1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42</v>
      </c>
      <c r="W26" s="116">
        <v>36</v>
      </c>
      <c r="X26" s="116">
        <v>37</v>
      </c>
      <c r="Y26" s="112">
        <v>53</v>
      </c>
      <c r="Z26" s="112">
        <v>59</v>
      </c>
      <c r="AB26" s="117">
        <f t="shared" si="2"/>
        <v>0.14676616915422885</v>
      </c>
    </row>
    <row r="27" spans="1:28" x14ac:dyDescent="0.25">
      <c r="S27" s="115" t="s">
        <v>71</v>
      </c>
      <c r="T27" s="115"/>
      <c r="U27" s="116"/>
      <c r="V27" s="116">
        <v>13</v>
      </c>
      <c r="W27" s="116">
        <v>15</v>
      </c>
      <c r="X27" s="116">
        <v>9</v>
      </c>
      <c r="Y27" s="112">
        <v>16</v>
      </c>
      <c r="Z27" s="112">
        <v>5</v>
      </c>
      <c r="AB27" s="117">
        <f t="shared" si="2"/>
        <v>1.2437810945273632E-2</v>
      </c>
    </row>
    <row r="28" spans="1:28" x14ac:dyDescent="0.25">
      <c r="S28" s="115" t="s">
        <v>72</v>
      </c>
      <c r="T28" s="115"/>
      <c r="U28" s="116"/>
      <c r="V28" s="116">
        <v>4</v>
      </c>
      <c r="W28" s="116">
        <v>9</v>
      </c>
      <c r="X28" s="116">
        <v>10</v>
      </c>
      <c r="Y28" s="112">
        <v>13</v>
      </c>
      <c r="Z28" s="112">
        <v>22</v>
      </c>
      <c r="AB28" s="117">
        <f t="shared" si="2"/>
        <v>5.4726368159203981E-2</v>
      </c>
    </row>
    <row r="29" spans="1:28" x14ac:dyDescent="0.25">
      <c r="S29" s="115" t="s">
        <v>73</v>
      </c>
      <c r="T29" s="115"/>
      <c r="U29" s="116"/>
      <c r="V29" s="116">
        <v>127</v>
      </c>
      <c r="W29" s="116">
        <v>93</v>
      </c>
      <c r="X29" s="116">
        <v>127</v>
      </c>
      <c r="Y29" s="112">
        <v>128</v>
      </c>
      <c r="Z29" s="112">
        <v>142</v>
      </c>
      <c r="AB29" s="117">
        <f t="shared" si="2"/>
        <v>0.35323383084577115</v>
      </c>
    </row>
    <row r="30" spans="1:28" x14ac:dyDescent="0.25">
      <c r="S30" s="115" t="s">
        <v>74</v>
      </c>
      <c r="T30" s="115"/>
      <c r="U30" s="116"/>
      <c r="V30" s="116">
        <v>77</v>
      </c>
      <c r="W30" s="116">
        <v>56</v>
      </c>
      <c r="X30" s="116">
        <v>36</v>
      </c>
      <c r="Y30" s="112">
        <v>30</v>
      </c>
      <c r="Z30" s="112">
        <v>39</v>
      </c>
      <c r="AB30" s="117">
        <f t="shared" si="2"/>
        <v>9.7014925373134331E-2</v>
      </c>
    </row>
    <row r="31" spans="1:28" x14ac:dyDescent="0.25">
      <c r="S31" s="115" t="s">
        <v>75</v>
      </c>
      <c r="T31" s="115"/>
      <c r="U31" s="116"/>
      <c r="V31" s="116">
        <v>35</v>
      </c>
      <c r="W31" s="116">
        <v>23</v>
      </c>
      <c r="X31" s="116">
        <v>16</v>
      </c>
      <c r="Y31" s="112">
        <v>26</v>
      </c>
      <c r="Z31" s="112">
        <v>28</v>
      </c>
      <c r="AB31" s="117">
        <f t="shared" si="2"/>
        <v>6.965174129353234E-2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</v>
      </c>
      <c r="W32" s="116">
        <v>16</v>
      </c>
      <c r="X32" s="116">
        <v>8</v>
      </c>
      <c r="Y32" s="112">
        <v>14</v>
      </c>
      <c r="Z32" s="112">
        <v>7</v>
      </c>
      <c r="AB32" s="117">
        <f t="shared" si="2"/>
        <v>1.7412935323383085E-2</v>
      </c>
    </row>
    <row r="33" spans="19:32" x14ac:dyDescent="0.25">
      <c r="S33" s="115" t="s">
        <v>77</v>
      </c>
      <c r="T33" s="115"/>
      <c r="U33" s="116"/>
      <c r="V33" s="116">
        <v>17</v>
      </c>
      <c r="W33" s="116">
        <v>19</v>
      </c>
      <c r="X33" s="116">
        <v>16</v>
      </c>
      <c r="Y33" s="112">
        <v>16</v>
      </c>
      <c r="Z33" s="112">
        <v>22</v>
      </c>
      <c r="AB33" s="117">
        <f t="shared" si="2"/>
        <v>5.4726368159203981E-2</v>
      </c>
    </row>
    <row r="34" spans="19:32" x14ac:dyDescent="0.25">
      <c r="S34" s="118" t="s">
        <v>53</v>
      </c>
      <c r="T34" s="118"/>
      <c r="U34" s="119"/>
      <c r="V34" s="119">
        <v>424</v>
      </c>
      <c r="W34" s="119">
        <v>356</v>
      </c>
      <c r="X34" s="119">
        <v>341</v>
      </c>
      <c r="Y34" s="120">
        <v>386</v>
      </c>
      <c r="Z34" s="120">
        <v>402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212</v>
      </c>
      <c r="W37" s="112">
        <v>218</v>
      </c>
      <c r="X37" s="112">
        <v>192</v>
      </c>
      <c r="Y37" s="112">
        <v>219</v>
      </c>
      <c r="Z37" s="112">
        <v>228</v>
      </c>
      <c r="AB37" s="132">
        <f>Z37/Z40*100</f>
        <v>78.082191780821915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</v>
      </c>
      <c r="W38" s="112">
        <v>53</v>
      </c>
      <c r="X38" s="112">
        <v>51</v>
      </c>
      <c r="Y38" s="112">
        <v>53</v>
      </c>
      <c r="Z38" s="112">
        <v>64</v>
      </c>
      <c r="AB38" s="132">
        <f>Z38/Z40*100</f>
        <v>21.917808219178081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296</v>
      </c>
      <c r="W40" s="112">
        <v>271</v>
      </c>
      <c r="X40" s="112">
        <v>243</v>
      </c>
      <c r="Y40" s="112">
        <v>272</v>
      </c>
      <c r="Z40" s="112">
        <v>292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12</v>
      </c>
      <c r="X45" s="112">
        <v>2</v>
      </c>
      <c r="Y45" s="112">
        <v>6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6</v>
      </c>
      <c r="W46" s="112">
        <v>11</v>
      </c>
      <c r="X46" s="112">
        <v>14</v>
      </c>
      <c r="Y46" s="112">
        <v>12</v>
      </c>
      <c r="Z46" s="112">
        <v>20</v>
      </c>
    </row>
    <row r="47" spans="19:32" x14ac:dyDescent="0.25">
      <c r="S47" s="115" t="s">
        <v>39</v>
      </c>
      <c r="T47" s="115"/>
      <c r="U47" s="112"/>
      <c r="V47" s="112">
        <v>18</v>
      </c>
      <c r="W47" s="112">
        <v>18</v>
      </c>
      <c r="X47" s="112">
        <v>10</v>
      </c>
      <c r="Y47" s="112">
        <v>16</v>
      </c>
      <c r="Z47" s="112">
        <v>19</v>
      </c>
    </row>
    <row r="48" spans="19:32" x14ac:dyDescent="0.25">
      <c r="S48" s="115" t="s">
        <v>40</v>
      </c>
      <c r="T48" s="115"/>
      <c r="U48" s="112"/>
      <c r="V48" s="112">
        <v>32</v>
      </c>
      <c r="W48" s="112">
        <v>27</v>
      </c>
      <c r="X48" s="112">
        <v>27</v>
      </c>
      <c r="Y48" s="112">
        <v>30</v>
      </c>
      <c r="Z48" s="112">
        <v>24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</v>
      </c>
      <c r="W49" s="112">
        <v>25</v>
      </c>
      <c r="X49" s="112">
        <v>22</v>
      </c>
      <c r="Y49" s="112">
        <v>29</v>
      </c>
      <c r="Z49" s="112">
        <v>26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Lockhart River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</v>
      </c>
      <c r="W50" s="112">
        <v>8</v>
      </c>
      <c r="X50" s="112">
        <v>10</v>
      </c>
      <c r="Y50" s="112">
        <v>15</v>
      </c>
      <c r="Z50" s="112">
        <v>16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</v>
      </c>
      <c r="W51" s="112">
        <v>30</v>
      </c>
      <c r="X51" s="112">
        <v>22</v>
      </c>
      <c r="Y51" s="112">
        <v>23</v>
      </c>
      <c r="Z51" s="112">
        <v>18</v>
      </c>
    </row>
    <row r="52" spans="1:26" ht="15" customHeight="1" x14ac:dyDescent="0.25">
      <c r="S52" s="115" t="s">
        <v>44</v>
      </c>
      <c r="T52" s="115"/>
      <c r="U52" s="112"/>
      <c r="V52" s="112">
        <v>19</v>
      </c>
      <c r="W52" s="112">
        <v>14</v>
      </c>
      <c r="X52" s="112">
        <v>17</v>
      </c>
      <c r="Y52" s="112">
        <v>20</v>
      </c>
      <c r="Z52" s="112">
        <v>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</v>
      </c>
      <c r="W53" s="112">
        <v>32</v>
      </c>
      <c r="X53" s="112">
        <v>27</v>
      </c>
      <c r="Y53" s="112">
        <v>25</v>
      </c>
      <c r="Z53" s="112">
        <v>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</v>
      </c>
      <c r="W54" s="112">
        <v>15</v>
      </c>
      <c r="X54" s="112">
        <v>10</v>
      </c>
      <c r="Y54" s="112">
        <v>18</v>
      </c>
      <c r="Z54" s="112">
        <v>22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9</v>
      </c>
      <c r="X55" s="112">
        <v>10</v>
      </c>
      <c r="Y55" s="112">
        <v>11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3</v>
      </c>
      <c r="W56" s="112">
        <v>3</v>
      </c>
      <c r="X56" s="112">
        <v>5</v>
      </c>
      <c r="Y56" s="112">
        <v>3</v>
      </c>
      <c r="Z56" s="112">
        <v>14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3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205</v>
      </c>
      <c r="W61" s="112">
        <v>187</v>
      </c>
      <c r="X61" s="112">
        <v>179</v>
      </c>
      <c r="Y61" s="112">
        <v>207</v>
      </c>
      <c r="Z61" s="112">
        <v>212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5</v>
      </c>
      <c r="X64" s="112">
        <v>5</v>
      </c>
      <c r="Y64" s="112">
        <v>7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Lockhart River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</v>
      </c>
      <c r="W65" s="112">
        <v>16</v>
      </c>
      <c r="X65" s="112">
        <v>9</v>
      </c>
      <c r="Y65" s="112">
        <v>15</v>
      </c>
      <c r="Z65" s="112">
        <v>20</v>
      </c>
    </row>
    <row r="66" spans="1:26" x14ac:dyDescent="0.25">
      <c r="S66" s="115" t="s">
        <v>39</v>
      </c>
      <c r="T66" s="115"/>
      <c r="U66" s="112"/>
      <c r="V66" s="112">
        <v>23</v>
      </c>
      <c r="W66" s="112">
        <v>16</v>
      </c>
      <c r="X66" s="112">
        <v>22</v>
      </c>
      <c r="Y66" s="112">
        <v>17</v>
      </c>
      <c r="Z66" s="112">
        <v>18</v>
      </c>
    </row>
    <row r="67" spans="1:26" x14ac:dyDescent="0.25">
      <c r="S67" s="115" t="s">
        <v>40</v>
      </c>
      <c r="T67" s="115"/>
      <c r="U67" s="112"/>
      <c r="V67" s="112">
        <v>31</v>
      </c>
      <c r="W67" s="112">
        <v>20</v>
      </c>
      <c r="X67" s="112">
        <v>17</v>
      </c>
      <c r="Y67" s="112">
        <v>25</v>
      </c>
      <c r="Z67" s="112">
        <v>17</v>
      </c>
    </row>
    <row r="68" spans="1:26" x14ac:dyDescent="0.25">
      <c r="S68" s="115" t="s">
        <v>41</v>
      </c>
      <c r="T68" s="115"/>
      <c r="U68" s="112"/>
      <c r="V68" s="112">
        <v>27</v>
      </c>
      <c r="W68" s="112">
        <v>9</v>
      </c>
      <c r="X68" s="112">
        <v>16</v>
      </c>
      <c r="Y68" s="112">
        <v>21</v>
      </c>
      <c r="Z68" s="112">
        <v>24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11</v>
      </c>
      <c r="X69" s="112">
        <v>10</v>
      </c>
      <c r="Y69" s="112">
        <v>3</v>
      </c>
      <c r="Z69" s="112">
        <v>12</v>
      </c>
    </row>
    <row r="70" spans="1:26" x14ac:dyDescent="0.25">
      <c r="S70" s="115" t="s">
        <v>43</v>
      </c>
      <c r="T70" s="115"/>
      <c r="U70" s="112"/>
      <c r="V70" s="112">
        <v>12</v>
      </c>
      <c r="W70" s="112">
        <v>13</v>
      </c>
      <c r="X70" s="112">
        <v>16</v>
      </c>
      <c r="Y70" s="112">
        <v>21</v>
      </c>
      <c r="Z70" s="112">
        <v>11</v>
      </c>
    </row>
    <row r="71" spans="1:26" x14ac:dyDescent="0.25">
      <c r="S71" s="115" t="s">
        <v>44</v>
      </c>
      <c r="T71" s="115"/>
      <c r="U71" s="112"/>
      <c r="V71" s="112">
        <v>27</v>
      </c>
      <c r="W71" s="112">
        <v>23</v>
      </c>
      <c r="X71" s="112">
        <v>12</v>
      </c>
      <c r="Y71" s="112">
        <v>9</v>
      </c>
      <c r="Z71" s="112">
        <v>14</v>
      </c>
    </row>
    <row r="72" spans="1:26" x14ac:dyDescent="0.25">
      <c r="S72" s="115" t="s">
        <v>45</v>
      </c>
      <c r="T72" s="115"/>
      <c r="U72" s="112"/>
      <c r="V72" s="112">
        <v>18</v>
      </c>
      <c r="W72" s="112">
        <v>12</v>
      </c>
      <c r="X72" s="112">
        <v>22</v>
      </c>
      <c r="Y72" s="112">
        <v>22</v>
      </c>
      <c r="Z72" s="112">
        <v>24</v>
      </c>
    </row>
    <row r="73" spans="1:26" x14ac:dyDescent="0.25">
      <c r="S73" s="115" t="s">
        <v>46</v>
      </c>
      <c r="T73" s="115"/>
      <c r="U73" s="112"/>
      <c r="V73" s="112">
        <v>20</v>
      </c>
      <c r="W73" s="112">
        <v>13</v>
      </c>
      <c r="X73" s="112">
        <v>12</v>
      </c>
      <c r="Y73" s="112">
        <v>11</v>
      </c>
      <c r="Z73" s="112">
        <v>16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13</v>
      </c>
      <c r="X74" s="112">
        <v>8</v>
      </c>
      <c r="Y74" s="112">
        <v>11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5</v>
      </c>
      <c r="X75" s="112">
        <v>8</v>
      </c>
      <c r="Y75" s="112">
        <v>5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5</v>
      </c>
      <c r="X76" s="112">
        <v>0</v>
      </c>
      <c r="Y76" s="112">
        <v>0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214</v>
      </c>
      <c r="W80" s="112">
        <v>170</v>
      </c>
      <c r="X80" s="112">
        <v>159</v>
      </c>
      <c r="Y80" s="112">
        <v>177</v>
      </c>
      <c r="Z80" s="112">
        <v>188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Lockhart River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10</v>
      </c>
      <c r="X83" s="112">
        <v>9</v>
      </c>
      <c r="Y83" s="112">
        <v>5</v>
      </c>
      <c r="Z83" s="112">
        <v>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30</v>
      </c>
      <c r="W84" s="112">
        <v>23</v>
      </c>
      <c r="X84" s="112">
        <v>20</v>
      </c>
      <c r="Y84" s="112">
        <v>23</v>
      </c>
      <c r="Z84" s="112">
        <v>23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27</v>
      </c>
      <c r="W85" s="112">
        <v>27</v>
      </c>
      <c r="X85" s="112">
        <v>19</v>
      </c>
      <c r="Y85" s="112">
        <v>32</v>
      </c>
      <c r="Z85" s="112">
        <v>27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407</v>
      </c>
      <c r="D86" s="96">
        <f t="shared" ref="D86:D91" si="4">AD4</f>
        <v>5.9895833333333259E-2</v>
      </c>
      <c r="E86" s="97">
        <f t="shared" ref="E86:E91" si="5">AD4</f>
        <v>5.9895833333333259E-2</v>
      </c>
      <c r="F86" s="96">
        <f t="shared" ref="F86:F91" si="6">AF4</f>
        <v>-4.4600938967136128E-2</v>
      </c>
      <c r="G86" s="97">
        <f t="shared" ref="G86:G91" si="7">AF4</f>
        <v>-4.4600938967136128E-2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9</v>
      </c>
      <c r="W86" s="112">
        <v>10</v>
      </c>
      <c r="X86" s="112">
        <v>3</v>
      </c>
      <c r="Y86" s="112">
        <v>7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209</v>
      </c>
      <c r="D87" s="96">
        <f t="shared" si="4"/>
        <v>-4.761904761904745E-3</v>
      </c>
      <c r="E87" s="97">
        <f t="shared" si="5"/>
        <v>-4.761904761904745E-3</v>
      </c>
      <c r="F87" s="96">
        <f t="shared" si="6"/>
        <v>2.450980392156854E-2</v>
      </c>
      <c r="G87" s="97">
        <f t="shared" si="7"/>
        <v>2.450980392156854E-2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</v>
      </c>
      <c r="W87" s="112">
        <v>3</v>
      </c>
      <c r="X87" s="112">
        <v>5</v>
      </c>
      <c r="Y87" s="112">
        <v>5</v>
      </c>
      <c r="Z87" s="112">
        <v>8</v>
      </c>
    </row>
    <row r="88" spans="1:30" ht="15" customHeight="1" x14ac:dyDescent="0.25">
      <c r="A88" s="98" t="s">
        <v>5</v>
      </c>
      <c r="B88" s="49"/>
      <c r="C88" s="57" t="str">
        <f t="shared" si="3"/>
        <v>190</v>
      </c>
      <c r="D88" s="96">
        <f t="shared" si="4"/>
        <v>7.9545454545454586E-2</v>
      </c>
      <c r="E88" s="97">
        <f t="shared" si="5"/>
        <v>7.9545454545454586E-2</v>
      </c>
      <c r="F88" s="96">
        <f t="shared" si="6"/>
        <v>-0.12442396313364057</v>
      </c>
      <c r="G88" s="97">
        <f t="shared" si="7"/>
        <v>-0.12442396313364057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7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294</v>
      </c>
      <c r="D89" s="96">
        <f t="shared" si="4"/>
        <v>7.2992700729926918E-2</v>
      </c>
      <c r="E89" s="97">
        <f t="shared" si="5"/>
        <v>7.2992700729926918E-2</v>
      </c>
      <c r="F89" s="96">
        <f t="shared" si="6"/>
        <v>-1.0101010101010055E-2</v>
      </c>
      <c r="G89" s="97">
        <f t="shared" si="7"/>
        <v>-1.0101010101010055E-2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10</v>
      </c>
      <c r="W89" s="112">
        <v>11</v>
      </c>
      <c r="X89" s="112">
        <v>10</v>
      </c>
      <c r="Y89" s="112">
        <v>9</v>
      </c>
      <c r="Z89" s="112">
        <v>15</v>
      </c>
    </row>
    <row r="90" spans="1:30" ht="15" customHeight="1" x14ac:dyDescent="0.25">
      <c r="A90" s="49" t="s">
        <v>95</v>
      </c>
      <c r="B90" s="49"/>
      <c r="C90" s="57" t="str">
        <f t="shared" si="3"/>
        <v>$29,565</v>
      </c>
      <c r="D90" s="96">
        <f t="shared" si="4"/>
        <v>0.37895104572203353</v>
      </c>
      <c r="E90" s="97">
        <f t="shared" si="5"/>
        <v>0.37895104572203353</v>
      </c>
      <c r="F90" s="96">
        <f t="shared" si="6"/>
        <v>1.4156385325598495</v>
      </c>
      <c r="G90" s="97">
        <f t="shared" si="7"/>
        <v>1.4156385325598495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27</v>
      </c>
      <c r="W90" s="112">
        <v>37</v>
      </c>
      <c r="X90" s="112">
        <v>24</v>
      </c>
      <c r="Y90" s="112">
        <v>32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$12.0 mil</v>
      </c>
      <c r="D91" s="96">
        <f t="shared" si="4"/>
        <v>0.22275782671440614</v>
      </c>
      <c r="E91" s="97">
        <f t="shared" si="5"/>
        <v>0.22275782671440614</v>
      </c>
      <c r="F91" s="96">
        <f t="shared" si="6"/>
        <v>0.23093018211019167</v>
      </c>
      <c r="G91" s="97">
        <f t="shared" si="7"/>
        <v>0.23093018211019167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149</v>
      </c>
      <c r="W91" s="112">
        <v>146</v>
      </c>
      <c r="X91" s="112">
        <v>131</v>
      </c>
      <c r="Y91" s="112">
        <v>149</v>
      </c>
      <c r="Z91" s="112">
        <v>161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</v>
      </c>
      <c r="W93" s="112">
        <v>7</v>
      </c>
      <c r="X93" s="112">
        <v>6</v>
      </c>
      <c r="Y93" s="112">
        <v>9</v>
      </c>
      <c r="Z93" s="112">
        <v>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24</v>
      </c>
      <c r="W94" s="112">
        <v>25</v>
      </c>
      <c r="X94" s="112">
        <v>23</v>
      </c>
      <c r="Y94" s="112">
        <v>15</v>
      </c>
      <c r="Z94" s="112">
        <v>29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31</v>
      </c>
      <c r="W96" s="112">
        <v>22</v>
      </c>
      <c r="X96" s="112">
        <v>23</v>
      </c>
      <c r="Y96" s="112">
        <v>19</v>
      </c>
      <c r="Z96" s="112">
        <v>23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26</v>
      </c>
      <c r="W97" s="112">
        <v>31</v>
      </c>
      <c r="X97" s="112">
        <v>21</v>
      </c>
      <c r="Y97" s="112">
        <v>28</v>
      </c>
      <c r="Z97" s="112">
        <v>28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</v>
      </c>
      <c r="W98" s="112">
        <v>11</v>
      </c>
      <c r="X98" s="112">
        <v>11</v>
      </c>
      <c r="Y98" s="112">
        <v>19</v>
      </c>
      <c r="Z98" s="112">
        <v>8</v>
      </c>
    </row>
    <row r="99" spans="1:32" ht="15" customHeight="1" x14ac:dyDescent="0.25">
      <c r="S99" s="115" t="s">
        <v>196</v>
      </c>
      <c r="T99" s="115"/>
      <c r="U99" s="112"/>
      <c r="V99" s="112">
        <v>3</v>
      </c>
      <c r="W99" s="112">
        <v>6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10</v>
      </c>
      <c r="X100" s="112">
        <v>12</v>
      </c>
      <c r="Y100" s="112">
        <v>12</v>
      </c>
      <c r="Z100" s="112">
        <v>9</v>
      </c>
    </row>
    <row r="101" spans="1:32" x14ac:dyDescent="0.25">
      <c r="A101" s="18"/>
      <c r="S101" s="118" t="s">
        <v>53</v>
      </c>
      <c r="T101" s="118"/>
      <c r="U101" s="112"/>
      <c r="V101" s="112">
        <v>148</v>
      </c>
      <c r="W101" s="112">
        <v>122</v>
      </c>
      <c r="X101" s="112">
        <v>111</v>
      </c>
      <c r="Y101" s="112">
        <v>124</v>
      </c>
      <c r="Z101" s="112">
        <v>132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149</v>
      </c>
      <c r="W104" s="112">
        <v>125</v>
      </c>
      <c r="X104" s="112">
        <v>112</v>
      </c>
      <c r="Y104" s="112">
        <v>161</v>
      </c>
      <c r="Z104" s="112">
        <v>170</v>
      </c>
      <c r="AB104" s="109" t="str">
        <f>TEXT(Z104,"###,###")</f>
        <v>170</v>
      </c>
      <c r="AD104" s="130">
        <f>Z104/($Z$4)*100</f>
        <v>41.76904176904177</v>
      </c>
      <c r="AF104" s="109"/>
    </row>
    <row r="105" spans="1:32" x14ac:dyDescent="0.25">
      <c r="S105" s="115" t="s">
        <v>17</v>
      </c>
      <c r="T105" s="115"/>
      <c r="U105" s="112"/>
      <c r="V105" s="112">
        <v>264</v>
      </c>
      <c r="W105" s="112">
        <v>214</v>
      </c>
      <c r="X105" s="112">
        <v>225</v>
      </c>
      <c r="Y105" s="112">
        <v>228</v>
      </c>
      <c r="Z105" s="112">
        <v>228</v>
      </c>
      <c r="AB105" s="109" t="str">
        <f>TEXT(Z105,"###,###")</f>
        <v>228</v>
      </c>
      <c r="AD105" s="130">
        <f>Z105/($Z$4)*100</f>
        <v>56.019656019656018</v>
      </c>
      <c r="AF105" s="109"/>
    </row>
    <row r="106" spans="1:32" x14ac:dyDescent="0.25">
      <c r="S106" s="118" t="s">
        <v>53</v>
      </c>
      <c r="T106" s="118"/>
      <c r="U106" s="120"/>
      <c r="V106" s="120">
        <v>413</v>
      </c>
      <c r="W106" s="120">
        <v>339</v>
      </c>
      <c r="X106" s="120">
        <v>337</v>
      </c>
      <c r="Y106" s="120">
        <v>389</v>
      </c>
      <c r="Z106" s="120">
        <v>398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79</v>
      </c>
      <c r="W108" s="112">
        <v>58</v>
      </c>
      <c r="X108" s="112">
        <v>46</v>
      </c>
      <c r="Y108" s="112">
        <v>77</v>
      </c>
      <c r="Z108" s="112">
        <v>30</v>
      </c>
      <c r="AB108" s="109" t="str">
        <f>TEXT(Z108,"###,###")</f>
        <v>30</v>
      </c>
      <c r="AD108" s="130">
        <f>Z108/($Z$4)*100</f>
        <v>7.3710073710073711</v>
      </c>
      <c r="AF108" s="109"/>
    </row>
    <row r="109" spans="1:32" x14ac:dyDescent="0.25">
      <c r="S109" s="115" t="s">
        <v>20</v>
      </c>
      <c r="T109" s="115"/>
      <c r="U109" s="112"/>
      <c r="V109" s="112">
        <v>49</v>
      </c>
      <c r="W109" s="112">
        <v>45</v>
      </c>
      <c r="X109" s="112">
        <v>44</v>
      </c>
      <c r="Y109" s="112">
        <v>41</v>
      </c>
      <c r="Z109" s="112">
        <v>85</v>
      </c>
      <c r="AB109" s="109" t="str">
        <f>TEXT(Z109,"###,###")</f>
        <v>85</v>
      </c>
      <c r="AD109" s="130">
        <f>Z109/($Z$4)*100</f>
        <v>20.884520884520885</v>
      </c>
      <c r="AF109" s="109"/>
    </row>
    <row r="110" spans="1:32" x14ac:dyDescent="0.25">
      <c r="S110" s="115" t="s">
        <v>21</v>
      </c>
      <c r="T110" s="115"/>
      <c r="U110" s="112"/>
      <c r="V110" s="112">
        <v>137</v>
      </c>
      <c r="W110" s="112">
        <v>128</v>
      </c>
      <c r="X110" s="112">
        <v>152</v>
      </c>
      <c r="Y110" s="112">
        <v>160</v>
      </c>
      <c r="Z110" s="112">
        <v>183</v>
      </c>
      <c r="AB110" s="109" t="str">
        <f>TEXT(Z110,"###,###")</f>
        <v>183</v>
      </c>
      <c r="AD110" s="130">
        <f>Z110/($Z$4)*100</f>
        <v>44.963144963144963</v>
      </c>
      <c r="AF110" s="109"/>
    </row>
    <row r="111" spans="1:32" x14ac:dyDescent="0.25">
      <c r="S111" s="115" t="s">
        <v>22</v>
      </c>
      <c r="T111" s="115"/>
      <c r="U111" s="112"/>
      <c r="V111" s="112">
        <v>147</v>
      </c>
      <c r="W111" s="112">
        <v>115</v>
      </c>
      <c r="X111" s="112">
        <v>95</v>
      </c>
      <c r="Y111" s="112">
        <v>112</v>
      </c>
      <c r="Z111" s="112">
        <v>100</v>
      </c>
      <c r="AB111" s="109" t="str">
        <f>TEXT(Z111,"###,###")</f>
        <v>100</v>
      </c>
      <c r="AD111" s="130">
        <f>Z111/($Z$4)*100</f>
        <v>24.570024570024572</v>
      </c>
      <c r="AF111" s="109"/>
    </row>
    <row r="112" spans="1:32" x14ac:dyDescent="0.25">
      <c r="S112" s="118" t="s">
        <v>53</v>
      </c>
      <c r="T112" s="118"/>
      <c r="U112" s="112"/>
      <c r="V112" s="112">
        <v>424</v>
      </c>
      <c r="W112" s="112">
        <v>358</v>
      </c>
      <c r="X112" s="112">
        <v>341</v>
      </c>
      <c r="Y112" s="112">
        <v>382</v>
      </c>
      <c r="Z112" s="112">
        <v>408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38.520000000000003</v>
      </c>
      <c r="W118" s="131">
        <v>38.630000000000003</v>
      </c>
      <c r="X118" s="131">
        <v>40.200000000000003</v>
      </c>
      <c r="Y118" s="131">
        <v>39.07</v>
      </c>
      <c r="Z118" s="131">
        <v>40.72</v>
      </c>
      <c r="AB118" s="109" t="str">
        <f>TEXT(Z118,"##.0")</f>
        <v>40.7</v>
      </c>
    </row>
    <row r="120" spans="19:32" x14ac:dyDescent="0.25">
      <c r="S120" s="101" t="s">
        <v>97</v>
      </c>
      <c r="T120" s="112"/>
      <c r="U120" s="112"/>
      <c r="V120" s="112">
        <v>286</v>
      </c>
      <c r="W120" s="112">
        <v>252</v>
      </c>
      <c r="X120" s="112">
        <v>242</v>
      </c>
      <c r="Y120" s="112">
        <v>271</v>
      </c>
      <c r="Z120" s="112">
        <v>285</v>
      </c>
      <c r="AB120" s="109" t="str">
        <f>TEXT(Z120,"###,###")</f>
        <v>285</v>
      </c>
    </row>
    <row r="121" spans="19:32" x14ac:dyDescent="0.25">
      <c r="S121" s="101" t="s">
        <v>98</v>
      </c>
      <c r="T121" s="112"/>
      <c r="U121" s="112"/>
      <c r="V121" s="112">
        <v>4</v>
      </c>
      <c r="W121" s="112">
        <v>5</v>
      </c>
      <c r="X121" s="112">
        <v>6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7</v>
      </c>
      <c r="W122" s="112">
        <v>7</v>
      </c>
      <c r="X122" s="112">
        <v>4</v>
      </c>
      <c r="Y122" s="112">
        <v>5</v>
      </c>
      <c r="Z122" s="112">
        <v>5</v>
      </c>
      <c r="AB122" s="109" t="str">
        <f>TEXT(Z122,"###,###")</f>
        <v>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293</v>
      </c>
      <c r="W124" s="112">
        <v>259</v>
      </c>
      <c r="X124" s="112">
        <v>246</v>
      </c>
      <c r="Y124" s="112">
        <v>276</v>
      </c>
      <c r="Z124" s="112">
        <v>290</v>
      </c>
      <c r="AB124" s="109" t="str">
        <f>TEXT(Z124,"###,###")</f>
        <v>290</v>
      </c>
      <c r="AD124" s="127">
        <f>Z124/$Z$7*100</f>
        <v>98.639455782312922</v>
      </c>
    </row>
    <row r="125" spans="19:32" x14ac:dyDescent="0.25">
      <c r="S125" s="101" t="s">
        <v>101</v>
      </c>
      <c r="T125" s="112"/>
      <c r="U125" s="112"/>
      <c r="V125" s="112">
        <v>11</v>
      </c>
      <c r="W125" s="112">
        <v>12</v>
      </c>
      <c r="X125" s="112">
        <v>10</v>
      </c>
      <c r="Y125" s="112">
        <v>5</v>
      </c>
      <c r="Z125" s="112">
        <v>5</v>
      </c>
      <c r="AB125" s="109" t="str">
        <f>TEXT(Z125,"###,###")</f>
        <v>5</v>
      </c>
      <c r="AD125" s="127">
        <f>Z125/$Z$7*100</f>
        <v>1.7006802721088436</v>
      </c>
    </row>
    <row r="127" spans="19:32" x14ac:dyDescent="0.25">
      <c r="S127" s="101" t="s">
        <v>102</v>
      </c>
      <c r="T127" s="112"/>
      <c r="U127" s="112"/>
      <c r="V127" s="112">
        <v>149</v>
      </c>
      <c r="W127" s="112">
        <v>140</v>
      </c>
      <c r="X127" s="112">
        <v>132</v>
      </c>
      <c r="Y127" s="112">
        <v>154</v>
      </c>
      <c r="Z127" s="112">
        <v>156</v>
      </c>
      <c r="AB127" s="109" t="str">
        <f>TEXT(Z127,"###,###")</f>
        <v>156</v>
      </c>
      <c r="AD127" s="127">
        <f>Z127/$Z$7*100</f>
        <v>53.061224489795919</v>
      </c>
    </row>
    <row r="128" spans="19:32" x14ac:dyDescent="0.25">
      <c r="S128" s="101" t="s">
        <v>103</v>
      </c>
      <c r="T128" s="112"/>
      <c r="U128" s="112"/>
      <c r="V128" s="112">
        <v>149</v>
      </c>
      <c r="W128" s="112">
        <v>124</v>
      </c>
      <c r="X128" s="112">
        <v>114</v>
      </c>
      <c r="Y128" s="112">
        <v>125</v>
      </c>
      <c r="Z128" s="112">
        <v>132</v>
      </c>
      <c r="AB128" s="109" t="str">
        <f>TEXT(Z128,"###,###")</f>
        <v>132</v>
      </c>
      <c r="AD128" s="127">
        <f>Z128/$Z$7*100</f>
        <v>44.897959183673471</v>
      </c>
    </row>
    <row r="130" spans="19:20" x14ac:dyDescent="0.25">
      <c r="S130" s="101" t="s">
        <v>277</v>
      </c>
      <c r="T130" s="127">
        <v>96.938775510204081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1.7006802721088436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0D65D0-6746-41EE-A41F-445E5C534A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025BEC9-F8F7-41D4-A2CE-29633B24B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BE0A52-5112-4843-9C06-F3F6CB5AE4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2D281D-2A76-4A72-A4AE-6BA90B9F86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8A1-B651-473A-9012-F62F9CCBEC92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 Banana,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11638</v>
      </c>
      <c r="W4" s="108">
        <v>12392</v>
      </c>
      <c r="X4" s="108">
        <v>12802</v>
      </c>
      <c r="Y4" s="108">
        <v>13157</v>
      </c>
      <c r="Z4" s="108">
        <v>13306</v>
      </c>
      <c r="AB4" s="109" t="str">
        <f>TEXT(Z4,"###,###")</f>
        <v>13,306</v>
      </c>
      <c r="AD4" s="110">
        <f>Z4/Y4-1</f>
        <v>1.1324770084365721E-2</v>
      </c>
      <c r="AF4" s="110">
        <f>Z4/V4-1</f>
        <v>0.14332359511943626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6250</v>
      </c>
      <c r="W5" s="108">
        <v>6566</v>
      </c>
      <c r="X5" s="108">
        <v>6726</v>
      </c>
      <c r="Y5" s="108">
        <v>6900</v>
      </c>
      <c r="Z5" s="108">
        <v>6959</v>
      </c>
      <c r="AB5" s="109" t="str">
        <f>TEXT(Z5,"###,###")</f>
        <v>6,959</v>
      </c>
      <c r="AD5" s="110">
        <f t="shared" ref="AD5:AD9" si="0">Z5/Y5-1</f>
        <v>8.5507246376812507E-3</v>
      </c>
      <c r="AF5" s="110">
        <f t="shared" ref="AF5:AF9" si="1">Z5/V5-1</f>
        <v>0.11343999999999999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5389</v>
      </c>
      <c r="W6" s="108">
        <v>5822</v>
      </c>
      <c r="X6" s="108">
        <v>6064</v>
      </c>
      <c r="Y6" s="108">
        <v>6243</v>
      </c>
      <c r="Z6" s="108">
        <v>6334</v>
      </c>
      <c r="AB6" s="109" t="str">
        <f>TEXT(Z6,"###,###")</f>
        <v>6,334</v>
      </c>
      <c r="AD6" s="110">
        <f t="shared" si="0"/>
        <v>1.4576325484542796E-2</v>
      </c>
      <c r="AF6" s="110">
        <f t="shared" si="1"/>
        <v>0.17535720912970865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7823</v>
      </c>
      <c r="W7" s="108">
        <v>8698</v>
      </c>
      <c r="X7" s="108">
        <v>8636</v>
      </c>
      <c r="Y7" s="108">
        <v>8865</v>
      </c>
      <c r="Z7" s="108">
        <v>9019</v>
      </c>
      <c r="AB7" s="109" t="str">
        <f>TEXT(Z7,"###,###")</f>
        <v>9,019</v>
      </c>
      <c r="AD7" s="110">
        <f t="shared" si="0"/>
        <v>1.7371686407219311E-2</v>
      </c>
      <c r="AF7" s="110">
        <f t="shared" si="1"/>
        <v>0.15288252588521023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13,306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9,019</v>
      </c>
      <c r="P8" s="67"/>
      <c r="S8" s="107" t="s">
        <v>82</v>
      </c>
      <c r="T8" s="108"/>
      <c r="U8" s="108"/>
      <c r="V8" s="108">
        <v>50986.12</v>
      </c>
      <c r="W8" s="108">
        <v>48507.1</v>
      </c>
      <c r="X8" s="108">
        <v>48131</v>
      </c>
      <c r="Y8" s="108">
        <v>49998</v>
      </c>
      <c r="Z8" s="108">
        <v>54327.87</v>
      </c>
      <c r="AB8" s="109" t="str">
        <f>TEXT(Z8,"$###,###")</f>
        <v>$54,328</v>
      </c>
      <c r="AD8" s="110">
        <f t="shared" si="0"/>
        <v>8.6600864034561464E-2</v>
      </c>
      <c r="AF8" s="110">
        <f t="shared" si="1"/>
        <v>6.554234760362232E-2</v>
      </c>
    </row>
    <row r="9" spans="1:32" x14ac:dyDescent="0.25">
      <c r="A9" s="30" t="s">
        <v>14</v>
      </c>
      <c r="B9" s="71"/>
      <c r="C9" s="72"/>
      <c r="D9" s="73">
        <f>AD104</f>
        <v>71.208477378626185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53.963854085818831</v>
      </c>
      <c r="P9" s="74" t="s">
        <v>83</v>
      </c>
      <c r="S9" s="107" t="s">
        <v>7</v>
      </c>
      <c r="T9" s="108"/>
      <c r="U9" s="108"/>
      <c r="V9" s="108">
        <v>488880511</v>
      </c>
      <c r="W9" s="108">
        <v>513326679</v>
      </c>
      <c r="X9" s="108">
        <v>531028466</v>
      </c>
      <c r="Y9" s="108">
        <v>609601203</v>
      </c>
      <c r="Z9" s="108">
        <v>635329069</v>
      </c>
      <c r="AB9" s="109" t="str">
        <f>TEXT(Z9/1000000,"$#,###.0")&amp;" mil"</f>
        <v>$635.3 mil</v>
      </c>
      <c r="AD9" s="110">
        <f t="shared" si="0"/>
        <v>4.2204421305907402E-2</v>
      </c>
      <c r="AF9" s="110">
        <f t="shared" si="1"/>
        <v>0.29955900205643493</v>
      </c>
    </row>
    <row r="10" spans="1:32" x14ac:dyDescent="0.25">
      <c r="A10" s="30" t="s">
        <v>17</v>
      </c>
      <c r="B10" s="71"/>
      <c r="C10" s="72"/>
      <c r="D10" s="73">
        <f>AD105</f>
        <v>14.45212686006313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45.903093469342501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69.453376205787791</v>
      </c>
      <c r="P11" s="74" t="s">
        <v>83</v>
      </c>
      <c r="S11" s="107" t="s">
        <v>29</v>
      </c>
      <c r="T11" s="112"/>
      <c r="U11" s="112"/>
      <c r="V11" s="112">
        <v>9435</v>
      </c>
      <c r="W11" s="112">
        <v>9628</v>
      </c>
      <c r="X11" s="112">
        <v>10050</v>
      </c>
      <c r="Y11" s="112">
        <v>10463</v>
      </c>
      <c r="Z11" s="112">
        <v>10550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16.010644195587094</v>
      </c>
      <c r="P12" s="74" t="s">
        <v>83</v>
      </c>
      <c r="S12" s="107" t="s">
        <v>30</v>
      </c>
      <c r="T12" s="112"/>
      <c r="U12" s="112"/>
      <c r="V12" s="112">
        <v>2202</v>
      </c>
      <c r="W12" s="112">
        <v>2766</v>
      </c>
      <c r="X12" s="112">
        <v>2752</v>
      </c>
      <c r="Y12" s="112">
        <v>2695</v>
      </c>
      <c r="Z12" s="112">
        <v>2755</v>
      </c>
    </row>
    <row r="13" spans="1:32" ht="15" customHeight="1" x14ac:dyDescent="0.25">
      <c r="A13" s="30" t="s">
        <v>19</v>
      </c>
      <c r="B13" s="72"/>
      <c r="C13" s="72"/>
      <c r="D13" s="73">
        <f>AD108</f>
        <v>15.729745979257478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14.569242709834793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14.301818728393206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16.473771231023598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14.683067375886525</v>
      </c>
      <c r="P15" s="74" t="s">
        <v>83</v>
      </c>
      <c r="S15" s="115" t="s">
        <v>59</v>
      </c>
      <c r="T15" s="115"/>
      <c r="U15" s="116"/>
      <c r="V15" s="116">
        <v>1398</v>
      </c>
      <c r="W15" s="116">
        <v>1654</v>
      </c>
      <c r="X15" s="116">
        <v>1656</v>
      </c>
      <c r="Y15" s="112">
        <v>1668</v>
      </c>
      <c r="Z15" s="112">
        <v>1799</v>
      </c>
      <c r="AB15" s="117">
        <f t="shared" ref="AB15:AB34" si="2">IF(Z15="np",0,Z15/$Z$34)</f>
        <v>0.13523265428850637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39.147752893431537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85.316932624113477</v>
      </c>
      <c r="P16" s="37" t="s">
        <v>83</v>
      </c>
      <c r="S16" s="115" t="s">
        <v>60</v>
      </c>
      <c r="T16" s="115"/>
      <c r="U16" s="116"/>
      <c r="V16" s="116">
        <v>868</v>
      </c>
      <c r="W16" s="116">
        <v>948</v>
      </c>
      <c r="X16" s="116">
        <v>952</v>
      </c>
      <c r="Y16" s="112">
        <v>1072</v>
      </c>
      <c r="Z16" s="112">
        <v>1164</v>
      </c>
      <c r="AB16" s="117">
        <f t="shared" si="2"/>
        <v>8.7499060362324285E-2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716</v>
      </c>
      <c r="W17" s="116">
        <v>727</v>
      </c>
      <c r="X17" s="116">
        <v>708</v>
      </c>
      <c r="Y17" s="112">
        <v>771</v>
      </c>
      <c r="Z17" s="112">
        <v>705</v>
      </c>
      <c r="AB17" s="117">
        <f t="shared" si="2"/>
        <v>5.2995564910170635E-2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331</v>
      </c>
      <c r="W18" s="116">
        <v>344</v>
      </c>
      <c r="X18" s="116">
        <v>357</v>
      </c>
      <c r="Y18" s="112">
        <v>314</v>
      </c>
      <c r="Z18" s="112">
        <v>367</v>
      </c>
      <c r="AB18" s="117">
        <f t="shared" si="2"/>
        <v>2.7587762158911525E-2</v>
      </c>
    </row>
    <row r="19" spans="1:28" x14ac:dyDescent="0.25">
      <c r="A19" s="63" t="str">
        <f>$S$1&amp;" ("&amp;$V$2&amp;" to "&amp;$Z$2&amp;")"</f>
        <v>Banana (2018-19 to 2022-23)</v>
      </c>
      <c r="B19" s="63"/>
      <c r="C19" s="63"/>
      <c r="D19" s="63"/>
      <c r="E19" s="63"/>
      <c r="F19" s="63"/>
      <c r="G19" s="63" t="str">
        <f>$S$1&amp;" ("&amp;$V$2&amp;" to "&amp;$Z$2&amp;")"</f>
        <v>Banana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729</v>
      </c>
      <c r="W19" s="116">
        <v>725</v>
      </c>
      <c r="X19" s="116">
        <v>762</v>
      </c>
      <c r="Y19" s="112">
        <v>754</v>
      </c>
      <c r="Z19" s="112">
        <v>790</v>
      </c>
      <c r="AB19" s="117">
        <f t="shared" si="2"/>
        <v>5.938510110501391E-2</v>
      </c>
    </row>
    <row r="20" spans="1:28" x14ac:dyDescent="0.25">
      <c r="S20" s="115" t="s">
        <v>64</v>
      </c>
      <c r="T20" s="115"/>
      <c r="U20" s="116"/>
      <c r="V20" s="116">
        <v>266</v>
      </c>
      <c r="W20" s="116">
        <v>304</v>
      </c>
      <c r="X20" s="116">
        <v>292</v>
      </c>
      <c r="Y20" s="112">
        <v>298</v>
      </c>
      <c r="Z20" s="112">
        <v>251</v>
      </c>
      <c r="AB20" s="117">
        <f t="shared" si="2"/>
        <v>1.8867924528301886E-2</v>
      </c>
    </row>
    <row r="21" spans="1:28" x14ac:dyDescent="0.25">
      <c r="S21" s="115" t="s">
        <v>65</v>
      </c>
      <c r="T21" s="115"/>
      <c r="U21" s="116"/>
      <c r="V21" s="116">
        <v>910</v>
      </c>
      <c r="W21" s="116">
        <v>929</v>
      </c>
      <c r="X21" s="116">
        <v>1052</v>
      </c>
      <c r="Y21" s="112">
        <v>1073</v>
      </c>
      <c r="Z21" s="112">
        <v>1166</v>
      </c>
      <c r="AB21" s="117">
        <f t="shared" si="2"/>
        <v>8.7649402390438252E-2</v>
      </c>
    </row>
    <row r="22" spans="1:28" x14ac:dyDescent="0.25">
      <c r="S22" s="115" t="s">
        <v>66</v>
      </c>
      <c r="T22" s="115"/>
      <c r="U22" s="116"/>
      <c r="V22" s="116">
        <v>734</v>
      </c>
      <c r="W22" s="116">
        <v>679</v>
      </c>
      <c r="X22" s="116">
        <v>669</v>
      </c>
      <c r="Y22" s="112">
        <v>694</v>
      </c>
      <c r="Z22" s="112">
        <v>721</v>
      </c>
      <c r="AB22" s="117">
        <f t="shared" si="2"/>
        <v>5.4198301135082311E-2</v>
      </c>
    </row>
    <row r="23" spans="1:28" x14ac:dyDescent="0.25">
      <c r="S23" s="115" t="s">
        <v>67</v>
      </c>
      <c r="T23" s="115"/>
      <c r="U23" s="116"/>
      <c r="V23" s="116">
        <v>271</v>
      </c>
      <c r="W23" s="116">
        <v>254</v>
      </c>
      <c r="X23" s="116">
        <v>323</v>
      </c>
      <c r="Y23" s="112">
        <v>326</v>
      </c>
      <c r="Z23" s="112">
        <v>329</v>
      </c>
      <c r="AB23" s="117">
        <f t="shared" si="2"/>
        <v>2.4731263624746296E-2</v>
      </c>
    </row>
    <row r="24" spans="1:28" x14ac:dyDescent="0.25">
      <c r="S24" s="115" t="s">
        <v>68</v>
      </c>
      <c r="T24" s="115"/>
      <c r="U24" s="116"/>
      <c r="V24" s="116">
        <v>16</v>
      </c>
      <c r="W24" s="116">
        <v>18</v>
      </c>
      <c r="X24" s="116">
        <v>18</v>
      </c>
      <c r="Y24" s="112">
        <v>18</v>
      </c>
      <c r="Z24" s="112">
        <v>32</v>
      </c>
      <c r="AB24" s="117">
        <f t="shared" si="2"/>
        <v>2.4054724498233479E-3</v>
      </c>
    </row>
    <row r="25" spans="1:28" x14ac:dyDescent="0.25">
      <c r="S25" s="115" t="s">
        <v>69</v>
      </c>
      <c r="T25" s="115"/>
      <c r="U25" s="116"/>
      <c r="V25" s="116">
        <v>172</v>
      </c>
      <c r="W25" s="116">
        <v>217</v>
      </c>
      <c r="X25" s="116">
        <v>205</v>
      </c>
      <c r="Y25" s="112">
        <v>228</v>
      </c>
      <c r="Z25" s="112">
        <v>204</v>
      </c>
      <c r="AB25" s="117">
        <f t="shared" si="2"/>
        <v>1.5334886867623845E-2</v>
      </c>
    </row>
    <row r="26" spans="1:28" x14ac:dyDescent="0.25">
      <c r="S26" s="115" t="s">
        <v>70</v>
      </c>
      <c r="T26" s="115"/>
      <c r="U26" s="116"/>
      <c r="V26" s="116">
        <v>239</v>
      </c>
      <c r="W26" s="116">
        <v>246</v>
      </c>
      <c r="X26" s="116">
        <v>242</v>
      </c>
      <c r="Y26" s="112">
        <v>205</v>
      </c>
      <c r="Z26" s="112">
        <v>186</v>
      </c>
      <c r="AB26" s="117">
        <f t="shared" si="2"/>
        <v>1.3981808614598211E-2</v>
      </c>
    </row>
    <row r="27" spans="1:28" x14ac:dyDescent="0.25">
      <c r="S27" s="115" t="s">
        <v>71</v>
      </c>
      <c r="T27" s="115"/>
      <c r="U27" s="116"/>
      <c r="V27" s="116">
        <v>340</v>
      </c>
      <c r="W27" s="116">
        <v>355</v>
      </c>
      <c r="X27" s="116">
        <v>378</v>
      </c>
      <c r="Y27" s="112">
        <v>435</v>
      </c>
      <c r="Z27" s="112">
        <v>404</v>
      </c>
      <c r="AB27" s="117">
        <f t="shared" si="2"/>
        <v>3.0369089679019769E-2</v>
      </c>
    </row>
    <row r="28" spans="1:28" x14ac:dyDescent="0.25">
      <c r="S28" s="115" t="s">
        <v>72</v>
      </c>
      <c r="T28" s="115"/>
      <c r="U28" s="116"/>
      <c r="V28" s="116">
        <v>1117</v>
      </c>
      <c r="W28" s="116">
        <v>1068</v>
      </c>
      <c r="X28" s="116">
        <v>1251</v>
      </c>
      <c r="Y28" s="112">
        <v>1205</v>
      </c>
      <c r="Z28" s="112">
        <v>1143</v>
      </c>
      <c r="AB28" s="117">
        <f t="shared" si="2"/>
        <v>8.5920469067127719E-2</v>
      </c>
    </row>
    <row r="29" spans="1:28" x14ac:dyDescent="0.25">
      <c r="S29" s="115" t="s">
        <v>73</v>
      </c>
      <c r="T29" s="115"/>
      <c r="U29" s="116"/>
      <c r="V29" s="116">
        <v>555</v>
      </c>
      <c r="W29" s="116">
        <v>474</v>
      </c>
      <c r="X29" s="116">
        <v>509</v>
      </c>
      <c r="Y29" s="112">
        <v>559</v>
      </c>
      <c r="Z29" s="112">
        <v>499</v>
      </c>
      <c r="AB29" s="117">
        <f t="shared" si="2"/>
        <v>3.7510336014432835E-2</v>
      </c>
    </row>
    <row r="30" spans="1:28" x14ac:dyDescent="0.25">
      <c r="S30" s="115" t="s">
        <v>74</v>
      </c>
      <c r="T30" s="115"/>
      <c r="U30" s="116"/>
      <c r="V30" s="116">
        <v>760</v>
      </c>
      <c r="W30" s="116">
        <v>775</v>
      </c>
      <c r="X30" s="116">
        <v>766</v>
      </c>
      <c r="Y30" s="112">
        <v>776</v>
      </c>
      <c r="Z30" s="112">
        <v>828</v>
      </c>
      <c r="AB30" s="117">
        <f t="shared" si="2"/>
        <v>6.2241599639179135E-2</v>
      </c>
    </row>
    <row r="31" spans="1:28" x14ac:dyDescent="0.25">
      <c r="S31" s="115" t="s">
        <v>75</v>
      </c>
      <c r="T31" s="115"/>
      <c r="U31" s="116"/>
      <c r="V31" s="116">
        <v>708</v>
      </c>
      <c r="W31" s="116">
        <v>786</v>
      </c>
      <c r="X31" s="116">
        <v>845</v>
      </c>
      <c r="Y31" s="112">
        <v>936</v>
      </c>
      <c r="Z31" s="112">
        <v>960</v>
      </c>
      <c r="AB31" s="117">
        <f t="shared" si="2"/>
        <v>7.2164173494700445E-2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63</v>
      </c>
      <c r="W32" s="116">
        <v>90</v>
      </c>
      <c r="X32" s="116">
        <v>83</v>
      </c>
      <c r="Y32" s="112">
        <v>106</v>
      </c>
      <c r="Z32" s="112">
        <v>105</v>
      </c>
      <c r="AB32" s="117">
        <f t="shared" si="2"/>
        <v>7.8929564759828603E-3</v>
      </c>
    </row>
    <row r="33" spans="19:32" x14ac:dyDescent="0.25">
      <c r="S33" s="115" t="s">
        <v>77</v>
      </c>
      <c r="T33" s="115"/>
      <c r="U33" s="116"/>
      <c r="V33" s="116">
        <v>431</v>
      </c>
      <c r="W33" s="116">
        <v>513</v>
      </c>
      <c r="X33" s="116">
        <v>493</v>
      </c>
      <c r="Y33" s="112">
        <v>534</v>
      </c>
      <c r="Z33" s="112">
        <v>569</v>
      </c>
      <c r="AB33" s="117">
        <f t="shared" si="2"/>
        <v>4.2772306998421411E-2</v>
      </c>
    </row>
    <row r="34" spans="19:32" x14ac:dyDescent="0.25">
      <c r="S34" s="118" t="s">
        <v>53</v>
      </c>
      <c r="T34" s="118"/>
      <c r="U34" s="119"/>
      <c r="V34" s="119">
        <v>11641</v>
      </c>
      <c r="W34" s="119">
        <v>12391</v>
      </c>
      <c r="X34" s="119">
        <v>12802</v>
      </c>
      <c r="Y34" s="120">
        <v>13162</v>
      </c>
      <c r="Z34" s="120">
        <v>13303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6633</v>
      </c>
      <c r="W37" s="112">
        <v>7482</v>
      </c>
      <c r="X37" s="112">
        <v>7297</v>
      </c>
      <c r="Y37" s="112">
        <v>7413</v>
      </c>
      <c r="Z37" s="112">
        <v>7699</v>
      </c>
      <c r="AB37" s="132">
        <f>Z37/Z40*100</f>
        <v>85.316932624113477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1186</v>
      </c>
      <c r="W38" s="112">
        <v>1214</v>
      </c>
      <c r="X38" s="112">
        <v>1346</v>
      </c>
      <c r="Y38" s="112">
        <v>1453</v>
      </c>
      <c r="Z38" s="112">
        <v>1325</v>
      </c>
      <c r="AB38" s="132">
        <f>Z38/Z40*100</f>
        <v>14.683067375886525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7819</v>
      </c>
      <c r="W40" s="112">
        <v>8696</v>
      </c>
      <c r="X40" s="112">
        <v>8643</v>
      </c>
      <c r="Y40" s="112">
        <v>8866</v>
      </c>
      <c r="Z40" s="112">
        <v>9024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21</v>
      </c>
      <c r="X44" s="112">
        <v>25</v>
      </c>
      <c r="Y44" s="112">
        <v>33</v>
      </c>
      <c r="Z44" s="112">
        <v>41</v>
      </c>
    </row>
    <row r="45" spans="19:32" x14ac:dyDescent="0.25">
      <c r="S45" s="115" t="s">
        <v>37</v>
      </c>
      <c r="T45" s="115"/>
      <c r="U45" s="112"/>
      <c r="V45" s="112">
        <v>190</v>
      </c>
      <c r="W45" s="112">
        <v>210</v>
      </c>
      <c r="X45" s="112">
        <v>251</v>
      </c>
      <c r="Y45" s="112">
        <v>237</v>
      </c>
      <c r="Z45" s="112">
        <v>245</v>
      </c>
    </row>
    <row r="46" spans="19:32" x14ac:dyDescent="0.25">
      <c r="S46" s="115" t="s">
        <v>38</v>
      </c>
      <c r="T46" s="115"/>
      <c r="U46" s="112"/>
      <c r="V46" s="112">
        <v>376</v>
      </c>
      <c r="W46" s="112">
        <v>379</v>
      </c>
      <c r="X46" s="112">
        <v>410</v>
      </c>
      <c r="Y46" s="112">
        <v>425</v>
      </c>
      <c r="Z46" s="112">
        <v>422</v>
      </c>
    </row>
    <row r="47" spans="19:32" x14ac:dyDescent="0.25">
      <c r="S47" s="115" t="s">
        <v>39</v>
      </c>
      <c r="T47" s="115"/>
      <c r="U47" s="112"/>
      <c r="V47" s="112">
        <v>530</v>
      </c>
      <c r="W47" s="112">
        <v>484</v>
      </c>
      <c r="X47" s="112">
        <v>460</v>
      </c>
      <c r="Y47" s="112">
        <v>569</v>
      </c>
      <c r="Z47" s="112">
        <v>551</v>
      </c>
    </row>
    <row r="48" spans="19:32" x14ac:dyDescent="0.25">
      <c r="S48" s="115" t="s">
        <v>40</v>
      </c>
      <c r="T48" s="115"/>
      <c r="U48" s="112"/>
      <c r="V48" s="112">
        <v>702</v>
      </c>
      <c r="W48" s="112">
        <v>719</v>
      </c>
      <c r="X48" s="112">
        <v>721</v>
      </c>
      <c r="Y48" s="112">
        <v>726</v>
      </c>
      <c r="Z48" s="112">
        <v>762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684</v>
      </c>
      <c r="W49" s="112">
        <v>699</v>
      </c>
      <c r="X49" s="112">
        <v>723</v>
      </c>
      <c r="Y49" s="112">
        <v>708</v>
      </c>
      <c r="Z49" s="112">
        <v>740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Banana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727</v>
      </c>
      <c r="W50" s="112">
        <v>704</v>
      </c>
      <c r="X50" s="112">
        <v>736</v>
      </c>
      <c r="Y50" s="112">
        <v>664</v>
      </c>
      <c r="Z50" s="112">
        <v>687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565</v>
      </c>
      <c r="W51" s="112">
        <v>596</v>
      </c>
      <c r="X51" s="112">
        <v>608</v>
      </c>
      <c r="Y51" s="112">
        <v>632</v>
      </c>
      <c r="Z51" s="112">
        <v>650</v>
      </c>
    </row>
    <row r="52" spans="1:26" ht="15" customHeight="1" x14ac:dyDescent="0.25">
      <c r="S52" s="115" t="s">
        <v>44</v>
      </c>
      <c r="T52" s="115"/>
      <c r="U52" s="112"/>
      <c r="V52" s="112">
        <v>598</v>
      </c>
      <c r="W52" s="112">
        <v>591</v>
      </c>
      <c r="X52" s="112">
        <v>582</v>
      </c>
      <c r="Y52" s="112">
        <v>563</v>
      </c>
      <c r="Z52" s="112">
        <v>586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494</v>
      </c>
      <c r="W53" s="112">
        <v>541</v>
      </c>
      <c r="X53" s="112">
        <v>592</v>
      </c>
      <c r="Y53" s="112">
        <v>614</v>
      </c>
      <c r="Z53" s="112">
        <v>578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542</v>
      </c>
      <c r="W54" s="112">
        <v>593</v>
      </c>
      <c r="X54" s="112">
        <v>539</v>
      </c>
      <c r="Y54" s="112">
        <v>556</v>
      </c>
      <c r="Z54" s="112">
        <v>518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409</v>
      </c>
      <c r="W55" s="112">
        <v>474</v>
      </c>
      <c r="X55" s="112">
        <v>485</v>
      </c>
      <c r="Y55" s="112">
        <v>551</v>
      </c>
      <c r="Z55" s="112">
        <v>548</v>
      </c>
    </row>
    <row r="56" spans="1:26" ht="15" customHeight="1" x14ac:dyDescent="0.25">
      <c r="S56" s="115" t="s">
        <v>48</v>
      </c>
      <c r="T56" s="115"/>
      <c r="U56" s="112"/>
      <c r="V56" s="112">
        <v>189</v>
      </c>
      <c r="W56" s="112">
        <v>244</v>
      </c>
      <c r="X56" s="112">
        <v>285</v>
      </c>
      <c r="Y56" s="112">
        <v>311</v>
      </c>
      <c r="Z56" s="112">
        <v>315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103</v>
      </c>
      <c r="W57" s="112">
        <v>142</v>
      </c>
      <c r="X57" s="112">
        <v>129</v>
      </c>
      <c r="Y57" s="112">
        <v>129</v>
      </c>
      <c r="Z57" s="112">
        <v>138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64</v>
      </c>
      <c r="W58" s="112">
        <v>92</v>
      </c>
      <c r="X58" s="112">
        <v>94</v>
      </c>
      <c r="Y58" s="112">
        <v>111</v>
      </c>
      <c r="Z58" s="112">
        <v>103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37</v>
      </c>
      <c r="W59" s="112">
        <v>72</v>
      </c>
      <c r="X59" s="112">
        <v>64</v>
      </c>
      <c r="Y59" s="112">
        <v>57</v>
      </c>
      <c r="Z59" s="112">
        <v>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10</v>
      </c>
      <c r="W60" s="112">
        <v>16</v>
      </c>
      <c r="X60" s="112">
        <v>22</v>
      </c>
      <c r="Y60" s="112">
        <v>30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6251</v>
      </c>
      <c r="W61" s="112">
        <v>6571</v>
      </c>
      <c r="X61" s="112">
        <v>6726</v>
      </c>
      <c r="Y61" s="112">
        <v>6897</v>
      </c>
      <c r="Z61" s="112">
        <v>6961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32</v>
      </c>
      <c r="X63" s="112">
        <v>28</v>
      </c>
      <c r="Y63" s="112">
        <v>35</v>
      </c>
      <c r="Z63" s="112">
        <v>49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173</v>
      </c>
      <c r="W64" s="112">
        <v>177</v>
      </c>
      <c r="X64" s="112">
        <v>189</v>
      </c>
      <c r="Y64" s="112">
        <v>203</v>
      </c>
      <c r="Z64" s="112">
        <v>257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Banana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361</v>
      </c>
      <c r="W65" s="112">
        <v>370</v>
      </c>
      <c r="X65" s="112">
        <v>440</v>
      </c>
      <c r="Y65" s="112">
        <v>416</v>
      </c>
      <c r="Z65" s="112">
        <v>362</v>
      </c>
    </row>
    <row r="66" spans="1:26" x14ac:dyDescent="0.25">
      <c r="S66" s="115" t="s">
        <v>39</v>
      </c>
      <c r="T66" s="115"/>
      <c r="U66" s="112"/>
      <c r="V66" s="112">
        <v>436</v>
      </c>
      <c r="W66" s="112">
        <v>495</v>
      </c>
      <c r="X66" s="112">
        <v>492</v>
      </c>
      <c r="Y66" s="112">
        <v>519</v>
      </c>
      <c r="Z66" s="112">
        <v>551</v>
      </c>
    </row>
    <row r="67" spans="1:26" x14ac:dyDescent="0.25">
      <c r="S67" s="115" t="s">
        <v>40</v>
      </c>
      <c r="T67" s="115"/>
      <c r="U67" s="112"/>
      <c r="V67" s="112">
        <v>581</v>
      </c>
      <c r="W67" s="112">
        <v>574</v>
      </c>
      <c r="X67" s="112">
        <v>565</v>
      </c>
      <c r="Y67" s="112">
        <v>619</v>
      </c>
      <c r="Z67" s="112">
        <v>630</v>
      </c>
    </row>
    <row r="68" spans="1:26" x14ac:dyDescent="0.25">
      <c r="S68" s="115" t="s">
        <v>41</v>
      </c>
      <c r="T68" s="115"/>
      <c r="U68" s="112"/>
      <c r="V68" s="112">
        <v>576</v>
      </c>
      <c r="W68" s="112">
        <v>607</v>
      </c>
      <c r="X68" s="112">
        <v>674</v>
      </c>
      <c r="Y68" s="112">
        <v>664</v>
      </c>
      <c r="Z68" s="112">
        <v>679</v>
      </c>
    </row>
    <row r="69" spans="1:26" x14ac:dyDescent="0.25">
      <c r="S69" s="115" t="s">
        <v>42</v>
      </c>
      <c r="T69" s="115"/>
      <c r="U69" s="112"/>
      <c r="V69" s="112">
        <v>583</v>
      </c>
      <c r="W69" s="112">
        <v>601</v>
      </c>
      <c r="X69" s="112">
        <v>613</v>
      </c>
      <c r="Y69" s="112">
        <v>631</v>
      </c>
      <c r="Z69" s="112">
        <v>659</v>
      </c>
    </row>
    <row r="70" spans="1:26" x14ac:dyDescent="0.25">
      <c r="S70" s="115" t="s">
        <v>43</v>
      </c>
      <c r="T70" s="115"/>
      <c r="U70" s="112"/>
      <c r="V70" s="112">
        <v>530</v>
      </c>
      <c r="W70" s="112">
        <v>567</v>
      </c>
      <c r="X70" s="112">
        <v>606</v>
      </c>
      <c r="Y70" s="112">
        <v>601</v>
      </c>
      <c r="Z70" s="112">
        <v>616</v>
      </c>
    </row>
    <row r="71" spans="1:26" x14ac:dyDescent="0.25">
      <c r="S71" s="115" t="s">
        <v>44</v>
      </c>
      <c r="T71" s="115"/>
      <c r="U71" s="112"/>
      <c r="V71" s="112">
        <v>574</v>
      </c>
      <c r="W71" s="112">
        <v>569</v>
      </c>
      <c r="X71" s="112">
        <v>583</v>
      </c>
      <c r="Y71" s="112">
        <v>597</v>
      </c>
      <c r="Z71" s="112">
        <v>603</v>
      </c>
    </row>
    <row r="72" spans="1:26" x14ac:dyDescent="0.25">
      <c r="S72" s="115" t="s">
        <v>45</v>
      </c>
      <c r="T72" s="115"/>
      <c r="U72" s="112"/>
      <c r="V72" s="112">
        <v>510</v>
      </c>
      <c r="W72" s="112">
        <v>546</v>
      </c>
      <c r="X72" s="112">
        <v>522</v>
      </c>
      <c r="Y72" s="112">
        <v>551</v>
      </c>
      <c r="Z72" s="112">
        <v>545</v>
      </c>
    </row>
    <row r="73" spans="1:26" x14ac:dyDescent="0.25">
      <c r="S73" s="115" t="s">
        <v>46</v>
      </c>
      <c r="T73" s="115"/>
      <c r="U73" s="112"/>
      <c r="V73" s="112">
        <v>465</v>
      </c>
      <c r="W73" s="112">
        <v>522</v>
      </c>
      <c r="X73" s="112">
        <v>551</v>
      </c>
      <c r="Y73" s="112">
        <v>548</v>
      </c>
      <c r="Z73" s="112">
        <v>517</v>
      </c>
    </row>
    <row r="74" spans="1:26" x14ac:dyDescent="0.25">
      <c r="S74" s="115" t="s">
        <v>47</v>
      </c>
      <c r="T74" s="115"/>
      <c r="U74" s="112"/>
      <c r="V74" s="112">
        <v>287</v>
      </c>
      <c r="W74" s="112">
        <v>346</v>
      </c>
      <c r="X74" s="112">
        <v>385</v>
      </c>
      <c r="Y74" s="112">
        <v>429</v>
      </c>
      <c r="Z74" s="112">
        <v>444</v>
      </c>
    </row>
    <row r="75" spans="1:26" x14ac:dyDescent="0.25">
      <c r="S75" s="115" t="s">
        <v>48</v>
      </c>
      <c r="T75" s="115"/>
      <c r="U75" s="112"/>
      <c r="V75" s="112">
        <v>157</v>
      </c>
      <c r="W75" s="112">
        <v>184</v>
      </c>
      <c r="X75" s="112">
        <v>188</v>
      </c>
      <c r="Y75" s="112">
        <v>189</v>
      </c>
      <c r="Z75" s="112">
        <v>199</v>
      </c>
    </row>
    <row r="76" spans="1:26" x14ac:dyDescent="0.25">
      <c r="S76" s="115" t="s">
        <v>49</v>
      </c>
      <c r="T76" s="115"/>
      <c r="U76" s="112"/>
      <c r="V76" s="112">
        <v>68</v>
      </c>
      <c r="W76" s="112">
        <v>99</v>
      </c>
      <c r="X76" s="112">
        <v>96</v>
      </c>
      <c r="Y76" s="112">
        <v>95</v>
      </c>
      <c r="Z76" s="112">
        <v>91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73</v>
      </c>
      <c r="X77" s="112">
        <v>71</v>
      </c>
      <c r="Y77" s="112">
        <v>80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33</v>
      </c>
      <c r="X78" s="112">
        <v>40</v>
      </c>
      <c r="Y78" s="112">
        <v>40</v>
      </c>
      <c r="Z78" s="112">
        <v>43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23</v>
      </c>
      <c r="X79" s="112">
        <v>21</v>
      </c>
      <c r="Y79" s="112">
        <v>26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5385</v>
      </c>
      <c r="W80" s="112">
        <v>5827</v>
      </c>
      <c r="X80" s="112">
        <v>6064</v>
      </c>
      <c r="Y80" s="112">
        <v>6244</v>
      </c>
      <c r="Z80" s="112">
        <v>6330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Banana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265</v>
      </c>
      <c r="W83" s="112">
        <v>276</v>
      </c>
      <c r="X83" s="112">
        <v>291</v>
      </c>
      <c r="Y83" s="112">
        <v>270</v>
      </c>
      <c r="Z83" s="112">
        <v>284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210</v>
      </c>
      <c r="W84" s="112">
        <v>222</v>
      </c>
      <c r="X84" s="112">
        <v>222</v>
      </c>
      <c r="Y84" s="112">
        <v>218</v>
      </c>
      <c r="Z84" s="112">
        <v>222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896</v>
      </c>
      <c r="W85" s="112">
        <v>924</v>
      </c>
      <c r="X85" s="112">
        <v>904</v>
      </c>
      <c r="Y85" s="112">
        <v>922</v>
      </c>
      <c r="Z85" s="112">
        <v>919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13,306</v>
      </c>
      <c r="D86" s="96">
        <f t="shared" ref="D86:D91" si="4">AD4</f>
        <v>1.1324770084365721E-2</v>
      </c>
      <c r="E86" s="97">
        <f t="shared" ref="E86:E91" si="5">AD4</f>
        <v>1.1324770084365721E-2</v>
      </c>
      <c r="F86" s="96">
        <f t="shared" ref="F86:F91" si="6">AF4</f>
        <v>0.14332359511943626</v>
      </c>
      <c r="G86" s="97">
        <f t="shared" ref="G86:G91" si="7">AF4</f>
        <v>0.14332359511943626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78</v>
      </c>
      <c r="W86" s="112">
        <v>87</v>
      </c>
      <c r="X86" s="112">
        <v>88</v>
      </c>
      <c r="Y86" s="112">
        <v>89</v>
      </c>
      <c r="Z86" s="112">
        <v>85</v>
      </c>
    </row>
    <row r="87" spans="1:30" ht="15" customHeight="1" x14ac:dyDescent="0.25">
      <c r="A87" s="98" t="s">
        <v>4</v>
      </c>
      <c r="B87" s="49"/>
      <c r="C87" s="57" t="str">
        <f t="shared" si="3"/>
        <v>6,959</v>
      </c>
      <c r="D87" s="96">
        <f t="shared" si="4"/>
        <v>8.5507246376812507E-3</v>
      </c>
      <c r="E87" s="97">
        <f t="shared" si="5"/>
        <v>8.5507246376812507E-3</v>
      </c>
      <c r="F87" s="96">
        <f t="shared" si="6"/>
        <v>0.11343999999999999</v>
      </c>
      <c r="G87" s="97">
        <f t="shared" si="7"/>
        <v>0.11343999999999999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72</v>
      </c>
      <c r="W87" s="112">
        <v>78</v>
      </c>
      <c r="X87" s="112">
        <v>71</v>
      </c>
      <c r="Y87" s="112">
        <v>77</v>
      </c>
      <c r="Z87" s="112">
        <v>80</v>
      </c>
    </row>
    <row r="88" spans="1:30" ht="15" customHeight="1" x14ac:dyDescent="0.25">
      <c r="A88" s="98" t="s">
        <v>5</v>
      </c>
      <c r="B88" s="49"/>
      <c r="C88" s="57" t="str">
        <f t="shared" si="3"/>
        <v>6,334</v>
      </c>
      <c r="D88" s="96">
        <f t="shared" si="4"/>
        <v>1.4576325484542796E-2</v>
      </c>
      <c r="E88" s="97">
        <f t="shared" si="5"/>
        <v>1.4576325484542796E-2</v>
      </c>
      <c r="F88" s="96">
        <f t="shared" si="6"/>
        <v>0.17535720912970865</v>
      </c>
      <c r="G88" s="97">
        <f t="shared" si="7"/>
        <v>0.17535720912970865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107</v>
      </c>
      <c r="W88" s="112">
        <v>127</v>
      </c>
      <c r="X88" s="112">
        <v>117</v>
      </c>
      <c r="Y88" s="112">
        <v>140</v>
      </c>
      <c r="Z88" s="112">
        <v>141</v>
      </c>
    </row>
    <row r="89" spans="1:30" ht="15" customHeight="1" x14ac:dyDescent="0.25">
      <c r="A89" s="49" t="s">
        <v>6</v>
      </c>
      <c r="B89" s="49"/>
      <c r="C89" s="57" t="str">
        <f t="shared" si="3"/>
        <v>9,019</v>
      </c>
      <c r="D89" s="96">
        <f t="shared" si="4"/>
        <v>1.7371686407219311E-2</v>
      </c>
      <c r="E89" s="97">
        <f t="shared" si="5"/>
        <v>1.7371686407219311E-2</v>
      </c>
      <c r="F89" s="96">
        <f t="shared" si="6"/>
        <v>0.15288252588521023</v>
      </c>
      <c r="G89" s="97">
        <f t="shared" si="7"/>
        <v>0.15288252588521023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834</v>
      </c>
      <c r="W89" s="112">
        <v>884</v>
      </c>
      <c r="X89" s="112">
        <v>862</v>
      </c>
      <c r="Y89" s="112">
        <v>886</v>
      </c>
      <c r="Z89" s="112">
        <v>934</v>
      </c>
    </row>
    <row r="90" spans="1:30" ht="15" customHeight="1" x14ac:dyDescent="0.25">
      <c r="A90" s="49" t="s">
        <v>95</v>
      </c>
      <c r="B90" s="49"/>
      <c r="C90" s="57" t="str">
        <f t="shared" si="3"/>
        <v>$54,328</v>
      </c>
      <c r="D90" s="96">
        <f t="shared" si="4"/>
        <v>8.6600864034561464E-2</v>
      </c>
      <c r="E90" s="97">
        <f t="shared" si="5"/>
        <v>8.6600864034561464E-2</v>
      </c>
      <c r="F90" s="96">
        <f t="shared" si="6"/>
        <v>6.554234760362232E-2</v>
      </c>
      <c r="G90" s="97">
        <f t="shared" si="7"/>
        <v>6.554234760362232E-2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786</v>
      </c>
      <c r="W90" s="112">
        <v>821</v>
      </c>
      <c r="X90" s="112">
        <v>813</v>
      </c>
      <c r="Y90" s="112">
        <v>849</v>
      </c>
      <c r="Z90" s="112">
        <v>822</v>
      </c>
    </row>
    <row r="91" spans="1:30" ht="15" customHeight="1" x14ac:dyDescent="0.25">
      <c r="A91" s="49" t="s">
        <v>7</v>
      </c>
      <c r="B91" s="49"/>
      <c r="C91" s="57" t="str">
        <f t="shared" si="3"/>
        <v>$635.3 mil</v>
      </c>
      <c r="D91" s="96">
        <f t="shared" si="4"/>
        <v>4.2204421305907402E-2</v>
      </c>
      <c r="E91" s="97">
        <f t="shared" si="5"/>
        <v>4.2204421305907402E-2</v>
      </c>
      <c r="F91" s="96">
        <f t="shared" si="6"/>
        <v>0.29955900205643493</v>
      </c>
      <c r="G91" s="97">
        <f t="shared" si="7"/>
        <v>0.29955900205643493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4263</v>
      </c>
      <c r="W91" s="112">
        <v>4742</v>
      </c>
      <c r="X91" s="112">
        <v>4695</v>
      </c>
      <c r="Y91" s="112">
        <v>4809</v>
      </c>
      <c r="Z91" s="112">
        <v>4865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213</v>
      </c>
      <c r="W93" s="112">
        <v>217</v>
      </c>
      <c r="X93" s="112">
        <v>229</v>
      </c>
      <c r="Y93" s="112">
        <v>220</v>
      </c>
      <c r="Z93" s="112">
        <v>237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508</v>
      </c>
      <c r="W94" s="112">
        <v>524</v>
      </c>
      <c r="X94" s="112">
        <v>525</v>
      </c>
      <c r="Y94" s="112">
        <v>531</v>
      </c>
      <c r="Z94" s="112">
        <v>532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120</v>
      </c>
      <c r="W95" s="112">
        <v>138</v>
      </c>
      <c r="X95" s="112">
        <v>145</v>
      </c>
      <c r="Y95" s="112">
        <v>131</v>
      </c>
      <c r="Z95" s="112">
        <v>152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442</v>
      </c>
      <c r="W96" s="112">
        <v>470</v>
      </c>
      <c r="X96" s="112">
        <v>487</v>
      </c>
      <c r="Y96" s="112">
        <v>510</v>
      </c>
      <c r="Z96" s="112">
        <v>531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601</v>
      </c>
      <c r="W97" s="112">
        <v>610</v>
      </c>
      <c r="X97" s="112">
        <v>599</v>
      </c>
      <c r="Y97" s="112">
        <v>627</v>
      </c>
      <c r="Z97" s="112">
        <v>600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324</v>
      </c>
      <c r="W98" s="112">
        <v>332</v>
      </c>
      <c r="X98" s="112">
        <v>337</v>
      </c>
      <c r="Y98" s="112">
        <v>354</v>
      </c>
      <c r="Z98" s="112">
        <v>370</v>
      </c>
    </row>
    <row r="99" spans="1:32" ht="15" customHeight="1" x14ac:dyDescent="0.25">
      <c r="S99" s="115" t="s">
        <v>196</v>
      </c>
      <c r="T99" s="115"/>
      <c r="U99" s="112"/>
      <c r="V99" s="112">
        <v>111</v>
      </c>
      <c r="W99" s="112">
        <v>125</v>
      </c>
      <c r="X99" s="112">
        <v>137</v>
      </c>
      <c r="Y99" s="112">
        <v>166</v>
      </c>
      <c r="Z99" s="112">
        <v>196</v>
      </c>
    </row>
    <row r="100" spans="1:32" ht="15" customHeight="1" x14ac:dyDescent="0.25">
      <c r="S100" s="115" t="s">
        <v>58</v>
      </c>
      <c r="T100" s="115"/>
      <c r="U100" s="112"/>
      <c r="V100" s="112">
        <v>488</v>
      </c>
      <c r="W100" s="112">
        <v>535</v>
      </c>
      <c r="X100" s="112">
        <v>540</v>
      </c>
      <c r="Y100" s="112">
        <v>537</v>
      </c>
      <c r="Z100" s="112">
        <v>514</v>
      </c>
    </row>
    <row r="101" spans="1:32" x14ac:dyDescent="0.25">
      <c r="A101" s="18"/>
      <c r="S101" s="118" t="s">
        <v>53</v>
      </c>
      <c r="T101" s="118"/>
      <c r="U101" s="112"/>
      <c r="V101" s="112">
        <v>3563</v>
      </c>
      <c r="W101" s="112">
        <v>3955</v>
      </c>
      <c r="X101" s="112">
        <v>3934</v>
      </c>
      <c r="Y101" s="112">
        <v>4039</v>
      </c>
      <c r="Z101" s="112">
        <v>4144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8275</v>
      </c>
      <c r="W104" s="112">
        <v>8786</v>
      </c>
      <c r="X104" s="112">
        <v>8757</v>
      </c>
      <c r="Y104" s="112">
        <v>9164</v>
      </c>
      <c r="Z104" s="112">
        <v>9475</v>
      </c>
      <c r="AB104" s="109" t="str">
        <f>TEXT(Z104,"###,###")</f>
        <v>9,475</v>
      </c>
      <c r="AD104" s="130">
        <f>Z104/($Z$4)*100</f>
        <v>71.208477378626185</v>
      </c>
      <c r="AF104" s="109"/>
    </row>
    <row r="105" spans="1:32" x14ac:dyDescent="0.25">
      <c r="S105" s="115" t="s">
        <v>17</v>
      </c>
      <c r="T105" s="115"/>
      <c r="U105" s="112"/>
      <c r="V105" s="112">
        <v>2006</v>
      </c>
      <c r="W105" s="112">
        <v>1970</v>
      </c>
      <c r="X105" s="112">
        <v>2021</v>
      </c>
      <c r="Y105" s="112">
        <v>2045</v>
      </c>
      <c r="Z105" s="112">
        <v>1923</v>
      </c>
      <c r="AB105" s="109" t="str">
        <f>TEXT(Z105,"###,###")</f>
        <v>1,923</v>
      </c>
      <c r="AD105" s="130">
        <f>Z105/($Z$4)*100</f>
        <v>14.45212686006313</v>
      </c>
      <c r="AF105" s="109"/>
    </row>
    <row r="106" spans="1:32" x14ac:dyDescent="0.25">
      <c r="S106" s="118" t="s">
        <v>53</v>
      </c>
      <c r="T106" s="118"/>
      <c r="U106" s="120"/>
      <c r="V106" s="120">
        <v>10281</v>
      </c>
      <c r="W106" s="120">
        <v>10756</v>
      </c>
      <c r="X106" s="120">
        <v>10778</v>
      </c>
      <c r="Y106" s="120">
        <v>11209</v>
      </c>
      <c r="Z106" s="120">
        <v>11398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1774</v>
      </c>
      <c r="W108" s="112">
        <v>2107</v>
      </c>
      <c r="X108" s="112">
        <v>2049</v>
      </c>
      <c r="Y108" s="112">
        <v>2111</v>
      </c>
      <c r="Z108" s="112">
        <v>2093</v>
      </c>
      <c r="AB108" s="109" t="str">
        <f>TEXT(Z108,"###,###")</f>
        <v>2,093</v>
      </c>
      <c r="AD108" s="130">
        <f>Z108/($Z$4)*100</f>
        <v>15.729745979257478</v>
      </c>
      <c r="AF108" s="109"/>
    </row>
    <row r="109" spans="1:32" x14ac:dyDescent="0.25">
      <c r="S109" s="115" t="s">
        <v>20</v>
      </c>
      <c r="T109" s="115"/>
      <c r="U109" s="112"/>
      <c r="V109" s="112">
        <v>1609</v>
      </c>
      <c r="W109" s="112">
        <v>1660</v>
      </c>
      <c r="X109" s="112">
        <v>1849</v>
      </c>
      <c r="Y109" s="112">
        <v>1832</v>
      </c>
      <c r="Z109" s="112">
        <v>1903</v>
      </c>
      <c r="AB109" s="109" t="str">
        <f>TEXT(Z109,"###,###")</f>
        <v>1,903</v>
      </c>
      <c r="AD109" s="130">
        <f>Z109/($Z$4)*100</f>
        <v>14.301818728393206</v>
      </c>
      <c r="AF109" s="109"/>
    </row>
    <row r="110" spans="1:32" x14ac:dyDescent="0.25">
      <c r="S110" s="115" t="s">
        <v>21</v>
      </c>
      <c r="T110" s="115"/>
      <c r="U110" s="112"/>
      <c r="V110" s="112">
        <v>1827</v>
      </c>
      <c r="W110" s="112">
        <v>1692</v>
      </c>
      <c r="X110" s="112">
        <v>1813</v>
      </c>
      <c r="Y110" s="112">
        <v>2045</v>
      </c>
      <c r="Z110" s="112">
        <v>2192</v>
      </c>
      <c r="AB110" s="109" t="str">
        <f>TEXT(Z110,"###,###")</f>
        <v>2,192</v>
      </c>
      <c r="AD110" s="130">
        <f>Z110/($Z$4)*100</f>
        <v>16.473771231023598</v>
      </c>
      <c r="AF110" s="109"/>
    </row>
    <row r="111" spans="1:32" x14ac:dyDescent="0.25">
      <c r="S111" s="115" t="s">
        <v>22</v>
      </c>
      <c r="T111" s="115"/>
      <c r="U111" s="112"/>
      <c r="V111" s="112">
        <v>4765</v>
      </c>
      <c r="W111" s="112">
        <v>4884</v>
      </c>
      <c r="X111" s="112">
        <v>5067</v>
      </c>
      <c r="Y111" s="112">
        <v>5214</v>
      </c>
      <c r="Z111" s="112">
        <v>5209</v>
      </c>
      <c r="AB111" s="109" t="str">
        <f>TEXT(Z111,"###,###")</f>
        <v>5,209</v>
      </c>
      <c r="AD111" s="130">
        <f>Z111/($Z$4)*100</f>
        <v>39.147752893431537</v>
      </c>
      <c r="AF111" s="109"/>
    </row>
    <row r="112" spans="1:32" x14ac:dyDescent="0.25">
      <c r="S112" s="118" t="s">
        <v>53</v>
      </c>
      <c r="T112" s="118"/>
      <c r="U112" s="112"/>
      <c r="V112" s="112">
        <v>11637</v>
      </c>
      <c r="W112" s="112">
        <v>12390</v>
      </c>
      <c r="X112" s="112">
        <v>12802</v>
      </c>
      <c r="Y112" s="112">
        <v>13162</v>
      </c>
      <c r="Z112" s="112">
        <v>13309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41.48</v>
      </c>
      <c r="W118" s="131">
        <v>42.59</v>
      </c>
      <c r="X118" s="131">
        <v>42.65</v>
      </c>
      <c r="Y118" s="131">
        <v>42.61</v>
      </c>
      <c r="Z118" s="131">
        <v>42.38</v>
      </c>
      <c r="AB118" s="109" t="str">
        <f>TEXT(Z118,"##.0")</f>
        <v>42.4</v>
      </c>
    </row>
    <row r="120" spans="19:32" x14ac:dyDescent="0.25">
      <c r="S120" s="101" t="s">
        <v>97</v>
      </c>
      <c r="T120" s="112"/>
      <c r="U120" s="112"/>
      <c r="V120" s="112">
        <v>5620</v>
      </c>
      <c r="W120" s="112">
        <v>5933</v>
      </c>
      <c r="X120" s="112">
        <v>5888</v>
      </c>
      <c r="Y120" s="112">
        <v>6170</v>
      </c>
      <c r="Z120" s="112">
        <v>6264</v>
      </c>
      <c r="AB120" s="109" t="str">
        <f>TEXT(Z120,"###,###")</f>
        <v>6,264</v>
      </c>
    </row>
    <row r="121" spans="19:32" x14ac:dyDescent="0.25">
      <c r="S121" s="101" t="s">
        <v>98</v>
      </c>
      <c r="T121" s="112"/>
      <c r="U121" s="112"/>
      <c r="V121" s="112">
        <v>992</v>
      </c>
      <c r="W121" s="112">
        <v>1442</v>
      </c>
      <c r="X121" s="112">
        <v>1414</v>
      </c>
      <c r="Y121" s="112">
        <v>1406</v>
      </c>
      <c r="Z121" s="112">
        <v>1444</v>
      </c>
      <c r="AB121" s="109" t="str">
        <f>TEXT(Z121,"###,###")</f>
        <v>1,444</v>
      </c>
    </row>
    <row r="122" spans="19:32" x14ac:dyDescent="0.25">
      <c r="S122" s="101" t="s">
        <v>99</v>
      </c>
      <c r="T122" s="112"/>
      <c r="U122" s="112"/>
      <c r="V122" s="112">
        <v>1209</v>
      </c>
      <c r="W122" s="112">
        <v>1319</v>
      </c>
      <c r="X122" s="112">
        <v>1340</v>
      </c>
      <c r="Y122" s="112">
        <v>1287</v>
      </c>
      <c r="Z122" s="112">
        <v>1314</v>
      </c>
      <c r="AB122" s="109" t="str">
        <f>TEXT(Z122,"###,###")</f>
        <v>1,314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6829</v>
      </c>
      <c r="W124" s="112">
        <v>7252</v>
      </c>
      <c r="X124" s="112">
        <v>7228</v>
      </c>
      <c r="Y124" s="112">
        <v>7457</v>
      </c>
      <c r="Z124" s="112">
        <v>7578</v>
      </c>
      <c r="AB124" s="109" t="str">
        <f>TEXT(Z124,"###,###")</f>
        <v>7,578</v>
      </c>
      <c r="AD124" s="127">
        <f>Z124/$Z$7*100</f>
        <v>84.022618915622573</v>
      </c>
    </row>
    <row r="125" spans="19:32" x14ac:dyDescent="0.25">
      <c r="S125" s="101" t="s">
        <v>101</v>
      </c>
      <c r="T125" s="112"/>
      <c r="U125" s="112"/>
      <c r="V125" s="112">
        <v>2201</v>
      </c>
      <c r="W125" s="112">
        <v>2761</v>
      </c>
      <c r="X125" s="112">
        <v>2754</v>
      </c>
      <c r="Y125" s="112">
        <v>2693</v>
      </c>
      <c r="Z125" s="112">
        <v>2758</v>
      </c>
      <c r="AB125" s="109" t="str">
        <f>TEXT(Z125,"###,###")</f>
        <v>2,758</v>
      </c>
      <c r="AD125" s="127">
        <f>Z125/$Z$7*100</f>
        <v>30.579886905421887</v>
      </c>
    </row>
    <row r="127" spans="19:32" x14ac:dyDescent="0.25">
      <c r="S127" s="101" t="s">
        <v>102</v>
      </c>
      <c r="T127" s="112"/>
      <c r="U127" s="112"/>
      <c r="V127" s="112">
        <v>4263</v>
      </c>
      <c r="W127" s="112">
        <v>4741</v>
      </c>
      <c r="X127" s="112">
        <v>4695</v>
      </c>
      <c r="Y127" s="112">
        <v>4811</v>
      </c>
      <c r="Z127" s="112">
        <v>4867</v>
      </c>
      <c r="AB127" s="109" t="str">
        <f>TEXT(Z127,"###,###")</f>
        <v>4,867</v>
      </c>
      <c r="AD127" s="127">
        <f>Z127/$Z$7*100</f>
        <v>53.963854085818831</v>
      </c>
    </row>
    <row r="128" spans="19:32" x14ac:dyDescent="0.25">
      <c r="S128" s="101" t="s">
        <v>103</v>
      </c>
      <c r="T128" s="112"/>
      <c r="U128" s="112"/>
      <c r="V128" s="112">
        <v>3558</v>
      </c>
      <c r="W128" s="112">
        <v>3957</v>
      </c>
      <c r="X128" s="112">
        <v>3933</v>
      </c>
      <c r="Y128" s="112">
        <v>4043</v>
      </c>
      <c r="Z128" s="112">
        <v>4140</v>
      </c>
      <c r="AB128" s="109" t="str">
        <f>TEXT(Z128,"###,###")</f>
        <v>4,140</v>
      </c>
      <c r="AD128" s="127">
        <f>Z128/$Z$7*100</f>
        <v>45.903093469342501</v>
      </c>
    </row>
    <row r="130" spans="19:20" x14ac:dyDescent="0.25">
      <c r="S130" s="101" t="s">
        <v>277</v>
      </c>
      <c r="T130" s="127">
        <v>69.453376205787791</v>
      </c>
    </row>
    <row r="131" spans="19:20" x14ac:dyDescent="0.25">
      <c r="S131" s="101" t="s">
        <v>278</v>
      </c>
      <c r="T131" s="127">
        <v>16.010644195587094</v>
      </c>
    </row>
    <row r="132" spans="19:20" x14ac:dyDescent="0.25">
      <c r="S132" s="101" t="s">
        <v>279</v>
      </c>
      <c r="T132" s="127">
        <v>14.569242709834793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5D41AF-DE10-4C8F-AE89-DA3B9D3911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BEC9EAF-8F91-47AA-B6E2-413569A679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364C245-74F8-4ED8-8E88-3C7F4F617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204801-F675-4877-A088-2D69CFB136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1F5F-6502-403B-94C0-287625E9154E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9.39 Lockyer Valley,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35338</v>
      </c>
      <c r="W4" s="108">
        <v>35124</v>
      </c>
      <c r="X4" s="108">
        <v>36385</v>
      </c>
      <c r="Y4" s="108">
        <v>38352</v>
      </c>
      <c r="Z4" s="108">
        <v>39515</v>
      </c>
      <c r="AB4" s="109" t="str">
        <f>TEXT(Z4,"###,###")</f>
        <v>39,515</v>
      </c>
      <c r="AD4" s="110">
        <f>Z4/Y4-1</f>
        <v>3.0324363788068354E-2</v>
      </c>
      <c r="AF4" s="110">
        <f>Z4/V4-1</f>
        <v>0.11820136963042627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18622</v>
      </c>
      <c r="W5" s="108">
        <v>18534</v>
      </c>
      <c r="X5" s="108">
        <v>19307</v>
      </c>
      <c r="Y5" s="108">
        <v>20039</v>
      </c>
      <c r="Z5" s="108">
        <v>20550</v>
      </c>
      <c r="AB5" s="109" t="str">
        <f>TEXT(Z5,"###,###")</f>
        <v>20,550</v>
      </c>
      <c r="AD5" s="110">
        <f t="shared" ref="AD5:AD9" si="0">Z5/Y5-1</f>
        <v>2.5500274464793637E-2</v>
      </c>
      <c r="AF5" s="110">
        <f t="shared" ref="AF5:AF9" si="1">Z5/V5-1</f>
        <v>0.10353345505316303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16715</v>
      </c>
      <c r="W6" s="108">
        <v>16590</v>
      </c>
      <c r="X6" s="108">
        <v>17042</v>
      </c>
      <c r="Y6" s="108">
        <v>18264</v>
      </c>
      <c r="Z6" s="108">
        <v>18932</v>
      </c>
      <c r="AB6" s="109" t="str">
        <f>TEXT(Z6,"###,###")</f>
        <v>18,932</v>
      </c>
      <c r="AD6" s="110">
        <f t="shared" si="0"/>
        <v>3.6574682435392081E-2</v>
      </c>
      <c r="AF6" s="110">
        <f t="shared" si="1"/>
        <v>0.13263535746335631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23226</v>
      </c>
      <c r="W7" s="108">
        <v>23408</v>
      </c>
      <c r="X7" s="108">
        <v>23135</v>
      </c>
      <c r="Y7" s="108">
        <v>24230</v>
      </c>
      <c r="Z7" s="108">
        <v>25749</v>
      </c>
      <c r="AB7" s="109" t="str">
        <f>TEXT(Z7,"###,###")</f>
        <v>25,749</v>
      </c>
      <c r="AD7" s="110">
        <f t="shared" si="0"/>
        <v>6.2690879075526285E-2</v>
      </c>
      <c r="AF7" s="110">
        <f t="shared" si="1"/>
        <v>0.10862826143115467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39,515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25,749</v>
      </c>
      <c r="P8" s="67"/>
      <c r="S8" s="107" t="s">
        <v>82</v>
      </c>
      <c r="T8" s="108"/>
      <c r="U8" s="108"/>
      <c r="V8" s="108">
        <v>39393.449999999997</v>
      </c>
      <c r="W8" s="108">
        <v>38548.39</v>
      </c>
      <c r="X8" s="108">
        <v>41770</v>
      </c>
      <c r="Y8" s="108">
        <v>42593</v>
      </c>
      <c r="Z8" s="108">
        <v>46670</v>
      </c>
      <c r="AB8" s="109" t="str">
        <f>TEXT(Z8,"$###,###")</f>
        <v>$46,670</v>
      </c>
      <c r="AD8" s="110">
        <f t="shared" si="0"/>
        <v>9.5719953983048889E-2</v>
      </c>
      <c r="AF8" s="110">
        <f t="shared" si="1"/>
        <v>0.18471471780207116</v>
      </c>
    </row>
    <row r="9" spans="1:32" x14ac:dyDescent="0.25">
      <c r="A9" s="30" t="s">
        <v>14</v>
      </c>
      <c r="B9" s="71"/>
      <c r="C9" s="72"/>
      <c r="D9" s="73">
        <f>AD104</f>
        <v>79.939263570795902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52.370965862751952</v>
      </c>
      <c r="P9" s="74" t="s">
        <v>83</v>
      </c>
      <c r="S9" s="107" t="s">
        <v>7</v>
      </c>
      <c r="T9" s="108"/>
      <c r="U9" s="108"/>
      <c r="V9" s="108">
        <v>1095646655</v>
      </c>
      <c r="W9" s="108">
        <v>1123239696</v>
      </c>
      <c r="X9" s="108">
        <v>1196272840</v>
      </c>
      <c r="Y9" s="108">
        <v>1308890208</v>
      </c>
      <c r="Z9" s="108">
        <v>1463724356</v>
      </c>
      <c r="AB9" s="109" t="str">
        <f>TEXT(Z9/1000000,"$#,###.0")&amp;" mil"</f>
        <v>$1,463.7 mil</v>
      </c>
      <c r="AD9" s="110">
        <f t="shared" si="0"/>
        <v>0.11829422135916845</v>
      </c>
      <c r="AF9" s="110">
        <f t="shared" si="1"/>
        <v>0.33594562564515829</v>
      </c>
    </row>
    <row r="10" spans="1:32" x14ac:dyDescent="0.25">
      <c r="A10" s="30" t="s">
        <v>17</v>
      </c>
      <c r="B10" s="71"/>
      <c r="C10" s="72"/>
      <c r="D10" s="73">
        <f>AD105</f>
        <v>12.772364924712134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47.481455590508368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84.181909977086491</v>
      </c>
      <c r="P11" s="74" t="s">
        <v>83</v>
      </c>
      <c r="S11" s="107" t="s">
        <v>29</v>
      </c>
      <c r="T11" s="112"/>
      <c r="U11" s="112"/>
      <c r="V11" s="112">
        <v>31761</v>
      </c>
      <c r="W11" s="112">
        <v>31509</v>
      </c>
      <c r="X11" s="112">
        <v>32567</v>
      </c>
      <c r="Y11" s="112">
        <v>34445</v>
      </c>
      <c r="Z11" s="112">
        <v>35451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7.5226222377568055</v>
      </c>
      <c r="P12" s="74" t="s">
        <v>83</v>
      </c>
      <c r="S12" s="107" t="s">
        <v>30</v>
      </c>
      <c r="T12" s="112"/>
      <c r="U12" s="112"/>
      <c r="V12" s="112">
        <v>3574</v>
      </c>
      <c r="W12" s="112">
        <v>3610</v>
      </c>
      <c r="X12" s="112">
        <v>3818</v>
      </c>
      <c r="Y12" s="112">
        <v>3900</v>
      </c>
      <c r="Z12" s="112">
        <v>4065</v>
      </c>
    </row>
    <row r="13" spans="1:32" ht="15" customHeight="1" x14ac:dyDescent="0.25">
      <c r="A13" s="30" t="s">
        <v>19</v>
      </c>
      <c r="B13" s="72"/>
      <c r="C13" s="72"/>
      <c r="D13" s="73">
        <f>AD108</f>
        <v>11.787928634695685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8.264398617422037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14.41984056687334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26.923952929267365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19.098854146436199</v>
      </c>
      <c r="P15" s="74" t="s">
        <v>83</v>
      </c>
      <c r="S15" s="115" t="s">
        <v>59</v>
      </c>
      <c r="T15" s="115"/>
      <c r="U15" s="116"/>
      <c r="V15" s="116">
        <v>3333</v>
      </c>
      <c r="W15" s="116">
        <v>3880</v>
      </c>
      <c r="X15" s="116">
        <v>3589</v>
      </c>
      <c r="Y15" s="112">
        <v>4349</v>
      </c>
      <c r="Z15" s="112">
        <v>4472</v>
      </c>
      <c r="AB15" s="117">
        <f t="shared" ref="AB15:AB34" si="2">IF(Z15="np",0,Z15/$Z$34)</f>
        <v>0.11317221308363913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39.557130203720106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80.90114585356379</v>
      </c>
      <c r="P16" s="37" t="s">
        <v>83</v>
      </c>
      <c r="S16" s="115" t="s">
        <v>60</v>
      </c>
      <c r="T16" s="115"/>
      <c r="U16" s="116"/>
      <c r="V16" s="116">
        <v>331</v>
      </c>
      <c r="W16" s="116">
        <v>315</v>
      </c>
      <c r="X16" s="116">
        <v>285</v>
      </c>
      <c r="Y16" s="112">
        <v>323</v>
      </c>
      <c r="Z16" s="112">
        <v>357</v>
      </c>
      <c r="AB16" s="117">
        <f t="shared" si="2"/>
        <v>9.0345438441098314E-3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2432</v>
      </c>
      <c r="W17" s="116">
        <v>2434</v>
      </c>
      <c r="X17" s="116">
        <v>2611</v>
      </c>
      <c r="Y17" s="112">
        <v>2727</v>
      </c>
      <c r="Z17" s="112">
        <v>2728</v>
      </c>
      <c r="AB17" s="117">
        <f t="shared" si="2"/>
        <v>6.9037074528660008E-2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219</v>
      </c>
      <c r="W18" s="116">
        <v>222</v>
      </c>
      <c r="X18" s="116">
        <v>239</v>
      </c>
      <c r="Y18" s="112">
        <v>293</v>
      </c>
      <c r="Z18" s="112">
        <v>312</v>
      </c>
      <c r="AB18" s="117">
        <f t="shared" si="2"/>
        <v>7.8957357965329621E-3</v>
      </c>
    </row>
    <row r="19" spans="1:28" x14ac:dyDescent="0.25">
      <c r="A19" s="63" t="str">
        <f>$S$1&amp;" ("&amp;$V$2&amp;" to "&amp;$Z$2&amp;")"</f>
        <v>Lockyer Valley (2018-19 to 2022-23)</v>
      </c>
      <c r="B19" s="63"/>
      <c r="C19" s="63"/>
      <c r="D19" s="63"/>
      <c r="E19" s="63"/>
      <c r="F19" s="63"/>
      <c r="G19" s="63" t="str">
        <f>$S$1&amp;" ("&amp;$V$2&amp;" to "&amp;$Z$2&amp;")"</f>
        <v>Lockyer Valley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2211</v>
      </c>
      <c r="W19" s="116">
        <v>2103</v>
      </c>
      <c r="X19" s="116">
        <v>2299</v>
      </c>
      <c r="Y19" s="112">
        <v>2563</v>
      </c>
      <c r="Z19" s="112">
        <v>2687</v>
      </c>
      <c r="AB19" s="117">
        <f t="shared" si="2"/>
        <v>6.7999493863089969E-2</v>
      </c>
    </row>
    <row r="20" spans="1:28" x14ac:dyDescent="0.25">
      <c r="S20" s="115" t="s">
        <v>64</v>
      </c>
      <c r="T20" s="115"/>
      <c r="U20" s="116"/>
      <c r="V20" s="116">
        <v>1356</v>
      </c>
      <c r="W20" s="116">
        <v>1395</v>
      </c>
      <c r="X20" s="116">
        <v>1561</v>
      </c>
      <c r="Y20" s="112">
        <v>1429</v>
      </c>
      <c r="Z20" s="112">
        <v>1580</v>
      </c>
      <c r="AB20" s="117">
        <f t="shared" si="2"/>
        <v>3.9984815892698977E-2</v>
      </c>
    </row>
    <row r="21" spans="1:28" x14ac:dyDescent="0.25">
      <c r="S21" s="115" t="s">
        <v>65</v>
      </c>
      <c r="T21" s="115"/>
      <c r="U21" s="116"/>
      <c r="V21" s="116">
        <v>2328</v>
      </c>
      <c r="W21" s="116">
        <v>2309</v>
      </c>
      <c r="X21" s="116">
        <v>2620</v>
      </c>
      <c r="Y21" s="112">
        <v>2898</v>
      </c>
      <c r="Z21" s="112">
        <v>3083</v>
      </c>
      <c r="AB21" s="117">
        <f t="shared" si="2"/>
        <v>7.8021004681766412E-2</v>
      </c>
    </row>
    <row r="22" spans="1:28" x14ac:dyDescent="0.25">
      <c r="S22" s="115" t="s">
        <v>66</v>
      </c>
      <c r="T22" s="115"/>
      <c r="U22" s="116"/>
      <c r="V22" s="116">
        <v>1845</v>
      </c>
      <c r="W22" s="116">
        <v>1812</v>
      </c>
      <c r="X22" s="116">
        <v>2044</v>
      </c>
      <c r="Y22" s="112">
        <v>2481</v>
      </c>
      <c r="Z22" s="112">
        <v>2614</v>
      </c>
      <c r="AB22" s="117">
        <f t="shared" si="2"/>
        <v>6.6152094141465265E-2</v>
      </c>
    </row>
    <row r="23" spans="1:28" x14ac:dyDescent="0.25">
      <c r="S23" s="115" t="s">
        <v>67</v>
      </c>
      <c r="T23" s="115"/>
      <c r="U23" s="116"/>
      <c r="V23" s="116">
        <v>1889</v>
      </c>
      <c r="W23" s="116">
        <v>1919</v>
      </c>
      <c r="X23" s="116">
        <v>2077</v>
      </c>
      <c r="Y23" s="112">
        <v>2143</v>
      </c>
      <c r="Z23" s="112">
        <v>2192</v>
      </c>
      <c r="AB23" s="117">
        <f t="shared" si="2"/>
        <v>5.54726053397444E-2</v>
      </c>
    </row>
    <row r="24" spans="1:28" x14ac:dyDescent="0.25">
      <c r="S24" s="115" t="s">
        <v>68</v>
      </c>
      <c r="T24" s="115"/>
      <c r="U24" s="116"/>
      <c r="V24" s="116">
        <v>96</v>
      </c>
      <c r="W24" s="116">
        <v>89</v>
      </c>
      <c r="X24" s="116">
        <v>104</v>
      </c>
      <c r="Y24" s="112">
        <v>109</v>
      </c>
      <c r="Z24" s="112">
        <v>148</v>
      </c>
      <c r="AB24" s="117">
        <f t="shared" si="2"/>
        <v>3.7454131342528154E-3</v>
      </c>
    </row>
    <row r="25" spans="1:28" x14ac:dyDescent="0.25">
      <c r="S25" s="115" t="s">
        <v>69</v>
      </c>
      <c r="T25" s="115"/>
      <c r="U25" s="116"/>
      <c r="V25" s="116">
        <v>813</v>
      </c>
      <c r="W25" s="116">
        <v>873</v>
      </c>
      <c r="X25" s="116">
        <v>972</v>
      </c>
      <c r="Y25" s="112">
        <v>978</v>
      </c>
      <c r="Z25" s="112">
        <v>1035</v>
      </c>
      <c r="AB25" s="117">
        <f t="shared" si="2"/>
        <v>2.6192585094268001E-2</v>
      </c>
    </row>
    <row r="26" spans="1:28" x14ac:dyDescent="0.25">
      <c r="S26" s="115" t="s">
        <v>70</v>
      </c>
      <c r="T26" s="115"/>
      <c r="U26" s="116"/>
      <c r="V26" s="116">
        <v>737</v>
      </c>
      <c r="W26" s="116">
        <v>671</v>
      </c>
      <c r="X26" s="116">
        <v>584</v>
      </c>
      <c r="Y26" s="112">
        <v>618</v>
      </c>
      <c r="Z26" s="112">
        <v>695</v>
      </c>
      <c r="AB26" s="117">
        <f t="shared" si="2"/>
        <v>1.7588257623687209E-2</v>
      </c>
    </row>
    <row r="27" spans="1:28" x14ac:dyDescent="0.25">
      <c r="S27" s="115" t="s">
        <v>71</v>
      </c>
      <c r="T27" s="115"/>
      <c r="U27" s="116"/>
      <c r="V27" s="116">
        <v>1297</v>
      </c>
      <c r="W27" s="116">
        <v>1276</v>
      </c>
      <c r="X27" s="116">
        <v>1396</v>
      </c>
      <c r="Y27" s="112">
        <v>1543</v>
      </c>
      <c r="Z27" s="112">
        <v>1649</v>
      </c>
      <c r="AB27" s="117">
        <f t="shared" si="2"/>
        <v>4.1730988232316843E-2</v>
      </c>
    </row>
    <row r="28" spans="1:28" x14ac:dyDescent="0.25">
      <c r="S28" s="115" t="s">
        <v>72</v>
      </c>
      <c r="T28" s="115"/>
      <c r="U28" s="116"/>
      <c r="V28" s="116">
        <v>5808</v>
      </c>
      <c r="W28" s="116">
        <v>5440</v>
      </c>
      <c r="X28" s="116">
        <v>5182</v>
      </c>
      <c r="Y28" s="112">
        <v>4419</v>
      </c>
      <c r="Z28" s="112">
        <v>4739</v>
      </c>
      <c r="AB28" s="117">
        <f t="shared" si="2"/>
        <v>0.11992914083259522</v>
      </c>
    </row>
    <row r="29" spans="1:28" x14ac:dyDescent="0.25">
      <c r="S29" s="115" t="s">
        <v>73</v>
      </c>
      <c r="T29" s="115"/>
      <c r="U29" s="116"/>
      <c r="V29" s="116">
        <v>1670</v>
      </c>
      <c r="W29" s="116">
        <v>1589</v>
      </c>
      <c r="X29" s="116">
        <v>1572</v>
      </c>
      <c r="Y29" s="112">
        <v>1772</v>
      </c>
      <c r="Z29" s="112">
        <v>1669</v>
      </c>
      <c r="AB29" s="117">
        <f t="shared" si="2"/>
        <v>4.2237125142351006E-2</v>
      </c>
    </row>
    <row r="30" spans="1:28" x14ac:dyDescent="0.25">
      <c r="S30" s="115" t="s">
        <v>74</v>
      </c>
      <c r="T30" s="115"/>
      <c r="U30" s="116"/>
      <c r="V30" s="116">
        <v>2197</v>
      </c>
      <c r="W30" s="116">
        <v>2241</v>
      </c>
      <c r="X30" s="116">
        <v>2217</v>
      </c>
      <c r="Y30" s="112">
        <v>2353</v>
      </c>
      <c r="Z30" s="112">
        <v>2338</v>
      </c>
      <c r="AB30" s="117">
        <f t="shared" si="2"/>
        <v>5.9167404782993802E-2</v>
      </c>
    </row>
    <row r="31" spans="1:28" x14ac:dyDescent="0.25">
      <c r="S31" s="115" t="s">
        <v>75</v>
      </c>
      <c r="T31" s="115"/>
      <c r="U31" s="116"/>
      <c r="V31" s="116">
        <v>3091</v>
      </c>
      <c r="W31" s="116">
        <v>2979</v>
      </c>
      <c r="X31" s="116">
        <v>3387</v>
      </c>
      <c r="Y31" s="112">
        <v>3704</v>
      </c>
      <c r="Z31" s="112">
        <v>3963</v>
      </c>
      <c r="AB31" s="117">
        <f t="shared" si="2"/>
        <v>0.10029102872326964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339</v>
      </c>
      <c r="W32" s="116">
        <v>342</v>
      </c>
      <c r="X32" s="116">
        <v>349</v>
      </c>
      <c r="Y32" s="112">
        <v>353</v>
      </c>
      <c r="Z32" s="112">
        <v>417</v>
      </c>
      <c r="AB32" s="117">
        <f t="shared" si="2"/>
        <v>1.0552954574212325E-2</v>
      </c>
    </row>
    <row r="33" spans="19:32" x14ac:dyDescent="0.25">
      <c r="S33" s="115" t="s">
        <v>77</v>
      </c>
      <c r="T33" s="115"/>
      <c r="U33" s="116"/>
      <c r="V33" s="116">
        <v>1120</v>
      </c>
      <c r="W33" s="116">
        <v>1111</v>
      </c>
      <c r="X33" s="116">
        <v>1265</v>
      </c>
      <c r="Y33" s="112">
        <v>1324</v>
      </c>
      <c r="Z33" s="112">
        <v>1460</v>
      </c>
      <c r="AB33" s="117">
        <f t="shared" si="2"/>
        <v>3.694799443249399E-2</v>
      </c>
    </row>
    <row r="34" spans="19:32" x14ac:dyDescent="0.25">
      <c r="S34" s="118" t="s">
        <v>53</v>
      </c>
      <c r="T34" s="118"/>
      <c r="U34" s="119"/>
      <c r="V34" s="119">
        <v>35336</v>
      </c>
      <c r="W34" s="119">
        <v>35122</v>
      </c>
      <c r="X34" s="119">
        <v>36385</v>
      </c>
      <c r="Y34" s="120">
        <v>38351</v>
      </c>
      <c r="Z34" s="120">
        <v>39515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18904</v>
      </c>
      <c r="W37" s="112">
        <v>18899</v>
      </c>
      <c r="X37" s="112">
        <v>18705</v>
      </c>
      <c r="Y37" s="112">
        <v>19318</v>
      </c>
      <c r="Z37" s="112">
        <v>20828</v>
      </c>
      <c r="AB37" s="132">
        <f>Z37/Z40*100</f>
        <v>80.90114585356379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4317</v>
      </c>
      <c r="W38" s="112">
        <v>4515</v>
      </c>
      <c r="X38" s="112">
        <v>4430</v>
      </c>
      <c r="Y38" s="112">
        <v>4915</v>
      </c>
      <c r="Z38" s="112">
        <v>4917</v>
      </c>
      <c r="AB38" s="132">
        <f>Z38/Z40*100</f>
        <v>19.098854146436199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23221</v>
      </c>
      <c r="W40" s="112">
        <v>23414</v>
      </c>
      <c r="X40" s="112">
        <v>23135</v>
      </c>
      <c r="Y40" s="112">
        <v>24233</v>
      </c>
      <c r="Z40" s="112">
        <v>25745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16</v>
      </c>
      <c r="X44" s="112">
        <v>45</v>
      </c>
      <c r="Y44" s="112">
        <v>62</v>
      </c>
      <c r="Z44" s="112">
        <v>61</v>
      </c>
    </row>
    <row r="45" spans="19:32" x14ac:dyDescent="0.25">
      <c r="S45" s="115" t="s">
        <v>37</v>
      </c>
      <c r="T45" s="115"/>
      <c r="U45" s="112"/>
      <c r="V45" s="112">
        <v>432</v>
      </c>
      <c r="W45" s="112">
        <v>407</v>
      </c>
      <c r="X45" s="112">
        <v>561</v>
      </c>
      <c r="Y45" s="112">
        <v>678</v>
      </c>
      <c r="Z45" s="112">
        <v>733</v>
      </c>
    </row>
    <row r="46" spans="19:32" x14ac:dyDescent="0.25">
      <c r="S46" s="115" t="s">
        <v>38</v>
      </c>
      <c r="T46" s="115"/>
      <c r="U46" s="112"/>
      <c r="V46" s="112">
        <v>1174</v>
      </c>
      <c r="W46" s="112">
        <v>1064</v>
      </c>
      <c r="X46" s="112">
        <v>1098</v>
      </c>
      <c r="Y46" s="112">
        <v>1317</v>
      </c>
      <c r="Z46" s="112">
        <v>1362</v>
      </c>
    </row>
    <row r="47" spans="19:32" x14ac:dyDescent="0.25">
      <c r="S47" s="115" t="s">
        <v>39</v>
      </c>
      <c r="T47" s="115"/>
      <c r="U47" s="112"/>
      <c r="V47" s="112">
        <v>2175</v>
      </c>
      <c r="W47" s="112">
        <v>2062</v>
      </c>
      <c r="X47" s="112">
        <v>2031</v>
      </c>
      <c r="Y47" s="112">
        <v>1763</v>
      </c>
      <c r="Z47" s="112">
        <v>1832</v>
      </c>
    </row>
    <row r="48" spans="19:32" x14ac:dyDescent="0.25">
      <c r="S48" s="115" t="s">
        <v>40</v>
      </c>
      <c r="T48" s="115"/>
      <c r="U48" s="112"/>
      <c r="V48" s="112">
        <v>3051</v>
      </c>
      <c r="W48" s="112">
        <v>3160</v>
      </c>
      <c r="X48" s="112">
        <v>2922</v>
      </c>
      <c r="Y48" s="112">
        <v>2736</v>
      </c>
      <c r="Z48" s="112">
        <v>2700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1915</v>
      </c>
      <c r="W49" s="112">
        <v>1992</v>
      </c>
      <c r="X49" s="112">
        <v>2252</v>
      </c>
      <c r="Y49" s="112">
        <v>2447</v>
      </c>
      <c r="Z49" s="112">
        <v>2466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Lockyer Valley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1624</v>
      </c>
      <c r="W50" s="112">
        <v>1658</v>
      </c>
      <c r="X50" s="112">
        <v>1792</v>
      </c>
      <c r="Y50" s="112">
        <v>1934</v>
      </c>
      <c r="Z50" s="112">
        <v>2167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1487</v>
      </c>
      <c r="W51" s="112">
        <v>1387</v>
      </c>
      <c r="X51" s="112">
        <v>1576</v>
      </c>
      <c r="Y51" s="112">
        <v>1699</v>
      </c>
      <c r="Z51" s="112">
        <v>1741</v>
      </c>
    </row>
    <row r="52" spans="1:26" ht="15" customHeight="1" x14ac:dyDescent="0.25">
      <c r="S52" s="115" t="s">
        <v>44</v>
      </c>
      <c r="T52" s="115"/>
      <c r="U52" s="112"/>
      <c r="V52" s="112">
        <v>1612</v>
      </c>
      <c r="W52" s="112">
        <v>1625</v>
      </c>
      <c r="X52" s="112">
        <v>1604</v>
      </c>
      <c r="Y52" s="112">
        <v>1586</v>
      </c>
      <c r="Z52" s="112">
        <v>1666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1539</v>
      </c>
      <c r="W53" s="112">
        <v>1527</v>
      </c>
      <c r="X53" s="112">
        <v>1625</v>
      </c>
      <c r="Y53" s="112">
        <v>1708</v>
      </c>
      <c r="Z53" s="112">
        <v>1660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1483</v>
      </c>
      <c r="W54" s="112">
        <v>1431</v>
      </c>
      <c r="X54" s="112">
        <v>1488</v>
      </c>
      <c r="Y54" s="112">
        <v>1626</v>
      </c>
      <c r="Z54" s="112">
        <v>1585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1106</v>
      </c>
      <c r="W55" s="112">
        <v>1143</v>
      </c>
      <c r="X55" s="112">
        <v>1218</v>
      </c>
      <c r="Y55" s="112">
        <v>1282</v>
      </c>
      <c r="Z55" s="112">
        <v>1363</v>
      </c>
    </row>
    <row r="56" spans="1:26" ht="15" customHeight="1" x14ac:dyDescent="0.25">
      <c r="S56" s="115" t="s">
        <v>48</v>
      </c>
      <c r="T56" s="115"/>
      <c r="U56" s="112"/>
      <c r="V56" s="112">
        <v>558</v>
      </c>
      <c r="W56" s="112">
        <v>573</v>
      </c>
      <c r="X56" s="112">
        <v>610</v>
      </c>
      <c r="Y56" s="112">
        <v>713</v>
      </c>
      <c r="Z56" s="112">
        <v>707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273</v>
      </c>
      <c r="W57" s="112">
        <v>268</v>
      </c>
      <c r="X57" s="112">
        <v>280</v>
      </c>
      <c r="Y57" s="112">
        <v>277</v>
      </c>
      <c r="Z57" s="112">
        <v>280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118</v>
      </c>
      <c r="W58" s="112">
        <v>133</v>
      </c>
      <c r="X58" s="112">
        <v>134</v>
      </c>
      <c r="Y58" s="112">
        <v>133</v>
      </c>
      <c r="Z58" s="112">
        <v>141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53</v>
      </c>
      <c r="W59" s="112">
        <v>60</v>
      </c>
      <c r="X59" s="112">
        <v>54</v>
      </c>
      <c r="Y59" s="112">
        <v>62</v>
      </c>
      <c r="Z59" s="112">
        <v>61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</v>
      </c>
      <c r="W60" s="112">
        <v>19</v>
      </c>
      <c r="X60" s="112">
        <v>17</v>
      </c>
      <c r="Y60" s="112">
        <v>21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18625</v>
      </c>
      <c r="W61" s="112">
        <v>18528</v>
      </c>
      <c r="X61" s="112">
        <v>19307</v>
      </c>
      <c r="Y61" s="112">
        <v>20037</v>
      </c>
      <c r="Z61" s="112">
        <v>20547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28</v>
      </c>
      <c r="X63" s="112">
        <v>42</v>
      </c>
      <c r="Y63" s="112">
        <v>65</v>
      </c>
      <c r="Z63" s="112">
        <v>71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531</v>
      </c>
      <c r="W64" s="112">
        <v>495</v>
      </c>
      <c r="X64" s="112">
        <v>604</v>
      </c>
      <c r="Y64" s="112">
        <v>644</v>
      </c>
      <c r="Z64" s="112">
        <v>740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Lockyer Valley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1172</v>
      </c>
      <c r="W65" s="112">
        <v>1060</v>
      </c>
      <c r="X65" s="112">
        <v>1147</v>
      </c>
      <c r="Y65" s="112">
        <v>1371</v>
      </c>
      <c r="Z65" s="112">
        <v>1423</v>
      </c>
    </row>
    <row r="66" spans="1:26" x14ac:dyDescent="0.25">
      <c r="S66" s="115" t="s">
        <v>39</v>
      </c>
      <c r="T66" s="115"/>
      <c r="U66" s="112"/>
      <c r="V66" s="112">
        <v>1975</v>
      </c>
      <c r="W66" s="112">
        <v>1784</v>
      </c>
      <c r="X66" s="112">
        <v>1558</v>
      </c>
      <c r="Y66" s="112">
        <v>1602</v>
      </c>
      <c r="Z66" s="112">
        <v>1746</v>
      </c>
    </row>
    <row r="67" spans="1:26" x14ac:dyDescent="0.25">
      <c r="S67" s="115" t="s">
        <v>40</v>
      </c>
      <c r="T67" s="115"/>
      <c r="U67" s="112"/>
      <c r="V67" s="112">
        <v>2888</v>
      </c>
      <c r="W67" s="112">
        <v>2881</v>
      </c>
      <c r="X67" s="112">
        <v>2493</v>
      </c>
      <c r="Y67" s="112">
        <v>2379</v>
      </c>
      <c r="Z67" s="112">
        <v>2335</v>
      </c>
    </row>
    <row r="68" spans="1:26" x14ac:dyDescent="0.25">
      <c r="S68" s="115" t="s">
        <v>41</v>
      </c>
      <c r="T68" s="115"/>
      <c r="U68" s="112"/>
      <c r="V68" s="112">
        <v>1663</v>
      </c>
      <c r="W68" s="112">
        <v>1718</v>
      </c>
      <c r="X68" s="112">
        <v>1970</v>
      </c>
      <c r="Y68" s="112">
        <v>2136</v>
      </c>
      <c r="Z68" s="112">
        <v>2207</v>
      </c>
    </row>
    <row r="69" spans="1:26" x14ac:dyDescent="0.25">
      <c r="S69" s="115" t="s">
        <v>42</v>
      </c>
      <c r="T69" s="115"/>
      <c r="U69" s="112"/>
      <c r="V69" s="112">
        <v>1394</v>
      </c>
      <c r="W69" s="112">
        <v>1450</v>
      </c>
      <c r="X69" s="112">
        <v>1644</v>
      </c>
      <c r="Y69" s="112">
        <v>1829</v>
      </c>
      <c r="Z69" s="112">
        <v>1853</v>
      </c>
    </row>
    <row r="70" spans="1:26" x14ac:dyDescent="0.25">
      <c r="S70" s="115" t="s">
        <v>43</v>
      </c>
      <c r="T70" s="115"/>
      <c r="U70" s="112"/>
      <c r="V70" s="112">
        <v>1278</v>
      </c>
      <c r="W70" s="112">
        <v>1286</v>
      </c>
      <c r="X70" s="112">
        <v>1433</v>
      </c>
      <c r="Y70" s="112">
        <v>1635</v>
      </c>
      <c r="Z70" s="112">
        <v>1775</v>
      </c>
    </row>
    <row r="71" spans="1:26" x14ac:dyDescent="0.25">
      <c r="S71" s="115" t="s">
        <v>44</v>
      </c>
      <c r="T71" s="115"/>
      <c r="U71" s="112"/>
      <c r="V71" s="112">
        <v>1444</v>
      </c>
      <c r="W71" s="112">
        <v>1406</v>
      </c>
      <c r="X71" s="112">
        <v>1430</v>
      </c>
      <c r="Y71" s="112">
        <v>1530</v>
      </c>
      <c r="Z71" s="112">
        <v>1587</v>
      </c>
    </row>
    <row r="72" spans="1:26" x14ac:dyDescent="0.25">
      <c r="S72" s="115" t="s">
        <v>45</v>
      </c>
      <c r="T72" s="115"/>
      <c r="U72" s="112"/>
      <c r="V72" s="112">
        <v>1492</v>
      </c>
      <c r="W72" s="112">
        <v>1496</v>
      </c>
      <c r="X72" s="112">
        <v>1616</v>
      </c>
      <c r="Y72" s="112">
        <v>1668</v>
      </c>
      <c r="Z72" s="112">
        <v>1688</v>
      </c>
    </row>
    <row r="73" spans="1:26" x14ac:dyDescent="0.25">
      <c r="S73" s="115" t="s">
        <v>46</v>
      </c>
      <c r="T73" s="115"/>
      <c r="U73" s="112"/>
      <c r="V73" s="112">
        <v>1323</v>
      </c>
      <c r="W73" s="112">
        <v>1342</v>
      </c>
      <c r="X73" s="112">
        <v>1389</v>
      </c>
      <c r="Y73" s="112">
        <v>1501</v>
      </c>
      <c r="Z73" s="112">
        <v>1526</v>
      </c>
    </row>
    <row r="74" spans="1:26" x14ac:dyDescent="0.25">
      <c r="S74" s="115" t="s">
        <v>47</v>
      </c>
      <c r="T74" s="115"/>
      <c r="U74" s="112"/>
      <c r="V74" s="112">
        <v>849</v>
      </c>
      <c r="W74" s="112">
        <v>944</v>
      </c>
      <c r="X74" s="112">
        <v>993</v>
      </c>
      <c r="Y74" s="112">
        <v>1101</v>
      </c>
      <c r="Z74" s="112">
        <v>1086</v>
      </c>
    </row>
    <row r="75" spans="1:26" x14ac:dyDescent="0.25">
      <c r="S75" s="115" t="s">
        <v>48</v>
      </c>
      <c r="T75" s="115"/>
      <c r="U75" s="112"/>
      <c r="V75" s="112">
        <v>378</v>
      </c>
      <c r="W75" s="112">
        <v>391</v>
      </c>
      <c r="X75" s="112">
        <v>403</v>
      </c>
      <c r="Y75" s="112">
        <v>450</v>
      </c>
      <c r="Z75" s="112">
        <v>525</v>
      </c>
    </row>
    <row r="76" spans="1:26" x14ac:dyDescent="0.25">
      <c r="S76" s="115" t="s">
        <v>49</v>
      </c>
      <c r="T76" s="115"/>
      <c r="U76" s="112"/>
      <c r="V76" s="112">
        <v>158</v>
      </c>
      <c r="W76" s="112">
        <v>165</v>
      </c>
      <c r="X76" s="112">
        <v>179</v>
      </c>
      <c r="Y76" s="112">
        <v>174</v>
      </c>
      <c r="Z76" s="112">
        <v>195</v>
      </c>
    </row>
    <row r="77" spans="1:26" x14ac:dyDescent="0.25">
      <c r="S77" s="115" t="s">
        <v>50</v>
      </c>
      <c r="T77" s="115"/>
      <c r="U77" s="112"/>
      <c r="V77" s="112">
        <v>81</v>
      </c>
      <c r="W77" s="112">
        <v>89</v>
      </c>
      <c r="X77" s="112">
        <v>89</v>
      </c>
      <c r="Y77" s="112">
        <v>98</v>
      </c>
      <c r="Z77" s="112">
        <v>96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38</v>
      </c>
      <c r="X78" s="112">
        <v>30</v>
      </c>
      <c r="Y78" s="112">
        <v>42</v>
      </c>
      <c r="Z78" s="112">
        <v>51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17</v>
      </c>
      <c r="X79" s="112">
        <v>22</v>
      </c>
      <c r="Y79" s="112">
        <v>23</v>
      </c>
      <c r="Z79" s="112">
        <v>26</v>
      </c>
    </row>
    <row r="80" spans="1:26" x14ac:dyDescent="0.25">
      <c r="S80" s="118" t="s">
        <v>53</v>
      </c>
      <c r="T80" s="118"/>
      <c r="U80" s="112"/>
      <c r="V80" s="112">
        <v>16714</v>
      </c>
      <c r="W80" s="112">
        <v>16593</v>
      </c>
      <c r="X80" s="112">
        <v>17042</v>
      </c>
      <c r="Y80" s="112">
        <v>18269</v>
      </c>
      <c r="Z80" s="112">
        <v>18928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Lockyer Valley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1015</v>
      </c>
      <c r="W83" s="112">
        <v>1039</v>
      </c>
      <c r="X83" s="112">
        <v>1024</v>
      </c>
      <c r="Y83" s="112">
        <v>1061</v>
      </c>
      <c r="Z83" s="112">
        <v>1101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701</v>
      </c>
      <c r="W84" s="112">
        <v>713</v>
      </c>
      <c r="X84" s="112">
        <v>744</v>
      </c>
      <c r="Y84" s="112">
        <v>816</v>
      </c>
      <c r="Z84" s="112">
        <v>863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1977</v>
      </c>
      <c r="W85" s="112">
        <v>2063</v>
      </c>
      <c r="X85" s="112">
        <v>2120</v>
      </c>
      <c r="Y85" s="112">
        <v>2231</v>
      </c>
      <c r="Z85" s="112">
        <v>2345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39,515</v>
      </c>
      <c r="D86" s="96">
        <f t="shared" ref="D86:D91" si="4">AD4</f>
        <v>3.0324363788068354E-2</v>
      </c>
      <c r="E86" s="97">
        <f t="shared" ref="E86:E91" si="5">AD4</f>
        <v>3.0324363788068354E-2</v>
      </c>
      <c r="F86" s="96">
        <f t="shared" ref="F86:F91" si="6">AF4</f>
        <v>0.11820136963042627</v>
      </c>
      <c r="G86" s="97">
        <f t="shared" ref="G86:G91" si="7">AF4</f>
        <v>0.11820136963042627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507</v>
      </c>
      <c r="W86" s="112">
        <v>549</v>
      </c>
      <c r="X86" s="112">
        <v>557</v>
      </c>
      <c r="Y86" s="112">
        <v>578</v>
      </c>
      <c r="Z86" s="112">
        <v>627</v>
      </c>
    </row>
    <row r="87" spans="1:30" ht="15" customHeight="1" x14ac:dyDescent="0.25">
      <c r="A87" s="98" t="s">
        <v>4</v>
      </c>
      <c r="B87" s="49"/>
      <c r="C87" s="57" t="str">
        <f t="shared" si="3"/>
        <v>20,550</v>
      </c>
      <c r="D87" s="96">
        <f t="shared" si="4"/>
        <v>2.5500274464793637E-2</v>
      </c>
      <c r="E87" s="97">
        <f t="shared" si="5"/>
        <v>2.5500274464793637E-2</v>
      </c>
      <c r="F87" s="96">
        <f t="shared" si="6"/>
        <v>0.10353345505316303</v>
      </c>
      <c r="G87" s="97">
        <f t="shared" si="7"/>
        <v>0.10353345505316303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351</v>
      </c>
      <c r="W87" s="112">
        <v>342</v>
      </c>
      <c r="X87" s="112">
        <v>353</v>
      </c>
      <c r="Y87" s="112">
        <v>367</v>
      </c>
      <c r="Z87" s="112">
        <v>369</v>
      </c>
    </row>
    <row r="88" spans="1:30" ht="15" customHeight="1" x14ac:dyDescent="0.25">
      <c r="A88" s="98" t="s">
        <v>5</v>
      </c>
      <c r="B88" s="49"/>
      <c r="C88" s="57" t="str">
        <f t="shared" si="3"/>
        <v>18,932</v>
      </c>
      <c r="D88" s="96">
        <f t="shared" si="4"/>
        <v>3.6574682435392081E-2</v>
      </c>
      <c r="E88" s="97">
        <f t="shared" si="5"/>
        <v>3.6574682435392081E-2</v>
      </c>
      <c r="F88" s="96">
        <f t="shared" si="6"/>
        <v>0.13263535746335631</v>
      </c>
      <c r="G88" s="97">
        <f t="shared" si="7"/>
        <v>0.13263535746335631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449</v>
      </c>
      <c r="W88" s="112">
        <v>448</v>
      </c>
      <c r="X88" s="112">
        <v>493</v>
      </c>
      <c r="Y88" s="112">
        <v>522</v>
      </c>
      <c r="Z88" s="112">
        <v>539</v>
      </c>
    </row>
    <row r="89" spans="1:30" ht="15" customHeight="1" x14ac:dyDescent="0.25">
      <c r="A89" s="49" t="s">
        <v>6</v>
      </c>
      <c r="B89" s="49"/>
      <c r="C89" s="57" t="str">
        <f t="shared" si="3"/>
        <v>25,749</v>
      </c>
      <c r="D89" s="96">
        <f t="shared" si="4"/>
        <v>6.2690879075526285E-2</v>
      </c>
      <c r="E89" s="97">
        <f t="shared" si="5"/>
        <v>6.2690879075526285E-2</v>
      </c>
      <c r="F89" s="96">
        <f t="shared" si="6"/>
        <v>0.10862826143115467</v>
      </c>
      <c r="G89" s="97">
        <f t="shared" si="7"/>
        <v>0.10862826143115467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1815</v>
      </c>
      <c r="W89" s="112">
        <v>1801</v>
      </c>
      <c r="X89" s="112">
        <v>1797</v>
      </c>
      <c r="Y89" s="112">
        <v>1861</v>
      </c>
      <c r="Z89" s="112">
        <v>2217</v>
      </c>
    </row>
    <row r="90" spans="1:30" ht="15" customHeight="1" x14ac:dyDescent="0.25">
      <c r="A90" s="49" t="s">
        <v>95</v>
      </c>
      <c r="B90" s="49"/>
      <c r="C90" s="57" t="str">
        <f t="shared" si="3"/>
        <v>$46,670</v>
      </c>
      <c r="D90" s="96">
        <f t="shared" si="4"/>
        <v>9.5719953983048889E-2</v>
      </c>
      <c r="E90" s="97">
        <f t="shared" si="5"/>
        <v>9.5719953983048889E-2</v>
      </c>
      <c r="F90" s="96">
        <f t="shared" si="6"/>
        <v>0.18471471780207116</v>
      </c>
      <c r="G90" s="97">
        <f t="shared" si="7"/>
        <v>0.18471471780207116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2719</v>
      </c>
      <c r="W90" s="112">
        <v>2662</v>
      </c>
      <c r="X90" s="112">
        <v>2660</v>
      </c>
      <c r="Y90" s="112">
        <v>2809</v>
      </c>
      <c r="Z90" s="112">
        <v>2684</v>
      </c>
    </row>
    <row r="91" spans="1:30" ht="15" customHeight="1" x14ac:dyDescent="0.25">
      <c r="A91" s="49" t="s">
        <v>7</v>
      </c>
      <c r="B91" s="49"/>
      <c r="C91" s="57" t="str">
        <f t="shared" si="3"/>
        <v>$1,463.7 mil</v>
      </c>
      <c r="D91" s="96">
        <f t="shared" si="4"/>
        <v>0.11829422135916845</v>
      </c>
      <c r="E91" s="97">
        <f t="shared" si="5"/>
        <v>0.11829422135916845</v>
      </c>
      <c r="F91" s="96">
        <f t="shared" si="6"/>
        <v>0.33594562564515829</v>
      </c>
      <c r="G91" s="97">
        <f t="shared" si="7"/>
        <v>0.33594562564515829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12175</v>
      </c>
      <c r="W91" s="112">
        <v>12301</v>
      </c>
      <c r="X91" s="112">
        <v>12172</v>
      </c>
      <c r="Y91" s="112">
        <v>12758</v>
      </c>
      <c r="Z91" s="112">
        <v>13485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685</v>
      </c>
      <c r="W93" s="112">
        <v>692</v>
      </c>
      <c r="X93" s="112">
        <v>721</v>
      </c>
      <c r="Y93" s="112">
        <v>724</v>
      </c>
      <c r="Z93" s="112">
        <v>813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1383</v>
      </c>
      <c r="W94" s="112">
        <v>1427</v>
      </c>
      <c r="X94" s="112">
        <v>1484</v>
      </c>
      <c r="Y94" s="112">
        <v>1592</v>
      </c>
      <c r="Z94" s="112">
        <v>1679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437</v>
      </c>
      <c r="W95" s="112">
        <v>443</v>
      </c>
      <c r="X95" s="112">
        <v>430</v>
      </c>
      <c r="Y95" s="112">
        <v>488</v>
      </c>
      <c r="Z95" s="112">
        <v>550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1623</v>
      </c>
      <c r="W96" s="112">
        <v>1621</v>
      </c>
      <c r="X96" s="112">
        <v>1701</v>
      </c>
      <c r="Y96" s="112">
        <v>1784</v>
      </c>
      <c r="Z96" s="112">
        <v>1923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1694</v>
      </c>
      <c r="W97" s="112">
        <v>1734</v>
      </c>
      <c r="X97" s="112">
        <v>1725</v>
      </c>
      <c r="Y97" s="112">
        <v>1761</v>
      </c>
      <c r="Z97" s="112">
        <v>1842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915</v>
      </c>
      <c r="W98" s="112">
        <v>966</v>
      </c>
      <c r="X98" s="112">
        <v>991</v>
      </c>
      <c r="Y98" s="112">
        <v>1059</v>
      </c>
      <c r="Z98" s="112">
        <v>1097</v>
      </c>
    </row>
    <row r="99" spans="1:32" ht="15" customHeight="1" x14ac:dyDescent="0.25">
      <c r="S99" s="115" t="s">
        <v>196</v>
      </c>
      <c r="T99" s="115"/>
      <c r="U99" s="112"/>
      <c r="V99" s="112">
        <v>159</v>
      </c>
      <c r="W99" s="112">
        <v>185</v>
      </c>
      <c r="X99" s="112">
        <v>180</v>
      </c>
      <c r="Y99" s="112">
        <v>202</v>
      </c>
      <c r="Z99" s="112">
        <v>370</v>
      </c>
    </row>
    <row r="100" spans="1:32" ht="15" customHeight="1" x14ac:dyDescent="0.25">
      <c r="S100" s="115" t="s">
        <v>58</v>
      </c>
      <c r="T100" s="115"/>
      <c r="U100" s="112"/>
      <c r="V100" s="112">
        <v>2021</v>
      </c>
      <c r="W100" s="112">
        <v>1948</v>
      </c>
      <c r="X100" s="112">
        <v>1811</v>
      </c>
      <c r="Y100" s="112">
        <v>1955</v>
      </c>
      <c r="Z100" s="112">
        <v>1817</v>
      </c>
    </row>
    <row r="101" spans="1:32" x14ac:dyDescent="0.25">
      <c r="A101" s="18"/>
      <c r="S101" s="118" t="s">
        <v>53</v>
      </c>
      <c r="T101" s="118"/>
      <c r="U101" s="112"/>
      <c r="V101" s="112">
        <v>11048</v>
      </c>
      <c r="W101" s="112">
        <v>11103</v>
      </c>
      <c r="X101" s="112">
        <v>10927</v>
      </c>
      <c r="Y101" s="112">
        <v>11444</v>
      </c>
      <c r="Z101" s="112">
        <v>12231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26845</v>
      </c>
      <c r="W104" s="112">
        <v>27451</v>
      </c>
      <c r="X104" s="112">
        <v>27678</v>
      </c>
      <c r="Y104" s="112">
        <v>29451</v>
      </c>
      <c r="Z104" s="112">
        <v>31588</v>
      </c>
      <c r="AB104" s="109" t="str">
        <f>TEXT(Z104,"###,###")</f>
        <v>31,588</v>
      </c>
      <c r="AD104" s="130">
        <f>Z104/($Z$4)*100</f>
        <v>79.939263570795902</v>
      </c>
      <c r="AF104" s="109"/>
    </row>
    <row r="105" spans="1:32" x14ac:dyDescent="0.25">
      <c r="S105" s="115" t="s">
        <v>17</v>
      </c>
      <c r="T105" s="115"/>
      <c r="U105" s="112"/>
      <c r="V105" s="112">
        <v>5251</v>
      </c>
      <c r="W105" s="112">
        <v>5175</v>
      </c>
      <c r="X105" s="112">
        <v>5245</v>
      </c>
      <c r="Y105" s="112">
        <v>5521</v>
      </c>
      <c r="Z105" s="112">
        <v>5047</v>
      </c>
      <c r="AB105" s="109" t="str">
        <f>TEXT(Z105,"###,###")</f>
        <v>5,047</v>
      </c>
      <c r="AD105" s="130">
        <f>Z105/($Z$4)*100</f>
        <v>12.772364924712134</v>
      </c>
      <c r="AF105" s="109"/>
    </row>
    <row r="106" spans="1:32" x14ac:dyDescent="0.25">
      <c r="S106" s="118" t="s">
        <v>53</v>
      </c>
      <c r="T106" s="118"/>
      <c r="U106" s="120"/>
      <c r="V106" s="120">
        <v>32096</v>
      </c>
      <c r="W106" s="120">
        <v>32626</v>
      </c>
      <c r="X106" s="120">
        <v>32923</v>
      </c>
      <c r="Y106" s="120">
        <v>34972</v>
      </c>
      <c r="Z106" s="120">
        <v>36635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5377</v>
      </c>
      <c r="W108" s="112">
        <v>4670</v>
      </c>
      <c r="X108" s="112">
        <v>4951</v>
      </c>
      <c r="Y108" s="112">
        <v>4775</v>
      </c>
      <c r="Z108" s="112">
        <v>4658</v>
      </c>
      <c r="AB108" s="109" t="str">
        <f>TEXT(Z108,"###,###")</f>
        <v>4,658</v>
      </c>
      <c r="AD108" s="130">
        <f>Z108/($Z$4)*100</f>
        <v>11.787928634695685</v>
      </c>
      <c r="AF108" s="109"/>
    </row>
    <row r="109" spans="1:32" x14ac:dyDescent="0.25">
      <c r="S109" s="115" t="s">
        <v>20</v>
      </c>
      <c r="T109" s="115"/>
      <c r="U109" s="112"/>
      <c r="V109" s="112">
        <v>4576</v>
      </c>
      <c r="W109" s="112">
        <v>4539</v>
      </c>
      <c r="X109" s="112">
        <v>5009</v>
      </c>
      <c r="Y109" s="112">
        <v>5548</v>
      </c>
      <c r="Z109" s="112">
        <v>5698</v>
      </c>
      <c r="AB109" s="109" t="str">
        <f>TEXT(Z109,"###,###")</f>
        <v>5,698</v>
      </c>
      <c r="AD109" s="130">
        <f>Z109/($Z$4)*100</f>
        <v>14.41984056687334</v>
      </c>
      <c r="AF109" s="109"/>
    </row>
    <row r="110" spans="1:32" x14ac:dyDescent="0.25">
      <c r="S110" s="115" t="s">
        <v>21</v>
      </c>
      <c r="T110" s="115"/>
      <c r="U110" s="112"/>
      <c r="V110" s="112">
        <v>9322</v>
      </c>
      <c r="W110" s="112">
        <v>9527</v>
      </c>
      <c r="X110" s="112">
        <v>9323</v>
      </c>
      <c r="Y110" s="112">
        <v>9965</v>
      </c>
      <c r="Z110" s="112">
        <v>10639</v>
      </c>
      <c r="AB110" s="109" t="str">
        <f>TEXT(Z110,"###,###")</f>
        <v>10,639</v>
      </c>
      <c r="AD110" s="130">
        <f>Z110/($Z$4)*100</f>
        <v>26.923952929267365</v>
      </c>
      <c r="AF110" s="109"/>
    </row>
    <row r="111" spans="1:32" x14ac:dyDescent="0.25">
      <c r="S111" s="115" t="s">
        <v>22</v>
      </c>
      <c r="T111" s="115"/>
      <c r="U111" s="112"/>
      <c r="V111" s="112">
        <v>12774</v>
      </c>
      <c r="W111" s="112">
        <v>13124</v>
      </c>
      <c r="X111" s="112">
        <v>13640</v>
      </c>
      <c r="Y111" s="112">
        <v>14679</v>
      </c>
      <c r="Z111" s="112">
        <v>15631</v>
      </c>
      <c r="AB111" s="109" t="str">
        <f>TEXT(Z111,"###,###")</f>
        <v>15,631</v>
      </c>
      <c r="AD111" s="130">
        <f>Z111/($Z$4)*100</f>
        <v>39.557130203720106</v>
      </c>
      <c r="AF111" s="109"/>
    </row>
    <row r="112" spans="1:32" x14ac:dyDescent="0.25">
      <c r="S112" s="118" t="s">
        <v>53</v>
      </c>
      <c r="T112" s="118"/>
      <c r="U112" s="112"/>
      <c r="V112" s="112">
        <v>35335</v>
      </c>
      <c r="W112" s="112">
        <v>35119</v>
      </c>
      <c r="X112" s="112">
        <v>36385</v>
      </c>
      <c r="Y112" s="112">
        <v>38347</v>
      </c>
      <c r="Z112" s="112">
        <v>39515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40.26</v>
      </c>
      <c r="W118" s="131">
        <v>40.590000000000003</v>
      </c>
      <c r="X118" s="131">
        <v>41.12</v>
      </c>
      <c r="Y118" s="131">
        <v>41.03</v>
      </c>
      <c r="Z118" s="131">
        <v>40.729999999999997</v>
      </c>
      <c r="AB118" s="109" t="str">
        <f>TEXT(Z118,"##.0")</f>
        <v>40.7</v>
      </c>
    </row>
    <row r="120" spans="19:32" x14ac:dyDescent="0.25">
      <c r="S120" s="101" t="s">
        <v>97</v>
      </c>
      <c r="T120" s="112"/>
      <c r="U120" s="112"/>
      <c r="V120" s="112">
        <v>19649</v>
      </c>
      <c r="W120" s="112">
        <v>19800</v>
      </c>
      <c r="X120" s="112">
        <v>19314</v>
      </c>
      <c r="Y120" s="112">
        <v>20329</v>
      </c>
      <c r="Z120" s="112">
        <v>21676</v>
      </c>
      <c r="AB120" s="109" t="str">
        <f>TEXT(Z120,"###,###")</f>
        <v>21,676</v>
      </c>
    </row>
    <row r="121" spans="19:32" x14ac:dyDescent="0.25">
      <c r="S121" s="101" t="s">
        <v>98</v>
      </c>
      <c r="T121" s="112"/>
      <c r="U121" s="112"/>
      <c r="V121" s="112">
        <v>1791</v>
      </c>
      <c r="W121" s="112">
        <v>1861</v>
      </c>
      <c r="X121" s="112">
        <v>1875</v>
      </c>
      <c r="Y121" s="112">
        <v>1898</v>
      </c>
      <c r="Z121" s="112">
        <v>1937</v>
      </c>
      <c r="AB121" s="109" t="str">
        <f>TEXT(Z121,"###,###")</f>
        <v>1,937</v>
      </c>
    </row>
    <row r="122" spans="19:32" x14ac:dyDescent="0.25">
      <c r="S122" s="101" t="s">
        <v>99</v>
      </c>
      <c r="T122" s="112"/>
      <c r="U122" s="112"/>
      <c r="V122" s="112">
        <v>1779</v>
      </c>
      <c r="W122" s="112">
        <v>1753</v>
      </c>
      <c r="X122" s="112">
        <v>1940</v>
      </c>
      <c r="Y122" s="112">
        <v>2009</v>
      </c>
      <c r="Z122" s="112">
        <v>2128</v>
      </c>
      <c r="AB122" s="109" t="str">
        <f>TEXT(Z122,"###,###")</f>
        <v>2,128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21428</v>
      </c>
      <c r="W124" s="112">
        <v>21553</v>
      </c>
      <c r="X124" s="112">
        <v>21254</v>
      </c>
      <c r="Y124" s="112">
        <v>22338</v>
      </c>
      <c r="Z124" s="112">
        <v>23804</v>
      </c>
      <c r="AB124" s="109" t="str">
        <f>TEXT(Z124,"###,###")</f>
        <v>23,804</v>
      </c>
      <c r="AD124" s="127">
        <f>Z124/$Z$7*100</f>
        <v>92.446308594508523</v>
      </c>
    </row>
    <row r="125" spans="19:32" x14ac:dyDescent="0.25">
      <c r="S125" s="101" t="s">
        <v>101</v>
      </c>
      <c r="T125" s="112"/>
      <c r="U125" s="112"/>
      <c r="V125" s="112">
        <v>3570</v>
      </c>
      <c r="W125" s="112">
        <v>3614</v>
      </c>
      <c r="X125" s="112">
        <v>3815</v>
      </c>
      <c r="Y125" s="112">
        <v>3907</v>
      </c>
      <c r="Z125" s="112">
        <v>4065</v>
      </c>
      <c r="AB125" s="109" t="str">
        <f>TEXT(Z125,"###,###")</f>
        <v>4,065</v>
      </c>
      <c r="AD125" s="127">
        <f>Z125/$Z$7*100</f>
        <v>15.787020855178843</v>
      </c>
    </row>
    <row r="127" spans="19:32" x14ac:dyDescent="0.25">
      <c r="S127" s="101" t="s">
        <v>102</v>
      </c>
      <c r="T127" s="112"/>
      <c r="U127" s="112"/>
      <c r="V127" s="112">
        <v>12172</v>
      </c>
      <c r="W127" s="112">
        <v>12307</v>
      </c>
      <c r="X127" s="112">
        <v>12171</v>
      </c>
      <c r="Y127" s="112">
        <v>12753</v>
      </c>
      <c r="Z127" s="112">
        <v>13485</v>
      </c>
      <c r="AB127" s="109" t="str">
        <f>TEXT(Z127,"###,###")</f>
        <v>13,485</v>
      </c>
      <c r="AD127" s="127">
        <f>Z127/$Z$7*100</f>
        <v>52.370965862751952</v>
      </c>
    </row>
    <row r="128" spans="19:32" x14ac:dyDescent="0.25">
      <c r="S128" s="101" t="s">
        <v>103</v>
      </c>
      <c r="T128" s="112"/>
      <c r="U128" s="112"/>
      <c r="V128" s="112">
        <v>11050</v>
      </c>
      <c r="W128" s="112">
        <v>11103</v>
      </c>
      <c r="X128" s="112">
        <v>10927</v>
      </c>
      <c r="Y128" s="112">
        <v>11439</v>
      </c>
      <c r="Z128" s="112">
        <v>12226</v>
      </c>
      <c r="AB128" s="109" t="str">
        <f>TEXT(Z128,"###,###")</f>
        <v>12,226</v>
      </c>
      <c r="AD128" s="127">
        <f>Z128/$Z$7*100</f>
        <v>47.481455590508368</v>
      </c>
    </row>
    <row r="130" spans="19:20" x14ac:dyDescent="0.25">
      <c r="S130" s="101" t="s">
        <v>277</v>
      </c>
      <c r="T130" s="127">
        <v>84.181909977086491</v>
      </c>
    </row>
    <row r="131" spans="19:20" x14ac:dyDescent="0.25">
      <c r="S131" s="101" t="s">
        <v>278</v>
      </c>
      <c r="T131" s="127">
        <v>7.5226222377568055</v>
      </c>
    </row>
    <row r="132" spans="19:20" x14ac:dyDescent="0.25">
      <c r="S132" s="101" t="s">
        <v>279</v>
      </c>
      <c r="T132" s="127">
        <v>8.264398617422037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1AC660-F7F1-4022-812E-30B45D478E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2361F4-8687-4BB1-A5F3-D62C7586C2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EF56D8-726E-4F08-B38A-5D533A97C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DC12846-4AD7-449B-A8F4-05103AE4BC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22101-3D60-47AB-9CAB-7054811C5A6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147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147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9.40 Logan,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244900</v>
      </c>
      <c r="W4" s="108">
        <v>245216</v>
      </c>
      <c r="X4" s="108">
        <v>264929</v>
      </c>
      <c r="Y4" s="108">
        <v>302134</v>
      </c>
      <c r="Z4" s="108">
        <v>320614</v>
      </c>
      <c r="AB4" s="109" t="str">
        <f>TEXT(Z4,"###,###")</f>
        <v>320,614</v>
      </c>
      <c r="AD4" s="110">
        <f>Z4/Y4-1</f>
        <v>6.1164913581390978E-2</v>
      </c>
      <c r="AF4" s="110">
        <f>Z4/V4-1</f>
        <v>0.30916292364230302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132990</v>
      </c>
      <c r="W5" s="108">
        <v>132564</v>
      </c>
      <c r="X5" s="108">
        <v>142991</v>
      </c>
      <c r="Y5" s="108">
        <v>159968</v>
      </c>
      <c r="Z5" s="108">
        <v>169195</v>
      </c>
      <c r="AB5" s="109" t="str">
        <f>TEXT(Z5,"###,###")</f>
        <v>169,195</v>
      </c>
      <c r="AD5" s="110">
        <f t="shared" ref="AD5:AD9" si="0">Z5/Y5-1</f>
        <v>5.7680286057211427E-2</v>
      </c>
      <c r="AF5" s="110">
        <f t="shared" ref="AF5:AF9" si="1">Z5/V5-1</f>
        <v>0.27223851417399803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111912</v>
      </c>
      <c r="W6" s="108">
        <v>112655</v>
      </c>
      <c r="X6" s="108">
        <v>121719</v>
      </c>
      <c r="Y6" s="108">
        <v>141981</v>
      </c>
      <c r="Z6" s="108">
        <v>151150</v>
      </c>
      <c r="AB6" s="109" t="str">
        <f>TEXT(Z6,"###,###")</f>
        <v>151,150</v>
      </c>
      <c r="AD6" s="110">
        <f t="shared" si="0"/>
        <v>6.4579063395806546E-2</v>
      </c>
      <c r="AF6" s="110">
        <f t="shared" si="1"/>
        <v>0.35061476874687258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174230</v>
      </c>
      <c r="W7" s="108">
        <v>177913</v>
      </c>
      <c r="X7" s="108">
        <v>183938</v>
      </c>
      <c r="Y7" s="108">
        <v>197459</v>
      </c>
      <c r="Z7" s="108">
        <v>209656</v>
      </c>
      <c r="AB7" s="109" t="str">
        <f>TEXT(Z7,"###,###")</f>
        <v>209,656</v>
      </c>
      <c r="AD7" s="110">
        <f t="shared" si="0"/>
        <v>6.1769785119949017E-2</v>
      </c>
      <c r="AF7" s="110">
        <f t="shared" si="1"/>
        <v>0.20332893301957178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320,614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209,656</v>
      </c>
      <c r="P8" s="67"/>
      <c r="S8" s="107" t="s">
        <v>82</v>
      </c>
      <c r="T8" s="108"/>
      <c r="U8" s="108"/>
      <c r="V8" s="108">
        <v>46700</v>
      </c>
      <c r="W8" s="108">
        <v>46415.83</v>
      </c>
      <c r="X8" s="108">
        <v>47497</v>
      </c>
      <c r="Y8" s="108">
        <v>47847.38</v>
      </c>
      <c r="Z8" s="108">
        <v>50556.41</v>
      </c>
      <c r="AB8" s="109" t="str">
        <f>TEXT(Z8,"$###,###")</f>
        <v>$50,556</v>
      </c>
      <c r="AD8" s="110">
        <f t="shared" si="0"/>
        <v>5.6618147116937356E-2</v>
      </c>
      <c r="AF8" s="110">
        <f t="shared" si="1"/>
        <v>8.2578372591006532E-2</v>
      </c>
    </row>
    <row r="9" spans="1:32" x14ac:dyDescent="0.25">
      <c r="A9" s="30" t="s">
        <v>14</v>
      </c>
      <c r="B9" s="71"/>
      <c r="C9" s="72"/>
      <c r="D9" s="73">
        <f>AD104</f>
        <v>82.466454989488909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52.524611744953646</v>
      </c>
      <c r="P9" s="74" t="s">
        <v>83</v>
      </c>
      <c r="S9" s="107" t="s">
        <v>7</v>
      </c>
      <c r="T9" s="108"/>
      <c r="U9" s="108"/>
      <c r="V9" s="108">
        <v>9372014857</v>
      </c>
      <c r="W9" s="108">
        <v>9738511259</v>
      </c>
      <c r="X9" s="108">
        <v>10372855124</v>
      </c>
      <c r="Y9" s="108">
        <v>11570089946</v>
      </c>
      <c r="Z9" s="108">
        <v>13030340170</v>
      </c>
      <c r="AB9" s="109" t="str">
        <f>TEXT(Z9/1000000,"$#,###.0")&amp;" mil"</f>
        <v>$13,030.3 mil</v>
      </c>
      <c r="AD9" s="110">
        <f t="shared" si="0"/>
        <v>0.12620906413133248</v>
      </c>
      <c r="AF9" s="110">
        <f t="shared" si="1"/>
        <v>0.39034565873181259</v>
      </c>
    </row>
    <row r="10" spans="1:32" x14ac:dyDescent="0.25">
      <c r="A10" s="30" t="s">
        <v>17</v>
      </c>
      <c r="B10" s="71"/>
      <c r="C10" s="72"/>
      <c r="D10" s="73">
        <f>AD105</f>
        <v>12.104274922492468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47.362822909909568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87.178044034036702</v>
      </c>
      <c r="P11" s="74" t="s">
        <v>83</v>
      </c>
      <c r="S11" s="107" t="s">
        <v>29</v>
      </c>
      <c r="T11" s="112"/>
      <c r="U11" s="112"/>
      <c r="V11" s="112">
        <v>223675</v>
      </c>
      <c r="W11" s="112">
        <v>223065</v>
      </c>
      <c r="X11" s="112">
        <v>240971</v>
      </c>
      <c r="Y11" s="112">
        <v>276260</v>
      </c>
      <c r="Z11" s="112">
        <v>293732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6.0279696264356852</v>
      </c>
      <c r="P12" s="74" t="s">
        <v>83</v>
      </c>
      <c r="S12" s="107" t="s">
        <v>30</v>
      </c>
      <c r="T12" s="112"/>
      <c r="U12" s="112"/>
      <c r="V12" s="112">
        <v>21227</v>
      </c>
      <c r="W12" s="112">
        <v>22150</v>
      </c>
      <c r="X12" s="112">
        <v>23958</v>
      </c>
      <c r="Y12" s="112">
        <v>25877</v>
      </c>
      <c r="Z12" s="112">
        <v>26883</v>
      </c>
    </row>
    <row r="13" spans="1:32" ht="15" customHeight="1" x14ac:dyDescent="0.25">
      <c r="A13" s="30" t="s">
        <v>19</v>
      </c>
      <c r="B13" s="72"/>
      <c r="C13" s="72"/>
      <c r="D13" s="73">
        <f>AD108</f>
        <v>12.304515710480516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6.7958942267333153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13.169106776372836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24.437485574553826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18.734021444652193</v>
      </c>
      <c r="P15" s="74" t="s">
        <v>83</v>
      </c>
      <c r="S15" s="115" t="s">
        <v>59</v>
      </c>
      <c r="T15" s="115"/>
      <c r="U15" s="116"/>
      <c r="V15" s="116">
        <v>2107</v>
      </c>
      <c r="W15" s="116">
        <v>2118</v>
      </c>
      <c r="X15" s="116">
        <v>1973</v>
      </c>
      <c r="Y15" s="112">
        <v>1888</v>
      </c>
      <c r="Z15" s="112">
        <v>1923</v>
      </c>
      <c r="AB15" s="117">
        <f t="shared" ref="AB15:AB34" si="2">IF(Z15="np",0,Z15/$Z$34)</f>
        <v>5.997866593473772E-3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44.656814736723909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81.2659785553478</v>
      </c>
      <c r="P16" s="37" t="s">
        <v>83</v>
      </c>
      <c r="S16" s="115" t="s">
        <v>60</v>
      </c>
      <c r="T16" s="115"/>
      <c r="U16" s="116"/>
      <c r="V16" s="116">
        <v>1170</v>
      </c>
      <c r="W16" s="116">
        <v>1196</v>
      </c>
      <c r="X16" s="116">
        <v>1193</v>
      </c>
      <c r="Y16" s="112">
        <v>1380</v>
      </c>
      <c r="Z16" s="112">
        <v>1667</v>
      </c>
      <c r="AB16" s="117">
        <f t="shared" si="2"/>
        <v>5.1993986538329583E-3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21127</v>
      </c>
      <c r="W17" s="116">
        <v>20457</v>
      </c>
      <c r="X17" s="116">
        <v>22222</v>
      </c>
      <c r="Y17" s="112">
        <v>24455</v>
      </c>
      <c r="Z17" s="112">
        <v>25584</v>
      </c>
      <c r="AB17" s="117">
        <f t="shared" si="2"/>
        <v>7.9796889717853869E-2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2005</v>
      </c>
      <c r="W18" s="116">
        <v>2015</v>
      </c>
      <c r="X18" s="116">
        <v>2194</v>
      </c>
      <c r="Y18" s="112">
        <v>2350</v>
      </c>
      <c r="Z18" s="112">
        <v>2602</v>
      </c>
      <c r="AB18" s="117">
        <f t="shared" si="2"/>
        <v>8.1156780427554635E-3</v>
      </c>
    </row>
    <row r="19" spans="1:28" x14ac:dyDescent="0.25">
      <c r="A19" s="63" t="str">
        <f>$S$1&amp;" ("&amp;$V$2&amp;" to "&amp;$Z$2&amp;")"</f>
        <v>Logan (2018-19 to 2022-23)</v>
      </c>
      <c r="B19" s="63"/>
      <c r="C19" s="63"/>
      <c r="D19" s="63"/>
      <c r="E19" s="63"/>
      <c r="F19" s="63"/>
      <c r="G19" s="63" t="str">
        <f>$S$1&amp;" ("&amp;$V$2&amp;" to "&amp;$Z$2&amp;")"</f>
        <v>Logan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24884</v>
      </c>
      <c r="W19" s="116">
        <v>24190</v>
      </c>
      <c r="X19" s="116">
        <v>25539</v>
      </c>
      <c r="Y19" s="112">
        <v>28112</v>
      </c>
      <c r="Z19" s="112">
        <v>29693</v>
      </c>
      <c r="AB19" s="117">
        <f t="shared" si="2"/>
        <v>9.2612923952166776E-2</v>
      </c>
    </row>
    <row r="20" spans="1:28" x14ac:dyDescent="0.25">
      <c r="S20" s="115" t="s">
        <v>64</v>
      </c>
      <c r="T20" s="115"/>
      <c r="U20" s="116"/>
      <c r="V20" s="116">
        <v>11828</v>
      </c>
      <c r="W20" s="116">
        <v>11595</v>
      </c>
      <c r="X20" s="116">
        <v>12575</v>
      </c>
      <c r="Y20" s="112">
        <v>13547</v>
      </c>
      <c r="Z20" s="112">
        <v>14510</v>
      </c>
      <c r="AB20" s="117">
        <f t="shared" si="2"/>
        <v>4.525691329761021E-2</v>
      </c>
    </row>
    <row r="21" spans="1:28" x14ac:dyDescent="0.25">
      <c r="S21" s="115" t="s">
        <v>65</v>
      </c>
      <c r="T21" s="115"/>
      <c r="U21" s="116"/>
      <c r="V21" s="116">
        <v>23293</v>
      </c>
      <c r="W21" s="116">
        <v>23210</v>
      </c>
      <c r="X21" s="116">
        <v>24866</v>
      </c>
      <c r="Y21" s="112">
        <v>28684</v>
      </c>
      <c r="Z21" s="112">
        <v>30839</v>
      </c>
      <c r="AB21" s="117">
        <f t="shared" si="2"/>
        <v>9.6187315588215111E-2</v>
      </c>
    </row>
    <row r="22" spans="1:28" x14ac:dyDescent="0.25">
      <c r="S22" s="115" t="s">
        <v>66</v>
      </c>
      <c r="T22" s="115"/>
      <c r="U22" s="116"/>
      <c r="V22" s="116">
        <v>12837</v>
      </c>
      <c r="W22" s="116">
        <v>13093</v>
      </c>
      <c r="X22" s="116">
        <v>14964</v>
      </c>
      <c r="Y22" s="112">
        <v>18767</v>
      </c>
      <c r="Z22" s="112">
        <v>21186</v>
      </c>
      <c r="AB22" s="117">
        <f t="shared" si="2"/>
        <v>6.6079460036055818E-2</v>
      </c>
    </row>
    <row r="23" spans="1:28" x14ac:dyDescent="0.25">
      <c r="S23" s="115" t="s">
        <v>67</v>
      </c>
      <c r="T23" s="115"/>
      <c r="U23" s="116"/>
      <c r="V23" s="116">
        <v>13609</v>
      </c>
      <c r="W23" s="116">
        <v>14402</v>
      </c>
      <c r="X23" s="116">
        <v>15755</v>
      </c>
      <c r="Y23" s="112">
        <v>18211</v>
      </c>
      <c r="Z23" s="112">
        <v>19421</v>
      </c>
      <c r="AB23" s="117">
        <f t="shared" si="2"/>
        <v>6.057439787407911E-2</v>
      </c>
    </row>
    <row r="24" spans="1:28" x14ac:dyDescent="0.25">
      <c r="S24" s="115" t="s">
        <v>68</v>
      </c>
      <c r="T24" s="115"/>
      <c r="U24" s="116"/>
      <c r="V24" s="116">
        <v>1971</v>
      </c>
      <c r="W24" s="116">
        <v>1680</v>
      </c>
      <c r="X24" s="116">
        <v>2057</v>
      </c>
      <c r="Y24" s="112">
        <v>2301</v>
      </c>
      <c r="Z24" s="112">
        <v>2726</v>
      </c>
      <c r="AB24" s="117">
        <f t="shared" si="2"/>
        <v>8.5024359510189815E-3</v>
      </c>
    </row>
    <row r="25" spans="1:28" x14ac:dyDescent="0.25">
      <c r="S25" s="115" t="s">
        <v>69</v>
      </c>
      <c r="T25" s="115"/>
      <c r="U25" s="116"/>
      <c r="V25" s="116">
        <v>7881</v>
      </c>
      <c r="W25" s="116">
        <v>7889</v>
      </c>
      <c r="X25" s="116">
        <v>8578</v>
      </c>
      <c r="Y25" s="112">
        <v>9557</v>
      </c>
      <c r="Z25" s="112">
        <v>10382</v>
      </c>
      <c r="AB25" s="117">
        <f t="shared" si="2"/>
        <v>3.238161777090208E-2</v>
      </c>
    </row>
    <row r="26" spans="1:28" x14ac:dyDescent="0.25">
      <c r="S26" s="115" t="s">
        <v>70</v>
      </c>
      <c r="T26" s="115"/>
      <c r="U26" s="116"/>
      <c r="V26" s="116">
        <v>5046</v>
      </c>
      <c r="W26" s="116">
        <v>4802</v>
      </c>
      <c r="X26" s="116">
        <v>5153</v>
      </c>
      <c r="Y26" s="112">
        <v>6163</v>
      </c>
      <c r="Z26" s="112">
        <v>6501</v>
      </c>
      <c r="AB26" s="117">
        <f t="shared" si="2"/>
        <v>2.0276719045331768E-2</v>
      </c>
    </row>
    <row r="27" spans="1:28" x14ac:dyDescent="0.25">
      <c r="S27" s="115" t="s">
        <v>71</v>
      </c>
      <c r="T27" s="115"/>
      <c r="U27" s="116"/>
      <c r="V27" s="116">
        <v>12871</v>
      </c>
      <c r="W27" s="116">
        <v>13001</v>
      </c>
      <c r="X27" s="116">
        <v>14082</v>
      </c>
      <c r="Y27" s="112">
        <v>15993</v>
      </c>
      <c r="Z27" s="112">
        <v>16325</v>
      </c>
      <c r="AB27" s="117">
        <f t="shared" si="2"/>
        <v>5.0917926229048012E-2</v>
      </c>
    </row>
    <row r="28" spans="1:28" x14ac:dyDescent="0.25">
      <c r="S28" s="115" t="s">
        <v>72</v>
      </c>
      <c r="T28" s="115"/>
      <c r="U28" s="116"/>
      <c r="V28" s="116">
        <v>28790</v>
      </c>
      <c r="W28" s="116">
        <v>30044</v>
      </c>
      <c r="X28" s="116">
        <v>34270</v>
      </c>
      <c r="Y28" s="112">
        <v>41540</v>
      </c>
      <c r="Z28" s="112">
        <v>42501</v>
      </c>
      <c r="AB28" s="117">
        <f t="shared" si="2"/>
        <v>0.13256127305732127</v>
      </c>
    </row>
    <row r="29" spans="1:28" x14ac:dyDescent="0.25">
      <c r="S29" s="115" t="s">
        <v>73</v>
      </c>
      <c r="T29" s="115"/>
      <c r="U29" s="116"/>
      <c r="V29" s="116">
        <v>11120</v>
      </c>
      <c r="W29" s="116">
        <v>10670</v>
      </c>
      <c r="X29" s="116">
        <v>10620</v>
      </c>
      <c r="Y29" s="112">
        <v>11714</v>
      </c>
      <c r="Z29" s="112">
        <v>11620</v>
      </c>
      <c r="AB29" s="117">
        <f t="shared" si="2"/>
        <v>3.6242958822758832E-2</v>
      </c>
    </row>
    <row r="30" spans="1:28" x14ac:dyDescent="0.25">
      <c r="S30" s="115" t="s">
        <v>74</v>
      </c>
      <c r="T30" s="115"/>
      <c r="U30" s="116"/>
      <c r="V30" s="116">
        <v>14835</v>
      </c>
      <c r="W30" s="116">
        <v>14987</v>
      </c>
      <c r="X30" s="116">
        <v>15525</v>
      </c>
      <c r="Y30" s="112">
        <v>16207</v>
      </c>
      <c r="Z30" s="112">
        <v>17270</v>
      </c>
      <c r="AB30" s="117">
        <f t="shared" si="2"/>
        <v>5.3865395771862737E-2</v>
      </c>
    </row>
    <row r="31" spans="1:28" x14ac:dyDescent="0.25">
      <c r="S31" s="115" t="s">
        <v>75</v>
      </c>
      <c r="T31" s="115"/>
      <c r="U31" s="116"/>
      <c r="V31" s="116">
        <v>26177</v>
      </c>
      <c r="W31" s="116">
        <v>27434</v>
      </c>
      <c r="X31" s="116">
        <v>31165</v>
      </c>
      <c r="Y31" s="112">
        <v>37092</v>
      </c>
      <c r="Z31" s="112">
        <v>40934</v>
      </c>
      <c r="AB31" s="117">
        <f t="shared" si="2"/>
        <v>0.1276737759424105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3479</v>
      </c>
      <c r="W32" s="116">
        <v>3514</v>
      </c>
      <c r="X32" s="116">
        <v>3568</v>
      </c>
      <c r="Y32" s="112">
        <v>4272</v>
      </c>
      <c r="Z32" s="112">
        <v>4903</v>
      </c>
      <c r="AB32" s="117">
        <f t="shared" si="2"/>
        <v>1.5292532453355125E-2</v>
      </c>
    </row>
    <row r="33" spans="19:32" x14ac:dyDescent="0.25">
      <c r="S33" s="115" t="s">
        <v>77</v>
      </c>
      <c r="T33" s="115"/>
      <c r="U33" s="116"/>
      <c r="V33" s="116">
        <v>11291</v>
      </c>
      <c r="W33" s="116">
        <v>11594</v>
      </c>
      <c r="X33" s="116">
        <v>12377</v>
      </c>
      <c r="Y33" s="112">
        <v>13896</v>
      </c>
      <c r="Z33" s="112">
        <v>14706</v>
      </c>
      <c r="AB33" s="117">
        <f t="shared" si="2"/>
        <v>4.5868240313897711E-2</v>
      </c>
    </row>
    <row r="34" spans="19:32" x14ac:dyDescent="0.25">
      <c r="S34" s="118" t="s">
        <v>53</v>
      </c>
      <c r="T34" s="118"/>
      <c r="U34" s="119"/>
      <c r="V34" s="119">
        <v>244900</v>
      </c>
      <c r="W34" s="119">
        <v>245217</v>
      </c>
      <c r="X34" s="119">
        <v>264929</v>
      </c>
      <c r="Y34" s="120">
        <v>302136</v>
      </c>
      <c r="Z34" s="120">
        <v>320614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148015</v>
      </c>
      <c r="W37" s="112">
        <v>150781</v>
      </c>
      <c r="X37" s="112">
        <v>154213</v>
      </c>
      <c r="Y37" s="112">
        <v>160877</v>
      </c>
      <c r="Z37" s="112">
        <v>170379</v>
      </c>
      <c r="AB37" s="132">
        <f>Z37/Z40*100</f>
        <v>81.2659785553478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26213</v>
      </c>
      <c r="W38" s="112">
        <v>27134</v>
      </c>
      <c r="X38" s="112">
        <v>29725</v>
      </c>
      <c r="Y38" s="112">
        <v>36586</v>
      </c>
      <c r="Z38" s="112">
        <v>39277</v>
      </c>
      <c r="AB38" s="132">
        <f>Z38/Z40*100</f>
        <v>18.734021444652193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174228</v>
      </c>
      <c r="W40" s="112">
        <v>177915</v>
      </c>
      <c r="X40" s="112">
        <v>183938</v>
      </c>
      <c r="Y40" s="112">
        <v>197463</v>
      </c>
      <c r="Z40" s="112">
        <v>209656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112</v>
      </c>
      <c r="W44" s="112">
        <v>114</v>
      </c>
      <c r="X44" s="112">
        <v>171</v>
      </c>
      <c r="Y44" s="112">
        <v>222</v>
      </c>
      <c r="Z44" s="112">
        <v>262</v>
      </c>
    </row>
    <row r="45" spans="19:32" x14ac:dyDescent="0.25">
      <c r="S45" s="115" t="s">
        <v>37</v>
      </c>
      <c r="T45" s="115"/>
      <c r="U45" s="112"/>
      <c r="V45" s="112">
        <v>2668</v>
      </c>
      <c r="W45" s="112">
        <v>2517</v>
      </c>
      <c r="X45" s="112">
        <v>3033</v>
      </c>
      <c r="Y45" s="112">
        <v>4240</v>
      </c>
      <c r="Z45" s="112">
        <v>4837</v>
      </c>
    </row>
    <row r="46" spans="19:32" x14ac:dyDescent="0.25">
      <c r="S46" s="115" t="s">
        <v>38</v>
      </c>
      <c r="T46" s="115"/>
      <c r="U46" s="112"/>
      <c r="V46" s="112">
        <v>8333</v>
      </c>
      <c r="W46" s="112">
        <v>7990</v>
      </c>
      <c r="X46" s="112">
        <v>9440</v>
      </c>
      <c r="Y46" s="112">
        <v>11381</v>
      </c>
      <c r="Z46" s="112">
        <v>12418</v>
      </c>
    </row>
    <row r="47" spans="19:32" x14ac:dyDescent="0.25">
      <c r="S47" s="115" t="s">
        <v>39</v>
      </c>
      <c r="T47" s="115"/>
      <c r="U47" s="112"/>
      <c r="V47" s="112">
        <v>13902</v>
      </c>
      <c r="W47" s="112">
        <v>13287</v>
      </c>
      <c r="X47" s="112">
        <v>15007</v>
      </c>
      <c r="Y47" s="112">
        <v>16954</v>
      </c>
      <c r="Z47" s="112">
        <v>17557</v>
      </c>
    </row>
    <row r="48" spans="19:32" x14ac:dyDescent="0.25">
      <c r="S48" s="115" t="s">
        <v>40</v>
      </c>
      <c r="T48" s="115"/>
      <c r="U48" s="112"/>
      <c r="V48" s="112">
        <v>17318</v>
      </c>
      <c r="W48" s="112">
        <v>17506</v>
      </c>
      <c r="X48" s="112">
        <v>19145</v>
      </c>
      <c r="Y48" s="112">
        <v>21790</v>
      </c>
      <c r="Z48" s="112">
        <v>23627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16838</v>
      </c>
      <c r="W49" s="112">
        <v>16775</v>
      </c>
      <c r="X49" s="112">
        <v>18184</v>
      </c>
      <c r="Y49" s="112">
        <v>20379</v>
      </c>
      <c r="Z49" s="112">
        <v>21880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Logan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15286</v>
      </c>
      <c r="W50" s="112">
        <v>15676</v>
      </c>
      <c r="X50" s="112">
        <v>16688</v>
      </c>
      <c r="Y50" s="112">
        <v>18623</v>
      </c>
      <c r="Z50" s="112">
        <v>19522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13521</v>
      </c>
      <c r="W51" s="112">
        <v>13390</v>
      </c>
      <c r="X51" s="112">
        <v>14019</v>
      </c>
      <c r="Y51" s="112">
        <v>15499</v>
      </c>
      <c r="Z51" s="112">
        <v>16832</v>
      </c>
    </row>
    <row r="52" spans="1:26" ht="15" customHeight="1" x14ac:dyDescent="0.25">
      <c r="S52" s="115" t="s">
        <v>44</v>
      </c>
      <c r="T52" s="115"/>
      <c r="U52" s="112"/>
      <c r="V52" s="112">
        <v>13055</v>
      </c>
      <c r="W52" s="112">
        <v>12903</v>
      </c>
      <c r="X52" s="112">
        <v>13313</v>
      </c>
      <c r="Y52" s="112">
        <v>14068</v>
      </c>
      <c r="Z52" s="112">
        <v>14298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10840</v>
      </c>
      <c r="W53" s="112">
        <v>10977</v>
      </c>
      <c r="X53" s="112">
        <v>11613</v>
      </c>
      <c r="Y53" s="112">
        <v>12741</v>
      </c>
      <c r="Z53" s="112">
        <v>13227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9406</v>
      </c>
      <c r="W54" s="112">
        <v>9456</v>
      </c>
      <c r="X54" s="112">
        <v>9793</v>
      </c>
      <c r="Y54" s="112">
        <v>10360</v>
      </c>
      <c r="Z54" s="112">
        <v>10497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6780</v>
      </c>
      <c r="W55" s="112">
        <v>6888</v>
      </c>
      <c r="X55" s="112">
        <v>7318</v>
      </c>
      <c r="Y55" s="112">
        <v>7912</v>
      </c>
      <c r="Z55" s="112">
        <v>8176</v>
      </c>
    </row>
    <row r="56" spans="1:26" ht="15" customHeight="1" x14ac:dyDescent="0.25">
      <c r="S56" s="115" t="s">
        <v>48</v>
      </c>
      <c r="T56" s="115"/>
      <c r="U56" s="112"/>
      <c r="V56" s="112">
        <v>3272</v>
      </c>
      <c r="W56" s="112">
        <v>3337</v>
      </c>
      <c r="X56" s="112">
        <v>3474</v>
      </c>
      <c r="Y56" s="112">
        <v>3842</v>
      </c>
      <c r="Z56" s="112">
        <v>4039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1194</v>
      </c>
      <c r="W57" s="112">
        <v>1224</v>
      </c>
      <c r="X57" s="112">
        <v>1232</v>
      </c>
      <c r="Y57" s="112">
        <v>1318</v>
      </c>
      <c r="Z57" s="112">
        <v>1360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291</v>
      </c>
      <c r="W58" s="112">
        <v>340</v>
      </c>
      <c r="X58" s="112">
        <v>382</v>
      </c>
      <c r="Y58" s="112">
        <v>445</v>
      </c>
      <c r="Z58" s="112">
        <v>483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120</v>
      </c>
      <c r="W59" s="112">
        <v>130</v>
      </c>
      <c r="X59" s="112">
        <v>131</v>
      </c>
      <c r="Y59" s="112">
        <v>124</v>
      </c>
      <c r="Z59" s="112">
        <v>120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48</v>
      </c>
      <c r="W60" s="112">
        <v>55</v>
      </c>
      <c r="X60" s="112">
        <v>48</v>
      </c>
      <c r="Y60" s="112">
        <v>58</v>
      </c>
      <c r="Z60" s="112">
        <v>61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132992</v>
      </c>
      <c r="W61" s="112">
        <v>132562</v>
      </c>
      <c r="X61" s="112">
        <v>142991</v>
      </c>
      <c r="Y61" s="112">
        <v>159967</v>
      </c>
      <c r="Z61" s="112">
        <v>169199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152</v>
      </c>
      <c r="W63" s="112">
        <v>167</v>
      </c>
      <c r="X63" s="112">
        <v>232</v>
      </c>
      <c r="Y63" s="112">
        <v>389</v>
      </c>
      <c r="Z63" s="112">
        <v>404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3391</v>
      </c>
      <c r="W64" s="112">
        <v>3251</v>
      </c>
      <c r="X64" s="112">
        <v>3549</v>
      </c>
      <c r="Y64" s="112">
        <v>4846</v>
      </c>
      <c r="Z64" s="112">
        <v>5383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Logan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8175</v>
      </c>
      <c r="W65" s="112">
        <v>7931</v>
      </c>
      <c r="X65" s="112">
        <v>8918</v>
      </c>
      <c r="Y65" s="112">
        <v>11016</v>
      </c>
      <c r="Z65" s="112">
        <v>11505</v>
      </c>
    </row>
    <row r="66" spans="1:26" x14ac:dyDescent="0.25">
      <c r="S66" s="115" t="s">
        <v>39</v>
      </c>
      <c r="T66" s="115"/>
      <c r="U66" s="112"/>
      <c r="V66" s="112">
        <v>11286</v>
      </c>
      <c r="W66" s="112">
        <v>11114</v>
      </c>
      <c r="X66" s="112">
        <v>12611</v>
      </c>
      <c r="Y66" s="112">
        <v>15362</v>
      </c>
      <c r="Z66" s="112">
        <v>16076</v>
      </c>
    </row>
    <row r="67" spans="1:26" x14ac:dyDescent="0.25">
      <c r="S67" s="115" t="s">
        <v>40</v>
      </c>
      <c r="T67" s="115"/>
      <c r="U67" s="112"/>
      <c r="V67" s="112">
        <v>13734</v>
      </c>
      <c r="W67" s="112">
        <v>13850</v>
      </c>
      <c r="X67" s="112">
        <v>15178</v>
      </c>
      <c r="Y67" s="112">
        <v>18456</v>
      </c>
      <c r="Z67" s="112">
        <v>20108</v>
      </c>
    </row>
    <row r="68" spans="1:26" x14ac:dyDescent="0.25">
      <c r="S68" s="115" t="s">
        <v>41</v>
      </c>
      <c r="T68" s="115"/>
      <c r="U68" s="112"/>
      <c r="V68" s="112">
        <v>13198</v>
      </c>
      <c r="W68" s="112">
        <v>13227</v>
      </c>
      <c r="X68" s="112">
        <v>14407</v>
      </c>
      <c r="Y68" s="112">
        <v>17119</v>
      </c>
      <c r="Z68" s="112">
        <v>19130</v>
      </c>
    </row>
    <row r="69" spans="1:26" x14ac:dyDescent="0.25">
      <c r="S69" s="115" t="s">
        <v>42</v>
      </c>
      <c r="T69" s="115"/>
      <c r="U69" s="112"/>
      <c r="V69" s="112">
        <v>11965</v>
      </c>
      <c r="W69" s="112">
        <v>12670</v>
      </c>
      <c r="X69" s="112">
        <v>13523</v>
      </c>
      <c r="Y69" s="112">
        <v>15818</v>
      </c>
      <c r="Z69" s="112">
        <v>17164</v>
      </c>
    </row>
    <row r="70" spans="1:26" x14ac:dyDescent="0.25">
      <c r="S70" s="115" t="s">
        <v>43</v>
      </c>
      <c r="T70" s="115"/>
      <c r="U70" s="112"/>
      <c r="V70" s="112">
        <v>11170</v>
      </c>
      <c r="W70" s="112">
        <v>11221</v>
      </c>
      <c r="X70" s="112">
        <v>12115</v>
      </c>
      <c r="Y70" s="112">
        <v>13811</v>
      </c>
      <c r="Z70" s="112">
        <v>14895</v>
      </c>
    </row>
    <row r="71" spans="1:26" x14ac:dyDescent="0.25">
      <c r="S71" s="115" t="s">
        <v>44</v>
      </c>
      <c r="T71" s="115"/>
      <c r="U71" s="112"/>
      <c r="V71" s="112">
        <v>11404</v>
      </c>
      <c r="W71" s="112">
        <v>11352</v>
      </c>
      <c r="X71" s="112">
        <v>11595</v>
      </c>
      <c r="Y71" s="112">
        <v>12762</v>
      </c>
      <c r="Z71" s="112">
        <v>12981</v>
      </c>
    </row>
    <row r="72" spans="1:26" x14ac:dyDescent="0.25">
      <c r="S72" s="115" t="s">
        <v>45</v>
      </c>
      <c r="T72" s="115"/>
      <c r="U72" s="112"/>
      <c r="V72" s="112">
        <v>9724</v>
      </c>
      <c r="W72" s="112">
        <v>9896</v>
      </c>
      <c r="X72" s="112">
        <v>10739</v>
      </c>
      <c r="Y72" s="112">
        <v>11993</v>
      </c>
      <c r="Z72" s="112">
        <v>12552</v>
      </c>
    </row>
    <row r="73" spans="1:26" x14ac:dyDescent="0.25">
      <c r="S73" s="115" t="s">
        <v>46</v>
      </c>
      <c r="T73" s="115"/>
      <c r="U73" s="112"/>
      <c r="V73" s="112">
        <v>8452</v>
      </c>
      <c r="W73" s="112">
        <v>8421</v>
      </c>
      <c r="X73" s="112">
        <v>8690</v>
      </c>
      <c r="Y73" s="112">
        <v>9260</v>
      </c>
      <c r="Z73" s="112">
        <v>9413</v>
      </c>
    </row>
    <row r="74" spans="1:26" x14ac:dyDescent="0.25">
      <c r="S74" s="115" t="s">
        <v>47</v>
      </c>
      <c r="T74" s="115"/>
      <c r="U74" s="112"/>
      <c r="V74" s="112">
        <v>5714</v>
      </c>
      <c r="W74" s="112">
        <v>5864</v>
      </c>
      <c r="X74" s="112">
        <v>6210</v>
      </c>
      <c r="Y74" s="112">
        <v>6733</v>
      </c>
      <c r="Z74" s="112">
        <v>6873</v>
      </c>
    </row>
    <row r="75" spans="1:26" x14ac:dyDescent="0.25">
      <c r="S75" s="115" t="s">
        <v>48</v>
      </c>
      <c r="T75" s="115"/>
      <c r="U75" s="112"/>
      <c r="V75" s="112">
        <v>2350</v>
      </c>
      <c r="W75" s="112">
        <v>2429</v>
      </c>
      <c r="X75" s="112">
        <v>2647</v>
      </c>
      <c r="Y75" s="112">
        <v>2965</v>
      </c>
      <c r="Z75" s="112">
        <v>3212</v>
      </c>
    </row>
    <row r="76" spans="1:26" x14ac:dyDescent="0.25">
      <c r="S76" s="115" t="s">
        <v>49</v>
      </c>
      <c r="T76" s="115"/>
      <c r="U76" s="112"/>
      <c r="V76" s="112">
        <v>784</v>
      </c>
      <c r="W76" s="112">
        <v>833</v>
      </c>
      <c r="X76" s="112">
        <v>890</v>
      </c>
      <c r="Y76" s="112">
        <v>962</v>
      </c>
      <c r="Z76" s="112">
        <v>957</v>
      </c>
    </row>
    <row r="77" spans="1:26" x14ac:dyDescent="0.25">
      <c r="S77" s="115" t="s">
        <v>50</v>
      </c>
      <c r="T77" s="115"/>
      <c r="U77" s="112"/>
      <c r="V77" s="112">
        <v>230</v>
      </c>
      <c r="W77" s="112">
        <v>244</v>
      </c>
      <c r="X77" s="112">
        <v>242</v>
      </c>
      <c r="Y77" s="112">
        <v>320</v>
      </c>
      <c r="Z77" s="112">
        <v>311</v>
      </c>
    </row>
    <row r="78" spans="1:26" x14ac:dyDescent="0.25">
      <c r="S78" s="115" t="s">
        <v>51</v>
      </c>
      <c r="T78" s="115"/>
      <c r="U78" s="112"/>
      <c r="V78" s="112">
        <v>103</v>
      </c>
      <c r="W78" s="112">
        <v>96</v>
      </c>
      <c r="X78" s="112">
        <v>92</v>
      </c>
      <c r="Y78" s="112">
        <v>102</v>
      </c>
      <c r="Z78" s="112">
        <v>111</v>
      </c>
    </row>
    <row r="79" spans="1:26" x14ac:dyDescent="0.25">
      <c r="S79" s="115" t="s">
        <v>52</v>
      </c>
      <c r="T79" s="115"/>
      <c r="U79" s="112"/>
      <c r="V79" s="112">
        <v>76</v>
      </c>
      <c r="W79" s="112">
        <v>90</v>
      </c>
      <c r="X79" s="112">
        <v>81</v>
      </c>
      <c r="Y79" s="112">
        <v>69</v>
      </c>
      <c r="Z79" s="112">
        <v>73</v>
      </c>
    </row>
    <row r="80" spans="1:26" x14ac:dyDescent="0.25">
      <c r="S80" s="118" t="s">
        <v>53</v>
      </c>
      <c r="T80" s="118"/>
      <c r="U80" s="112"/>
      <c r="V80" s="112">
        <v>111907</v>
      </c>
      <c r="W80" s="112">
        <v>112652</v>
      </c>
      <c r="X80" s="112">
        <v>121719</v>
      </c>
      <c r="Y80" s="112">
        <v>141983</v>
      </c>
      <c r="Z80" s="112">
        <v>151148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Logan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8517</v>
      </c>
      <c r="W83" s="112">
        <v>8801</v>
      </c>
      <c r="X83" s="112">
        <v>9016</v>
      </c>
      <c r="Y83" s="112">
        <v>9388</v>
      </c>
      <c r="Z83" s="112">
        <v>9802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7788</v>
      </c>
      <c r="W84" s="112">
        <v>8052</v>
      </c>
      <c r="X84" s="112">
        <v>8204</v>
      </c>
      <c r="Y84" s="112">
        <v>8928</v>
      </c>
      <c r="Z84" s="112">
        <v>9712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19184</v>
      </c>
      <c r="W85" s="112">
        <v>19123</v>
      </c>
      <c r="X85" s="112">
        <v>19552</v>
      </c>
      <c r="Y85" s="112">
        <v>20815</v>
      </c>
      <c r="Z85" s="112">
        <v>21481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320,614</v>
      </c>
      <c r="D86" s="96">
        <f t="shared" ref="D86:D91" si="4">AD4</f>
        <v>6.1164913581390978E-2</v>
      </c>
      <c r="E86" s="97">
        <f t="shared" ref="E86:E91" si="5">AD4</f>
        <v>6.1164913581390978E-2</v>
      </c>
      <c r="F86" s="96">
        <f t="shared" ref="F86:F91" si="6">AF4</f>
        <v>0.30916292364230302</v>
      </c>
      <c r="G86" s="97">
        <f t="shared" ref="G86:G91" si="7">AF4</f>
        <v>0.30916292364230302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4156</v>
      </c>
      <c r="W86" s="112">
        <v>4381</v>
      </c>
      <c r="X86" s="112">
        <v>4771</v>
      </c>
      <c r="Y86" s="112">
        <v>5244</v>
      </c>
      <c r="Z86" s="112">
        <v>5723</v>
      </c>
    </row>
    <row r="87" spans="1:30" ht="15" customHeight="1" x14ac:dyDescent="0.25">
      <c r="A87" s="98" t="s">
        <v>4</v>
      </c>
      <c r="B87" s="49"/>
      <c r="C87" s="57" t="str">
        <f t="shared" si="3"/>
        <v>169,195</v>
      </c>
      <c r="D87" s="96">
        <f t="shared" si="4"/>
        <v>5.7680286057211427E-2</v>
      </c>
      <c r="E87" s="97">
        <f t="shared" si="5"/>
        <v>5.7680286057211427E-2</v>
      </c>
      <c r="F87" s="96">
        <f t="shared" si="6"/>
        <v>0.27223851417399803</v>
      </c>
      <c r="G87" s="97">
        <f t="shared" si="7"/>
        <v>0.27223851417399803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4454</v>
      </c>
      <c r="W87" s="112">
        <v>4399</v>
      </c>
      <c r="X87" s="112">
        <v>4473</v>
      </c>
      <c r="Y87" s="112">
        <v>4830</v>
      </c>
      <c r="Z87" s="112">
        <v>5048</v>
      </c>
    </row>
    <row r="88" spans="1:30" ht="15" customHeight="1" x14ac:dyDescent="0.25">
      <c r="A88" s="98" t="s">
        <v>5</v>
      </c>
      <c r="B88" s="49"/>
      <c r="C88" s="57" t="str">
        <f t="shared" si="3"/>
        <v>151,150</v>
      </c>
      <c r="D88" s="96">
        <f t="shared" si="4"/>
        <v>6.4579063395806546E-2</v>
      </c>
      <c r="E88" s="97">
        <f t="shared" si="5"/>
        <v>6.4579063395806546E-2</v>
      </c>
      <c r="F88" s="96">
        <f t="shared" si="6"/>
        <v>0.35061476874687258</v>
      </c>
      <c r="G88" s="97">
        <f t="shared" si="7"/>
        <v>0.35061476874687258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4453</v>
      </c>
      <c r="W88" s="112">
        <v>4646</v>
      </c>
      <c r="X88" s="112">
        <v>4761</v>
      </c>
      <c r="Y88" s="112">
        <v>5133</v>
      </c>
      <c r="Z88" s="112">
        <v>5437</v>
      </c>
    </row>
    <row r="89" spans="1:30" ht="15" customHeight="1" x14ac:dyDescent="0.25">
      <c r="A89" s="49" t="s">
        <v>6</v>
      </c>
      <c r="B89" s="49"/>
      <c r="C89" s="57" t="str">
        <f t="shared" si="3"/>
        <v>209,656</v>
      </c>
      <c r="D89" s="96">
        <f t="shared" si="4"/>
        <v>6.1769785119949017E-2</v>
      </c>
      <c r="E89" s="97">
        <f t="shared" si="5"/>
        <v>6.1769785119949017E-2</v>
      </c>
      <c r="F89" s="96">
        <f t="shared" si="6"/>
        <v>0.20332893301957178</v>
      </c>
      <c r="G89" s="97">
        <f t="shared" si="7"/>
        <v>0.20332893301957178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13939</v>
      </c>
      <c r="W89" s="112">
        <v>14104</v>
      </c>
      <c r="X89" s="112">
        <v>14324</v>
      </c>
      <c r="Y89" s="112">
        <v>15018</v>
      </c>
      <c r="Z89" s="112">
        <v>15708</v>
      </c>
    </row>
    <row r="90" spans="1:30" ht="15" customHeight="1" x14ac:dyDescent="0.25">
      <c r="A90" s="49" t="s">
        <v>95</v>
      </c>
      <c r="B90" s="49"/>
      <c r="C90" s="57" t="str">
        <f t="shared" si="3"/>
        <v>$50,556</v>
      </c>
      <c r="D90" s="96">
        <f t="shared" si="4"/>
        <v>5.6618147116937356E-2</v>
      </c>
      <c r="E90" s="97">
        <f t="shared" si="5"/>
        <v>5.6618147116937356E-2</v>
      </c>
      <c r="F90" s="96">
        <f t="shared" si="6"/>
        <v>8.2578372591006532E-2</v>
      </c>
      <c r="G90" s="97">
        <f t="shared" si="7"/>
        <v>8.2578372591006532E-2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14862</v>
      </c>
      <c r="W90" s="112">
        <v>14925</v>
      </c>
      <c r="X90" s="112">
        <v>15677</v>
      </c>
      <c r="Y90" s="112">
        <v>17150</v>
      </c>
      <c r="Z90" s="112">
        <v>17886</v>
      </c>
    </row>
    <row r="91" spans="1:30" ht="15" customHeight="1" x14ac:dyDescent="0.25">
      <c r="A91" s="49" t="s">
        <v>7</v>
      </c>
      <c r="B91" s="49"/>
      <c r="C91" s="57" t="str">
        <f t="shared" si="3"/>
        <v>$13,030.3 mil</v>
      </c>
      <c r="D91" s="96">
        <f t="shared" si="4"/>
        <v>0.12620906413133248</v>
      </c>
      <c r="E91" s="97">
        <f t="shared" si="5"/>
        <v>0.12620906413133248</v>
      </c>
      <c r="F91" s="96">
        <f t="shared" si="6"/>
        <v>0.39034565873181259</v>
      </c>
      <c r="G91" s="97">
        <f t="shared" si="7"/>
        <v>0.39034565873181259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92738</v>
      </c>
      <c r="W91" s="112">
        <v>94373</v>
      </c>
      <c r="X91" s="112">
        <v>97242</v>
      </c>
      <c r="Y91" s="112">
        <v>103798</v>
      </c>
      <c r="Z91" s="112">
        <v>110125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6696</v>
      </c>
      <c r="W93" s="112">
        <v>7018</v>
      </c>
      <c r="X93" s="112">
        <v>7266</v>
      </c>
      <c r="Y93" s="112">
        <v>7743</v>
      </c>
      <c r="Z93" s="112">
        <v>8158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12110</v>
      </c>
      <c r="W94" s="112">
        <v>12622</v>
      </c>
      <c r="X94" s="112">
        <v>13081</v>
      </c>
      <c r="Y94" s="112">
        <v>14103</v>
      </c>
      <c r="Z94" s="112">
        <v>14938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2838</v>
      </c>
      <c r="W95" s="112">
        <v>3033</v>
      </c>
      <c r="X95" s="112">
        <v>3204</v>
      </c>
      <c r="Y95" s="112">
        <v>3561</v>
      </c>
      <c r="Z95" s="112">
        <v>3905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13668</v>
      </c>
      <c r="W96" s="112">
        <v>14325</v>
      </c>
      <c r="X96" s="112">
        <v>15263</v>
      </c>
      <c r="Y96" s="112">
        <v>16891</v>
      </c>
      <c r="Z96" s="112">
        <v>18255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17034</v>
      </c>
      <c r="W97" s="112">
        <v>16884</v>
      </c>
      <c r="X97" s="112">
        <v>16841</v>
      </c>
      <c r="Y97" s="112">
        <v>17664</v>
      </c>
      <c r="Z97" s="112">
        <v>18353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8776</v>
      </c>
      <c r="W98" s="112">
        <v>8990</v>
      </c>
      <c r="X98" s="112">
        <v>9189</v>
      </c>
      <c r="Y98" s="112">
        <v>9862</v>
      </c>
      <c r="Z98" s="112">
        <v>10271</v>
      </c>
    </row>
    <row r="99" spans="1:32" ht="15" customHeight="1" x14ac:dyDescent="0.25">
      <c r="S99" s="115" t="s">
        <v>196</v>
      </c>
      <c r="T99" s="115"/>
      <c r="U99" s="112"/>
      <c r="V99" s="112">
        <v>1979</v>
      </c>
      <c r="W99" s="112">
        <v>2043</v>
      </c>
      <c r="X99" s="112">
        <v>2163</v>
      </c>
      <c r="Y99" s="112">
        <v>2514</v>
      </c>
      <c r="Z99" s="112">
        <v>2901</v>
      </c>
    </row>
    <row r="100" spans="1:32" ht="15" customHeight="1" x14ac:dyDescent="0.25">
      <c r="S100" s="115" t="s">
        <v>58</v>
      </c>
      <c r="T100" s="115"/>
      <c r="U100" s="112"/>
      <c r="V100" s="112">
        <v>7701</v>
      </c>
      <c r="W100" s="112">
        <v>7875</v>
      </c>
      <c r="X100" s="112">
        <v>8313</v>
      </c>
      <c r="Y100" s="112">
        <v>9196</v>
      </c>
      <c r="Z100" s="112">
        <v>9524</v>
      </c>
    </row>
    <row r="101" spans="1:32" x14ac:dyDescent="0.25">
      <c r="A101" s="18"/>
      <c r="S101" s="118" t="s">
        <v>53</v>
      </c>
      <c r="T101" s="118"/>
      <c r="U101" s="112"/>
      <c r="V101" s="112">
        <v>81489</v>
      </c>
      <c r="W101" s="112">
        <v>83541</v>
      </c>
      <c r="X101" s="112">
        <v>86494</v>
      </c>
      <c r="Y101" s="112">
        <v>93492</v>
      </c>
      <c r="Z101" s="112">
        <v>99303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193483</v>
      </c>
      <c r="W104" s="112">
        <v>210470</v>
      </c>
      <c r="X104" s="112">
        <v>213249</v>
      </c>
      <c r="Y104" s="112">
        <v>246319</v>
      </c>
      <c r="Z104" s="112">
        <v>264399</v>
      </c>
      <c r="AB104" s="109" t="str">
        <f>TEXT(Z104,"###,###")</f>
        <v>264,399</v>
      </c>
      <c r="AD104" s="130">
        <f>Z104/($Z$4)*100</f>
        <v>82.466454989488909</v>
      </c>
      <c r="AF104" s="109"/>
    </row>
    <row r="105" spans="1:32" x14ac:dyDescent="0.25">
      <c r="S105" s="115" t="s">
        <v>17</v>
      </c>
      <c r="T105" s="115"/>
      <c r="U105" s="112"/>
      <c r="V105" s="112">
        <v>35733</v>
      </c>
      <c r="W105" s="112">
        <v>35578</v>
      </c>
      <c r="X105" s="112">
        <v>35547</v>
      </c>
      <c r="Y105" s="112">
        <v>38392</v>
      </c>
      <c r="Z105" s="112">
        <v>38808</v>
      </c>
      <c r="AB105" s="109" t="str">
        <f>TEXT(Z105,"###,###")</f>
        <v>38,808</v>
      </c>
      <c r="AD105" s="130">
        <f>Z105/($Z$4)*100</f>
        <v>12.104274922492468</v>
      </c>
      <c r="AF105" s="109"/>
    </row>
    <row r="106" spans="1:32" x14ac:dyDescent="0.25">
      <c r="S106" s="118" t="s">
        <v>53</v>
      </c>
      <c r="T106" s="118"/>
      <c r="U106" s="120"/>
      <c r="V106" s="120">
        <v>229216</v>
      </c>
      <c r="W106" s="120">
        <v>246048</v>
      </c>
      <c r="X106" s="120">
        <v>248796</v>
      </c>
      <c r="Y106" s="120">
        <v>284711</v>
      </c>
      <c r="Z106" s="120">
        <v>303207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32324</v>
      </c>
      <c r="W108" s="112">
        <v>34090</v>
      </c>
      <c r="X108" s="112">
        <v>35150</v>
      </c>
      <c r="Y108" s="112">
        <v>38363</v>
      </c>
      <c r="Z108" s="112">
        <v>39450</v>
      </c>
      <c r="AB108" s="109" t="str">
        <f>TEXT(Z108,"###,###")</f>
        <v>39,450</v>
      </c>
      <c r="AD108" s="130">
        <f>Z108/($Z$4)*100</f>
        <v>12.304515710480516</v>
      </c>
      <c r="AF108" s="109"/>
    </row>
    <row r="109" spans="1:32" x14ac:dyDescent="0.25">
      <c r="S109" s="115" t="s">
        <v>20</v>
      </c>
      <c r="T109" s="115"/>
      <c r="U109" s="112"/>
      <c r="V109" s="112">
        <v>32124</v>
      </c>
      <c r="W109" s="112">
        <v>31962</v>
      </c>
      <c r="X109" s="112">
        <v>37670</v>
      </c>
      <c r="Y109" s="112">
        <v>41319</v>
      </c>
      <c r="Z109" s="112">
        <v>42222</v>
      </c>
      <c r="AB109" s="109" t="str">
        <f>TEXT(Z109,"###,###")</f>
        <v>42,222</v>
      </c>
      <c r="AD109" s="130">
        <f>Z109/($Z$4)*100</f>
        <v>13.169106776372836</v>
      </c>
      <c r="AF109" s="109"/>
    </row>
    <row r="110" spans="1:32" x14ac:dyDescent="0.25">
      <c r="S110" s="115" t="s">
        <v>21</v>
      </c>
      <c r="T110" s="115"/>
      <c r="U110" s="112"/>
      <c r="V110" s="112">
        <v>57213</v>
      </c>
      <c r="W110" s="112">
        <v>55563</v>
      </c>
      <c r="X110" s="112">
        <v>61670</v>
      </c>
      <c r="Y110" s="112">
        <v>72554</v>
      </c>
      <c r="Z110" s="112">
        <v>78350</v>
      </c>
      <c r="AB110" s="109" t="str">
        <f>TEXT(Z110,"###,###")</f>
        <v>78,350</v>
      </c>
      <c r="AD110" s="130">
        <f>Z110/($Z$4)*100</f>
        <v>24.437485574553826</v>
      </c>
      <c r="AF110" s="109"/>
    </row>
    <row r="111" spans="1:32" x14ac:dyDescent="0.25">
      <c r="S111" s="115" t="s">
        <v>22</v>
      </c>
      <c r="T111" s="115"/>
      <c r="U111" s="112"/>
      <c r="V111" s="112">
        <v>106753</v>
      </c>
      <c r="W111" s="112">
        <v>107336</v>
      </c>
      <c r="X111" s="112">
        <v>114306</v>
      </c>
      <c r="Y111" s="112">
        <v>132470</v>
      </c>
      <c r="Z111" s="112">
        <v>143176</v>
      </c>
      <c r="AB111" s="109" t="str">
        <f>TEXT(Z111,"###,###")</f>
        <v>143,176</v>
      </c>
      <c r="AD111" s="130">
        <f>Z111/($Z$4)*100</f>
        <v>44.656814736723909</v>
      </c>
      <c r="AF111" s="109"/>
    </row>
    <row r="112" spans="1:32" x14ac:dyDescent="0.25">
      <c r="S112" s="118" t="s">
        <v>53</v>
      </c>
      <c r="T112" s="118"/>
      <c r="U112" s="112"/>
      <c r="V112" s="112">
        <v>244901</v>
      </c>
      <c r="W112" s="112">
        <v>245216</v>
      </c>
      <c r="X112" s="112">
        <v>264929</v>
      </c>
      <c r="Y112" s="112">
        <v>302134</v>
      </c>
      <c r="Z112" s="112">
        <v>320615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39.5</v>
      </c>
      <c r="W118" s="131">
        <v>39.630000000000003</v>
      </c>
      <c r="X118" s="131">
        <v>39.49</v>
      </c>
      <c r="Y118" s="131">
        <v>39.15</v>
      </c>
      <c r="Z118" s="131">
        <v>38.909999999999997</v>
      </c>
      <c r="AB118" s="109" t="str">
        <f>TEXT(Z118,"##.0")</f>
        <v>38.9</v>
      </c>
    </row>
    <row r="120" spans="19:32" x14ac:dyDescent="0.25">
      <c r="S120" s="101" t="s">
        <v>97</v>
      </c>
      <c r="T120" s="112"/>
      <c r="U120" s="112"/>
      <c r="V120" s="112">
        <v>153001</v>
      </c>
      <c r="W120" s="112">
        <v>155766</v>
      </c>
      <c r="X120" s="112">
        <v>159979</v>
      </c>
      <c r="Y120" s="112">
        <v>171582</v>
      </c>
      <c r="Z120" s="112">
        <v>182774</v>
      </c>
      <c r="AB120" s="109" t="str">
        <f>TEXT(Z120,"###,###")</f>
        <v>182,774</v>
      </c>
    </row>
    <row r="121" spans="19:32" x14ac:dyDescent="0.25">
      <c r="S121" s="101" t="s">
        <v>98</v>
      </c>
      <c r="T121" s="112"/>
      <c r="U121" s="112"/>
      <c r="V121" s="112">
        <v>10604</v>
      </c>
      <c r="W121" s="112">
        <v>11053</v>
      </c>
      <c r="X121" s="112">
        <v>11390</v>
      </c>
      <c r="Y121" s="112">
        <v>11572</v>
      </c>
      <c r="Z121" s="112">
        <v>12638</v>
      </c>
      <c r="AB121" s="109" t="str">
        <f>TEXT(Z121,"###,###")</f>
        <v>12,638</v>
      </c>
    </row>
    <row r="122" spans="19:32" x14ac:dyDescent="0.25">
      <c r="S122" s="101" t="s">
        <v>99</v>
      </c>
      <c r="T122" s="112"/>
      <c r="U122" s="112"/>
      <c r="V122" s="112">
        <v>10622</v>
      </c>
      <c r="W122" s="112">
        <v>11096</v>
      </c>
      <c r="X122" s="112">
        <v>12569</v>
      </c>
      <c r="Y122" s="112">
        <v>14311</v>
      </c>
      <c r="Z122" s="112">
        <v>14248</v>
      </c>
      <c r="AB122" s="109" t="str">
        <f>TEXT(Z122,"###,###")</f>
        <v>14,248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163623</v>
      </c>
      <c r="W124" s="112">
        <v>166862</v>
      </c>
      <c r="X124" s="112">
        <v>172548</v>
      </c>
      <c r="Y124" s="112">
        <v>185893</v>
      </c>
      <c r="Z124" s="112">
        <v>197022</v>
      </c>
      <c r="AB124" s="109" t="str">
        <f>TEXT(Z124,"###,###")</f>
        <v>197,022</v>
      </c>
      <c r="AD124" s="127">
        <f>Z124/$Z$7*100</f>
        <v>93.973938260770012</v>
      </c>
    </row>
    <row r="125" spans="19:32" x14ac:dyDescent="0.25">
      <c r="S125" s="101" t="s">
        <v>101</v>
      </c>
      <c r="T125" s="112"/>
      <c r="U125" s="112"/>
      <c r="V125" s="112">
        <v>21226</v>
      </c>
      <c r="W125" s="112">
        <v>22149</v>
      </c>
      <c r="X125" s="112">
        <v>23959</v>
      </c>
      <c r="Y125" s="112">
        <v>25883</v>
      </c>
      <c r="Z125" s="112">
        <v>26886</v>
      </c>
      <c r="AB125" s="109" t="str">
        <f>TEXT(Z125,"###,###")</f>
        <v>26,886</v>
      </c>
      <c r="AD125" s="127">
        <f>Z125/$Z$7*100</f>
        <v>12.823863853169001</v>
      </c>
    </row>
    <row r="127" spans="19:32" x14ac:dyDescent="0.25">
      <c r="S127" s="101" t="s">
        <v>102</v>
      </c>
      <c r="T127" s="112"/>
      <c r="U127" s="112"/>
      <c r="V127" s="112">
        <v>92741</v>
      </c>
      <c r="W127" s="112">
        <v>94376</v>
      </c>
      <c r="X127" s="112">
        <v>97248</v>
      </c>
      <c r="Y127" s="112">
        <v>103800</v>
      </c>
      <c r="Z127" s="112">
        <v>110121</v>
      </c>
      <c r="AB127" s="109" t="str">
        <f>TEXT(Z127,"###,###")</f>
        <v>110,121</v>
      </c>
      <c r="AD127" s="127">
        <f>Z127/$Z$7*100</f>
        <v>52.524611744953646</v>
      </c>
    </row>
    <row r="128" spans="19:32" x14ac:dyDescent="0.25">
      <c r="S128" s="101" t="s">
        <v>103</v>
      </c>
      <c r="T128" s="112"/>
      <c r="U128" s="112"/>
      <c r="V128" s="112">
        <v>81485</v>
      </c>
      <c r="W128" s="112">
        <v>83540</v>
      </c>
      <c r="X128" s="112">
        <v>86498</v>
      </c>
      <c r="Y128" s="112">
        <v>93497</v>
      </c>
      <c r="Z128" s="112">
        <v>99299</v>
      </c>
      <c r="AB128" s="109" t="str">
        <f>TEXT(Z128,"###,###")</f>
        <v>99,299</v>
      </c>
      <c r="AD128" s="127">
        <f>Z128/$Z$7*100</f>
        <v>47.362822909909568</v>
      </c>
    </row>
    <row r="130" spans="19:20" x14ac:dyDescent="0.25">
      <c r="S130" s="101" t="s">
        <v>277</v>
      </c>
      <c r="T130" s="127">
        <v>87.178044034036702</v>
      </c>
    </row>
    <row r="131" spans="19:20" x14ac:dyDescent="0.25">
      <c r="S131" s="101" t="s">
        <v>278</v>
      </c>
      <c r="T131" s="127">
        <v>6.0279696264356852</v>
      </c>
    </row>
    <row r="132" spans="19:20" x14ac:dyDescent="0.25">
      <c r="S132" s="101" t="s">
        <v>279</v>
      </c>
      <c r="T132" s="127">
        <v>6.7958942267333153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1CAC2-190E-445B-8DD5-CDADAC519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F66C00E-C8C6-43F2-9B3A-AC5061B036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F71D8E-49C5-4C2A-9AEE-82AB31B503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847246-7FC7-4B1F-BEE6-E7393DE64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FD97-CA78-41AF-BDCE-EB4501F96AF1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9.41 Longreach,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3468</v>
      </c>
      <c r="W4" s="108">
        <v>3672</v>
      </c>
      <c r="X4" s="108">
        <v>3694</v>
      </c>
      <c r="Y4" s="108">
        <v>3713</v>
      </c>
      <c r="Z4" s="108">
        <v>3683</v>
      </c>
      <c r="AB4" s="109" t="str">
        <f>TEXT(Z4,"###,###")</f>
        <v>3,683</v>
      </c>
      <c r="AD4" s="110">
        <f>Z4/Y4-1</f>
        <v>-8.0797199030433475E-3</v>
      </c>
      <c r="AF4" s="110">
        <f>Z4/V4-1</f>
        <v>6.1995386389850138E-2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1685</v>
      </c>
      <c r="W5" s="108">
        <v>1797</v>
      </c>
      <c r="X5" s="108">
        <v>1759</v>
      </c>
      <c r="Y5" s="108">
        <v>1764</v>
      </c>
      <c r="Z5" s="108">
        <v>1784</v>
      </c>
      <c r="AB5" s="109" t="str">
        <f>TEXT(Z5,"###,###")</f>
        <v>1,784</v>
      </c>
      <c r="AD5" s="110">
        <f t="shared" ref="AD5:AD9" si="0">Z5/Y5-1</f>
        <v>1.133786848072571E-2</v>
      </c>
      <c r="AF5" s="110">
        <f t="shared" ref="AF5:AF9" si="1">Z5/V5-1</f>
        <v>5.8753709198813064E-2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1779</v>
      </c>
      <c r="W6" s="108">
        <v>1877</v>
      </c>
      <c r="X6" s="108">
        <v>1926</v>
      </c>
      <c r="Y6" s="108">
        <v>1943</v>
      </c>
      <c r="Z6" s="108">
        <v>1892</v>
      </c>
      <c r="AB6" s="109" t="str">
        <f>TEXT(Z6,"###,###")</f>
        <v>1,892</v>
      </c>
      <c r="AD6" s="110">
        <f t="shared" si="0"/>
        <v>-2.6248069994853296E-2</v>
      </c>
      <c r="AF6" s="110">
        <f t="shared" si="1"/>
        <v>6.3518830803822368E-2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2200</v>
      </c>
      <c r="W7" s="108">
        <v>2409</v>
      </c>
      <c r="X7" s="108">
        <v>2387</v>
      </c>
      <c r="Y7" s="108">
        <v>2351</v>
      </c>
      <c r="Z7" s="108">
        <v>2352</v>
      </c>
      <c r="AB7" s="109" t="str">
        <f>TEXT(Z7,"###,###")</f>
        <v>2,352</v>
      </c>
      <c r="AD7" s="110">
        <f t="shared" si="0"/>
        <v>4.2535091450446316E-4</v>
      </c>
      <c r="AF7" s="110">
        <f t="shared" si="1"/>
        <v>6.9090909090909092E-2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3,683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2,352</v>
      </c>
      <c r="P8" s="67"/>
      <c r="S8" s="107" t="s">
        <v>82</v>
      </c>
      <c r="T8" s="108"/>
      <c r="U8" s="108"/>
      <c r="V8" s="108">
        <v>41803</v>
      </c>
      <c r="W8" s="108">
        <v>41855.769999999997</v>
      </c>
      <c r="X8" s="108">
        <v>44999</v>
      </c>
      <c r="Y8" s="108">
        <v>45973.26</v>
      </c>
      <c r="Z8" s="108">
        <v>51062.63</v>
      </c>
      <c r="AB8" s="109" t="str">
        <f>TEXT(Z8,"$###,###")</f>
        <v>$51,063</v>
      </c>
      <c r="AD8" s="110">
        <f t="shared" si="0"/>
        <v>0.11070283029743799</v>
      </c>
      <c r="AF8" s="110">
        <f t="shared" si="1"/>
        <v>0.22150635121881201</v>
      </c>
    </row>
    <row r="9" spans="1:32" x14ac:dyDescent="0.25">
      <c r="A9" s="30" t="s">
        <v>14</v>
      </c>
      <c r="B9" s="71"/>
      <c r="C9" s="72"/>
      <c r="D9" s="73">
        <f>AD104</f>
        <v>65.3814824871029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49.617346938775512</v>
      </c>
      <c r="P9" s="74" t="s">
        <v>83</v>
      </c>
      <c r="S9" s="107" t="s">
        <v>7</v>
      </c>
      <c r="T9" s="108"/>
      <c r="U9" s="108"/>
      <c r="V9" s="108">
        <v>117407834</v>
      </c>
      <c r="W9" s="108">
        <v>137110561</v>
      </c>
      <c r="X9" s="108">
        <v>135932107</v>
      </c>
      <c r="Y9" s="108">
        <v>130380669</v>
      </c>
      <c r="Z9" s="108">
        <v>144420390</v>
      </c>
      <c r="AB9" s="109" t="str">
        <f>TEXT(Z9/1000000,"$#,###.0")&amp;" mil"</f>
        <v>$144.4 mil</v>
      </c>
      <c r="AD9" s="110">
        <f t="shared" si="0"/>
        <v>0.10768253536112771</v>
      </c>
      <c r="AF9" s="110">
        <f t="shared" si="1"/>
        <v>0.23007456214548672</v>
      </c>
    </row>
    <row r="10" spans="1:32" x14ac:dyDescent="0.25">
      <c r="A10" s="30" t="s">
        <v>17</v>
      </c>
      <c r="B10" s="71"/>
      <c r="C10" s="72"/>
      <c r="D10" s="73">
        <f>AD105</f>
        <v>24.219386369807221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50.2125850340136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75.2125850340136</v>
      </c>
      <c r="P11" s="74" t="s">
        <v>83</v>
      </c>
      <c r="S11" s="107" t="s">
        <v>29</v>
      </c>
      <c r="T11" s="112"/>
      <c r="U11" s="112"/>
      <c r="V11" s="112">
        <v>2948</v>
      </c>
      <c r="W11" s="112">
        <v>3038</v>
      </c>
      <c r="X11" s="112">
        <v>3051</v>
      </c>
      <c r="Y11" s="112">
        <v>3097</v>
      </c>
      <c r="Z11" s="112">
        <v>3098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12.414965986394558</v>
      </c>
      <c r="P12" s="74" t="s">
        <v>83</v>
      </c>
      <c r="S12" s="107" t="s">
        <v>30</v>
      </c>
      <c r="T12" s="112"/>
      <c r="U12" s="112"/>
      <c r="V12" s="112">
        <v>523</v>
      </c>
      <c r="W12" s="112">
        <v>639</v>
      </c>
      <c r="X12" s="112">
        <v>643</v>
      </c>
      <c r="Y12" s="112">
        <v>616</v>
      </c>
      <c r="Z12" s="112">
        <v>581</v>
      </c>
    </row>
    <row r="13" spans="1:32" ht="15" customHeight="1" x14ac:dyDescent="0.25">
      <c r="A13" s="30" t="s">
        <v>19</v>
      </c>
      <c r="B13" s="72"/>
      <c r="C13" s="72"/>
      <c r="D13" s="73">
        <f>AD108</f>
        <v>18.028780885147977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12.372448979591837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16.779799076839534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25.1696986152593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</v>
      </c>
      <c r="P15" s="74" t="s">
        <v>83</v>
      </c>
      <c r="S15" s="115" t="s">
        <v>59</v>
      </c>
      <c r="T15" s="115"/>
      <c r="U15" s="116"/>
      <c r="V15" s="116">
        <v>421</v>
      </c>
      <c r="W15" s="116">
        <v>514</v>
      </c>
      <c r="X15" s="116">
        <v>497</v>
      </c>
      <c r="Y15" s="112">
        <v>495</v>
      </c>
      <c r="Z15" s="112">
        <v>533</v>
      </c>
      <c r="AB15" s="117">
        <f t="shared" ref="AB15:AB34" si="2">IF(Z15="np",0,Z15/$Z$34)</f>
        <v>0.14487632508833923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29.351072495248438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</v>
      </c>
      <c r="P16" s="37" t="s">
        <v>83</v>
      </c>
      <c r="S16" s="115" t="s">
        <v>60</v>
      </c>
      <c r="T16" s="115"/>
      <c r="U16" s="116"/>
      <c r="V16" s="116">
        <v>34</v>
      </c>
      <c r="W16" s="116">
        <v>41</v>
      </c>
      <c r="X16" s="116">
        <v>27</v>
      </c>
      <c r="Y16" s="112">
        <v>14</v>
      </c>
      <c r="Z16" s="112">
        <v>16</v>
      </c>
      <c r="AB16" s="117">
        <f t="shared" si="2"/>
        <v>4.349007882576787E-3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80</v>
      </c>
      <c r="W17" s="116">
        <v>86</v>
      </c>
      <c r="X17" s="116">
        <v>92</v>
      </c>
      <c r="Y17" s="112">
        <v>95</v>
      </c>
      <c r="Z17" s="112">
        <v>95</v>
      </c>
      <c r="AB17" s="117">
        <f t="shared" si="2"/>
        <v>2.5822234302799674E-2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</v>
      </c>
      <c r="W18" s="116">
        <v>11</v>
      </c>
      <c r="X18" s="116">
        <v>9</v>
      </c>
      <c r="Y18" s="112">
        <v>13</v>
      </c>
      <c r="Z18" s="112">
        <v>11</v>
      </c>
      <c r="AB18" s="117">
        <f t="shared" si="2"/>
        <v>2.989942919271541E-3</v>
      </c>
    </row>
    <row r="19" spans="1:28" x14ac:dyDescent="0.25">
      <c r="A19" s="63" t="str">
        <f>$S$1&amp;" ("&amp;$V$2&amp;" to "&amp;$Z$2&amp;")"</f>
        <v>Longreach (2018-19 to 2022-23)</v>
      </c>
      <c r="B19" s="63"/>
      <c r="C19" s="63"/>
      <c r="D19" s="63"/>
      <c r="E19" s="63"/>
      <c r="F19" s="63"/>
      <c r="G19" s="63" t="str">
        <f>$S$1&amp;" ("&amp;$V$2&amp;" to "&amp;$Z$2&amp;")"</f>
        <v>Longreach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197</v>
      </c>
      <c r="W19" s="116">
        <v>214</v>
      </c>
      <c r="X19" s="116">
        <v>215</v>
      </c>
      <c r="Y19" s="112">
        <v>228</v>
      </c>
      <c r="Z19" s="112">
        <v>212</v>
      </c>
      <c r="AB19" s="117">
        <f t="shared" si="2"/>
        <v>5.7624354444142427E-2</v>
      </c>
    </row>
    <row r="20" spans="1:28" x14ac:dyDescent="0.25">
      <c r="S20" s="115" t="s">
        <v>64</v>
      </c>
      <c r="T20" s="115"/>
      <c r="U20" s="116"/>
      <c r="V20" s="116">
        <v>94</v>
      </c>
      <c r="W20" s="116">
        <v>82</v>
      </c>
      <c r="X20" s="116">
        <v>81</v>
      </c>
      <c r="Y20" s="112">
        <v>80</v>
      </c>
      <c r="Z20" s="112">
        <v>86</v>
      </c>
      <c r="AB20" s="117">
        <f t="shared" si="2"/>
        <v>2.3375917368850231E-2</v>
      </c>
    </row>
    <row r="21" spans="1:28" x14ac:dyDescent="0.25">
      <c r="S21" s="115" t="s">
        <v>65</v>
      </c>
      <c r="T21" s="115"/>
      <c r="U21" s="116"/>
      <c r="V21" s="116">
        <v>290</v>
      </c>
      <c r="W21" s="116">
        <v>300</v>
      </c>
      <c r="X21" s="116">
        <v>334</v>
      </c>
      <c r="Y21" s="112">
        <v>347</v>
      </c>
      <c r="Z21" s="112">
        <v>341</v>
      </c>
      <c r="AB21" s="117">
        <f t="shared" si="2"/>
        <v>9.268823049741777E-2</v>
      </c>
    </row>
    <row r="22" spans="1:28" x14ac:dyDescent="0.25">
      <c r="S22" s="115" t="s">
        <v>66</v>
      </c>
      <c r="T22" s="115"/>
      <c r="U22" s="116"/>
      <c r="V22" s="116">
        <v>284</v>
      </c>
      <c r="W22" s="116">
        <v>265</v>
      </c>
      <c r="X22" s="116">
        <v>324</v>
      </c>
      <c r="Y22" s="112">
        <v>363</v>
      </c>
      <c r="Z22" s="112">
        <v>378</v>
      </c>
      <c r="AB22" s="117">
        <f t="shared" si="2"/>
        <v>0.1027453112258766</v>
      </c>
    </row>
    <row r="23" spans="1:28" x14ac:dyDescent="0.25">
      <c r="S23" s="115" t="s">
        <v>67</v>
      </c>
      <c r="T23" s="115"/>
      <c r="U23" s="116"/>
      <c r="V23" s="116">
        <v>127</v>
      </c>
      <c r="W23" s="116">
        <v>128</v>
      </c>
      <c r="X23" s="116">
        <v>125</v>
      </c>
      <c r="Y23" s="112">
        <v>133</v>
      </c>
      <c r="Z23" s="112">
        <v>90</v>
      </c>
      <c r="AB23" s="117">
        <f t="shared" si="2"/>
        <v>2.4463169339494429E-2</v>
      </c>
    </row>
    <row r="24" spans="1:28" x14ac:dyDescent="0.25">
      <c r="S24" s="115" t="s">
        <v>68</v>
      </c>
      <c r="T24" s="115"/>
      <c r="U24" s="116"/>
      <c r="V24" s="116">
        <v>27</v>
      </c>
      <c r="W24" s="116">
        <v>31</v>
      </c>
      <c r="X24" s="116">
        <v>39</v>
      </c>
      <c r="Y24" s="112">
        <v>25</v>
      </c>
      <c r="Z24" s="112">
        <v>30</v>
      </c>
      <c r="AB24" s="117">
        <f t="shared" si="2"/>
        <v>8.1543897798314752E-3</v>
      </c>
    </row>
    <row r="25" spans="1:28" x14ac:dyDescent="0.25">
      <c r="S25" s="115" t="s">
        <v>69</v>
      </c>
      <c r="T25" s="115"/>
      <c r="U25" s="116"/>
      <c r="V25" s="116">
        <v>71</v>
      </c>
      <c r="W25" s="116">
        <v>78</v>
      </c>
      <c r="X25" s="116">
        <v>74</v>
      </c>
      <c r="Y25" s="112">
        <v>77</v>
      </c>
      <c r="Z25" s="112">
        <v>73</v>
      </c>
      <c r="AB25" s="117">
        <f t="shared" si="2"/>
        <v>1.9842348464256591E-2</v>
      </c>
    </row>
    <row r="26" spans="1:28" x14ac:dyDescent="0.25">
      <c r="S26" s="115" t="s">
        <v>70</v>
      </c>
      <c r="T26" s="115"/>
      <c r="U26" s="116"/>
      <c r="V26" s="116">
        <v>46</v>
      </c>
      <c r="W26" s="116">
        <v>37</v>
      </c>
      <c r="X26" s="116">
        <v>62</v>
      </c>
      <c r="Y26" s="112">
        <v>53</v>
      </c>
      <c r="Z26" s="112">
        <v>70</v>
      </c>
      <c r="AB26" s="117">
        <f t="shared" si="2"/>
        <v>1.9026909486273443E-2</v>
      </c>
    </row>
    <row r="27" spans="1:28" x14ac:dyDescent="0.25">
      <c r="S27" s="115" t="s">
        <v>71</v>
      </c>
      <c r="T27" s="115"/>
      <c r="U27" s="116"/>
      <c r="V27" s="116">
        <v>144</v>
      </c>
      <c r="W27" s="116">
        <v>168</v>
      </c>
      <c r="X27" s="116">
        <v>145</v>
      </c>
      <c r="Y27" s="112">
        <v>165</v>
      </c>
      <c r="Z27" s="112">
        <v>144</v>
      </c>
      <c r="AB27" s="117">
        <f t="shared" si="2"/>
        <v>3.9141070943191088E-2</v>
      </c>
    </row>
    <row r="28" spans="1:28" x14ac:dyDescent="0.25">
      <c r="S28" s="115" t="s">
        <v>72</v>
      </c>
      <c r="T28" s="115"/>
      <c r="U28" s="116"/>
      <c r="V28" s="116">
        <v>146</v>
      </c>
      <c r="W28" s="116">
        <v>160</v>
      </c>
      <c r="X28" s="116">
        <v>163</v>
      </c>
      <c r="Y28" s="112">
        <v>192</v>
      </c>
      <c r="Z28" s="112">
        <v>200</v>
      </c>
      <c r="AB28" s="117">
        <f t="shared" si="2"/>
        <v>5.4362598532209837E-2</v>
      </c>
    </row>
    <row r="29" spans="1:28" x14ac:dyDescent="0.25">
      <c r="S29" s="115" t="s">
        <v>73</v>
      </c>
      <c r="T29" s="115"/>
      <c r="U29" s="116"/>
      <c r="V29" s="116">
        <v>383</v>
      </c>
      <c r="W29" s="116">
        <v>365</v>
      </c>
      <c r="X29" s="116">
        <v>354</v>
      </c>
      <c r="Y29" s="112">
        <v>351</v>
      </c>
      <c r="Z29" s="112">
        <v>340</v>
      </c>
      <c r="AB29" s="117">
        <f t="shared" si="2"/>
        <v>9.2416417504756723E-2</v>
      </c>
    </row>
    <row r="30" spans="1:28" x14ac:dyDescent="0.25">
      <c r="S30" s="115" t="s">
        <v>74</v>
      </c>
      <c r="T30" s="115"/>
      <c r="U30" s="116"/>
      <c r="V30" s="116">
        <v>252</v>
      </c>
      <c r="W30" s="116">
        <v>268</v>
      </c>
      <c r="X30" s="116">
        <v>237</v>
      </c>
      <c r="Y30" s="112">
        <v>223</v>
      </c>
      <c r="Z30" s="112">
        <v>234</v>
      </c>
      <c r="AB30" s="117">
        <f t="shared" si="2"/>
        <v>6.3604240282685506E-2</v>
      </c>
    </row>
    <row r="31" spans="1:28" x14ac:dyDescent="0.25">
      <c r="S31" s="115" t="s">
        <v>75</v>
      </c>
      <c r="T31" s="115"/>
      <c r="U31" s="116"/>
      <c r="V31" s="116">
        <v>380</v>
      </c>
      <c r="W31" s="116">
        <v>396</v>
      </c>
      <c r="X31" s="116">
        <v>390</v>
      </c>
      <c r="Y31" s="112">
        <v>397</v>
      </c>
      <c r="Z31" s="112">
        <v>417</v>
      </c>
      <c r="AB31" s="117">
        <f t="shared" si="2"/>
        <v>0.11334601793965751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89</v>
      </c>
      <c r="W32" s="116">
        <v>84</v>
      </c>
      <c r="X32" s="116">
        <v>101</v>
      </c>
      <c r="Y32" s="112">
        <v>95</v>
      </c>
      <c r="Z32" s="112">
        <v>90</v>
      </c>
      <c r="AB32" s="117">
        <f t="shared" si="2"/>
        <v>2.4463169339494429E-2</v>
      </c>
    </row>
    <row r="33" spans="19:32" x14ac:dyDescent="0.25">
      <c r="S33" s="115" t="s">
        <v>77</v>
      </c>
      <c r="T33" s="115"/>
      <c r="U33" s="116"/>
      <c r="V33" s="116">
        <v>121</v>
      </c>
      <c r="W33" s="116">
        <v>131</v>
      </c>
      <c r="X33" s="116">
        <v>150</v>
      </c>
      <c r="Y33" s="112">
        <v>142</v>
      </c>
      <c r="Z33" s="112">
        <v>141</v>
      </c>
      <c r="AB33" s="117">
        <f t="shared" si="2"/>
        <v>3.832563196520794E-2</v>
      </c>
    </row>
    <row r="34" spans="19:32" x14ac:dyDescent="0.25">
      <c r="S34" s="118" t="s">
        <v>53</v>
      </c>
      <c r="T34" s="118"/>
      <c r="U34" s="119"/>
      <c r="V34" s="119">
        <v>3471</v>
      </c>
      <c r="W34" s="119">
        <v>3675</v>
      </c>
      <c r="X34" s="119">
        <v>3694</v>
      </c>
      <c r="Y34" s="120">
        <v>3715</v>
      </c>
      <c r="Z34" s="120">
        <v>3679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1732</v>
      </c>
      <c r="W37" s="112">
        <v>1932</v>
      </c>
      <c r="X37" s="112">
        <v>1908</v>
      </c>
      <c r="Y37" s="112">
        <v>1870</v>
      </c>
      <c r="Z37" s="112">
        <v>1880</v>
      </c>
      <c r="AB37" s="132">
        <f>Z37/Z40*100</f>
        <v>80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464</v>
      </c>
      <c r="W38" s="112">
        <v>480</v>
      </c>
      <c r="X38" s="112">
        <v>481</v>
      </c>
      <c r="Y38" s="112">
        <v>483</v>
      </c>
      <c r="Z38" s="112">
        <v>470</v>
      </c>
      <c r="AB38" s="132">
        <f>Z38/Z40*100</f>
        <v>20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2196</v>
      </c>
      <c r="W40" s="112">
        <v>2412</v>
      </c>
      <c r="X40" s="112">
        <v>2389</v>
      </c>
      <c r="Y40" s="112">
        <v>2353</v>
      </c>
      <c r="Z40" s="112">
        <v>2350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9</v>
      </c>
      <c r="X44" s="112">
        <v>15</v>
      </c>
      <c r="Y44" s="112">
        <v>11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78</v>
      </c>
      <c r="W45" s="112">
        <v>66</v>
      </c>
      <c r="X45" s="112">
        <v>62</v>
      </c>
      <c r="Y45" s="112">
        <v>59</v>
      </c>
      <c r="Z45" s="112">
        <v>63</v>
      </c>
    </row>
    <row r="46" spans="19:32" x14ac:dyDescent="0.25">
      <c r="S46" s="115" t="s">
        <v>38</v>
      </c>
      <c r="T46" s="115"/>
      <c r="U46" s="112"/>
      <c r="V46" s="112">
        <v>94</v>
      </c>
      <c r="W46" s="112">
        <v>98</v>
      </c>
      <c r="X46" s="112">
        <v>127</v>
      </c>
      <c r="Y46" s="112">
        <v>125</v>
      </c>
      <c r="Z46" s="112">
        <v>113</v>
      </c>
    </row>
    <row r="47" spans="19:32" x14ac:dyDescent="0.25">
      <c r="S47" s="115" t="s">
        <v>39</v>
      </c>
      <c r="T47" s="115"/>
      <c r="U47" s="112"/>
      <c r="V47" s="112">
        <v>188</v>
      </c>
      <c r="W47" s="112">
        <v>170</v>
      </c>
      <c r="X47" s="112">
        <v>158</v>
      </c>
      <c r="Y47" s="112">
        <v>140</v>
      </c>
      <c r="Z47" s="112">
        <v>158</v>
      </c>
    </row>
    <row r="48" spans="19:32" x14ac:dyDescent="0.25">
      <c r="S48" s="115" t="s">
        <v>40</v>
      </c>
      <c r="T48" s="115"/>
      <c r="U48" s="112"/>
      <c r="V48" s="112">
        <v>151</v>
      </c>
      <c r="W48" s="112">
        <v>201</v>
      </c>
      <c r="X48" s="112">
        <v>208</v>
      </c>
      <c r="Y48" s="112">
        <v>238</v>
      </c>
      <c r="Z48" s="112">
        <v>250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186</v>
      </c>
      <c r="W49" s="112">
        <v>187</v>
      </c>
      <c r="X49" s="112">
        <v>166</v>
      </c>
      <c r="Y49" s="112">
        <v>181</v>
      </c>
      <c r="Z49" s="112">
        <v>143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Longreach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137</v>
      </c>
      <c r="W50" s="112">
        <v>173</v>
      </c>
      <c r="X50" s="112">
        <v>189</v>
      </c>
      <c r="Y50" s="112">
        <v>187</v>
      </c>
      <c r="Z50" s="112">
        <v>201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115</v>
      </c>
      <c r="W51" s="112">
        <v>106</v>
      </c>
      <c r="X51" s="112">
        <v>104</v>
      </c>
      <c r="Y51" s="112">
        <v>118</v>
      </c>
      <c r="Z51" s="112">
        <v>164</v>
      </c>
    </row>
    <row r="52" spans="1:26" ht="15" customHeight="1" x14ac:dyDescent="0.25">
      <c r="S52" s="115" t="s">
        <v>44</v>
      </c>
      <c r="T52" s="115"/>
      <c r="U52" s="112"/>
      <c r="V52" s="112">
        <v>123</v>
      </c>
      <c r="W52" s="112">
        <v>137</v>
      </c>
      <c r="X52" s="112">
        <v>122</v>
      </c>
      <c r="Y52" s="112">
        <v>114</v>
      </c>
      <c r="Z52" s="112">
        <v>107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164</v>
      </c>
      <c r="W53" s="112">
        <v>152</v>
      </c>
      <c r="X53" s="112">
        <v>130</v>
      </c>
      <c r="Y53" s="112">
        <v>141</v>
      </c>
      <c r="Z53" s="112">
        <v>136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170</v>
      </c>
      <c r="W54" s="112">
        <v>168</v>
      </c>
      <c r="X54" s="112">
        <v>169</v>
      </c>
      <c r="Y54" s="112">
        <v>145</v>
      </c>
      <c r="Z54" s="112">
        <v>151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142</v>
      </c>
      <c r="W55" s="112">
        <v>166</v>
      </c>
      <c r="X55" s="112">
        <v>141</v>
      </c>
      <c r="Y55" s="112">
        <v>152</v>
      </c>
      <c r="Z55" s="112">
        <v>139</v>
      </c>
    </row>
    <row r="56" spans="1:26" ht="15" customHeight="1" x14ac:dyDescent="0.25">
      <c r="S56" s="115" t="s">
        <v>48</v>
      </c>
      <c r="T56" s="115"/>
      <c r="U56" s="112"/>
      <c r="V56" s="112">
        <v>74</v>
      </c>
      <c r="W56" s="112">
        <v>87</v>
      </c>
      <c r="X56" s="112">
        <v>95</v>
      </c>
      <c r="Y56" s="112">
        <v>91</v>
      </c>
      <c r="Z56" s="112">
        <v>91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40</v>
      </c>
      <c r="W57" s="112">
        <v>38</v>
      </c>
      <c r="X57" s="112">
        <v>49</v>
      </c>
      <c r="Y57" s="112">
        <v>46</v>
      </c>
      <c r="Z57" s="112">
        <v>37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</v>
      </c>
      <c r="W58" s="112">
        <v>17</v>
      </c>
      <c r="X58" s="112">
        <v>13</v>
      </c>
      <c r="Y58" s="112">
        <v>15</v>
      </c>
      <c r="Z58" s="112">
        <v>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7</v>
      </c>
      <c r="X59" s="112">
        <v>4</v>
      </c>
      <c r="Y59" s="112">
        <v>6</v>
      </c>
      <c r="Z59" s="112">
        <v>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9</v>
      </c>
      <c r="X60" s="112">
        <v>7</v>
      </c>
      <c r="Y60" s="112">
        <v>7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1690</v>
      </c>
      <c r="W61" s="112">
        <v>1797</v>
      </c>
      <c r="X61" s="112">
        <v>1759</v>
      </c>
      <c r="Y61" s="112">
        <v>1767</v>
      </c>
      <c r="Z61" s="112">
        <v>1787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9</v>
      </c>
      <c r="X63" s="112">
        <v>14</v>
      </c>
      <c r="Y63" s="112">
        <v>7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78</v>
      </c>
      <c r="W64" s="112">
        <v>83</v>
      </c>
      <c r="X64" s="112">
        <v>98</v>
      </c>
      <c r="Y64" s="112">
        <v>85</v>
      </c>
      <c r="Z64" s="112">
        <v>69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Longreach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158</v>
      </c>
      <c r="W65" s="112">
        <v>132</v>
      </c>
      <c r="X65" s="112">
        <v>124</v>
      </c>
      <c r="Y65" s="112">
        <v>144</v>
      </c>
      <c r="Z65" s="112">
        <v>143</v>
      </c>
    </row>
    <row r="66" spans="1:26" x14ac:dyDescent="0.25">
      <c r="S66" s="115" t="s">
        <v>39</v>
      </c>
      <c r="T66" s="115"/>
      <c r="U66" s="112"/>
      <c r="V66" s="112">
        <v>152</v>
      </c>
      <c r="W66" s="112">
        <v>179</v>
      </c>
      <c r="X66" s="112">
        <v>210</v>
      </c>
      <c r="Y66" s="112">
        <v>179</v>
      </c>
      <c r="Z66" s="112">
        <v>182</v>
      </c>
    </row>
    <row r="67" spans="1:26" x14ac:dyDescent="0.25">
      <c r="S67" s="115" t="s">
        <v>40</v>
      </c>
      <c r="T67" s="115"/>
      <c r="U67" s="112"/>
      <c r="V67" s="112">
        <v>174</v>
      </c>
      <c r="W67" s="112">
        <v>212</v>
      </c>
      <c r="X67" s="112">
        <v>213</v>
      </c>
      <c r="Y67" s="112">
        <v>214</v>
      </c>
      <c r="Z67" s="112">
        <v>240</v>
      </c>
    </row>
    <row r="68" spans="1:26" x14ac:dyDescent="0.25">
      <c r="S68" s="115" t="s">
        <v>41</v>
      </c>
      <c r="T68" s="115"/>
      <c r="U68" s="112"/>
      <c r="V68" s="112">
        <v>184</v>
      </c>
      <c r="W68" s="112">
        <v>191</v>
      </c>
      <c r="X68" s="112">
        <v>211</v>
      </c>
      <c r="Y68" s="112">
        <v>231</v>
      </c>
      <c r="Z68" s="112">
        <v>198</v>
      </c>
    </row>
    <row r="69" spans="1:26" x14ac:dyDescent="0.25">
      <c r="S69" s="115" t="s">
        <v>42</v>
      </c>
      <c r="T69" s="115"/>
      <c r="U69" s="112"/>
      <c r="V69" s="112">
        <v>165</v>
      </c>
      <c r="W69" s="112">
        <v>166</v>
      </c>
      <c r="X69" s="112">
        <v>170</v>
      </c>
      <c r="Y69" s="112">
        <v>200</v>
      </c>
      <c r="Z69" s="112">
        <v>188</v>
      </c>
    </row>
    <row r="70" spans="1:26" x14ac:dyDescent="0.25">
      <c r="S70" s="115" t="s">
        <v>43</v>
      </c>
      <c r="T70" s="115"/>
      <c r="U70" s="112"/>
      <c r="V70" s="112">
        <v>143</v>
      </c>
      <c r="W70" s="112">
        <v>146</v>
      </c>
      <c r="X70" s="112">
        <v>138</v>
      </c>
      <c r="Y70" s="112">
        <v>147</v>
      </c>
      <c r="Z70" s="112">
        <v>136</v>
      </c>
    </row>
    <row r="71" spans="1:26" x14ac:dyDescent="0.25">
      <c r="S71" s="115" t="s">
        <v>44</v>
      </c>
      <c r="T71" s="115"/>
      <c r="U71" s="112"/>
      <c r="V71" s="112">
        <v>158</v>
      </c>
      <c r="W71" s="112">
        <v>148</v>
      </c>
      <c r="X71" s="112">
        <v>141</v>
      </c>
      <c r="Y71" s="112">
        <v>142</v>
      </c>
      <c r="Z71" s="112">
        <v>143</v>
      </c>
    </row>
    <row r="72" spans="1:26" x14ac:dyDescent="0.25">
      <c r="S72" s="115" t="s">
        <v>45</v>
      </c>
      <c r="T72" s="115"/>
      <c r="U72" s="112"/>
      <c r="V72" s="112">
        <v>159</v>
      </c>
      <c r="W72" s="112">
        <v>156</v>
      </c>
      <c r="X72" s="112">
        <v>169</v>
      </c>
      <c r="Y72" s="112">
        <v>163</v>
      </c>
      <c r="Z72" s="112">
        <v>171</v>
      </c>
    </row>
    <row r="73" spans="1:26" x14ac:dyDescent="0.25">
      <c r="S73" s="115" t="s">
        <v>46</v>
      </c>
      <c r="T73" s="115"/>
      <c r="U73" s="112"/>
      <c r="V73" s="112">
        <v>179</v>
      </c>
      <c r="W73" s="112">
        <v>219</v>
      </c>
      <c r="X73" s="112">
        <v>177</v>
      </c>
      <c r="Y73" s="112">
        <v>164</v>
      </c>
      <c r="Z73" s="112">
        <v>159</v>
      </c>
    </row>
    <row r="74" spans="1:26" x14ac:dyDescent="0.25">
      <c r="S74" s="115" t="s">
        <v>47</v>
      </c>
      <c r="T74" s="115"/>
      <c r="U74" s="112"/>
      <c r="V74" s="112">
        <v>133</v>
      </c>
      <c r="W74" s="112">
        <v>126</v>
      </c>
      <c r="X74" s="112">
        <v>145</v>
      </c>
      <c r="Y74" s="112">
        <v>146</v>
      </c>
      <c r="Z74" s="112">
        <v>123</v>
      </c>
    </row>
    <row r="75" spans="1:26" x14ac:dyDescent="0.25">
      <c r="S75" s="115" t="s">
        <v>48</v>
      </c>
      <c r="T75" s="115"/>
      <c r="U75" s="112"/>
      <c r="V75" s="112">
        <v>59</v>
      </c>
      <c r="W75" s="112">
        <v>51</v>
      </c>
      <c r="X75" s="112">
        <v>63</v>
      </c>
      <c r="Y75" s="112">
        <v>71</v>
      </c>
      <c r="Z75" s="112">
        <v>82</v>
      </c>
    </row>
    <row r="76" spans="1:26" x14ac:dyDescent="0.25">
      <c r="S76" s="115" t="s">
        <v>49</v>
      </c>
      <c r="T76" s="115"/>
      <c r="U76" s="112"/>
      <c r="V76" s="112">
        <v>21</v>
      </c>
      <c r="W76" s="112">
        <v>32</v>
      </c>
      <c r="X76" s="112">
        <v>34</v>
      </c>
      <c r="Y76" s="112">
        <v>23</v>
      </c>
      <c r="Z76" s="112">
        <v>36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10</v>
      </c>
      <c r="X77" s="112">
        <v>8</v>
      </c>
      <c r="Y77" s="112">
        <v>13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8</v>
      </c>
      <c r="X78" s="112">
        <v>9</v>
      </c>
      <c r="Y78" s="112">
        <v>8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7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1784</v>
      </c>
      <c r="W80" s="112">
        <v>1877</v>
      </c>
      <c r="X80" s="112">
        <v>1926</v>
      </c>
      <c r="Y80" s="112">
        <v>1949</v>
      </c>
      <c r="Z80" s="112">
        <v>1892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Longreach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93</v>
      </c>
      <c r="W83" s="112">
        <v>115</v>
      </c>
      <c r="X83" s="112">
        <v>102</v>
      </c>
      <c r="Y83" s="112">
        <v>107</v>
      </c>
      <c r="Z83" s="112">
        <v>109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94</v>
      </c>
      <c r="W84" s="112">
        <v>88</v>
      </c>
      <c r="X84" s="112">
        <v>81</v>
      </c>
      <c r="Y84" s="112">
        <v>81</v>
      </c>
      <c r="Z84" s="112">
        <v>73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215</v>
      </c>
      <c r="W85" s="112">
        <v>216</v>
      </c>
      <c r="X85" s="112">
        <v>210</v>
      </c>
      <c r="Y85" s="112">
        <v>205</v>
      </c>
      <c r="Z85" s="112">
        <v>204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3,683</v>
      </c>
      <c r="D86" s="96">
        <f t="shared" ref="D86:D91" si="4">AD4</f>
        <v>-8.0797199030433475E-3</v>
      </c>
      <c r="E86" s="97">
        <f t="shared" ref="E86:E91" si="5">AD4</f>
        <v>-8.0797199030433475E-3</v>
      </c>
      <c r="F86" s="96">
        <f t="shared" ref="F86:F91" si="6">AF4</f>
        <v>6.1995386389850138E-2</v>
      </c>
      <c r="G86" s="97">
        <f t="shared" ref="G86:G91" si="7">AF4</f>
        <v>6.1995386389850138E-2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53</v>
      </c>
      <c r="W86" s="112">
        <v>66</v>
      </c>
      <c r="X86" s="112">
        <v>62</v>
      </c>
      <c r="Y86" s="112">
        <v>66</v>
      </c>
      <c r="Z86" s="112">
        <v>71</v>
      </c>
    </row>
    <row r="87" spans="1:30" ht="15" customHeight="1" x14ac:dyDescent="0.25">
      <c r="A87" s="98" t="s">
        <v>4</v>
      </c>
      <c r="B87" s="49"/>
      <c r="C87" s="57" t="str">
        <f t="shared" si="3"/>
        <v>1,784</v>
      </c>
      <c r="D87" s="96">
        <f t="shared" si="4"/>
        <v>1.133786848072571E-2</v>
      </c>
      <c r="E87" s="97">
        <f t="shared" si="5"/>
        <v>1.133786848072571E-2</v>
      </c>
      <c r="F87" s="96">
        <f t="shared" si="6"/>
        <v>5.8753709198813064E-2</v>
      </c>
      <c r="G87" s="97">
        <f t="shared" si="7"/>
        <v>5.8753709198813064E-2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46</v>
      </c>
      <c r="W87" s="112">
        <v>40</v>
      </c>
      <c r="X87" s="112">
        <v>35</v>
      </c>
      <c r="Y87" s="112">
        <v>33</v>
      </c>
      <c r="Z87" s="112">
        <v>34</v>
      </c>
    </row>
    <row r="88" spans="1:30" ht="15" customHeight="1" x14ac:dyDescent="0.25">
      <c r="A88" s="98" t="s">
        <v>5</v>
      </c>
      <c r="B88" s="49"/>
      <c r="C88" s="57" t="str">
        <f t="shared" si="3"/>
        <v>1,892</v>
      </c>
      <c r="D88" s="96">
        <f t="shared" si="4"/>
        <v>-2.6248069994853296E-2</v>
      </c>
      <c r="E88" s="97">
        <f t="shared" si="5"/>
        <v>-2.6248069994853296E-2</v>
      </c>
      <c r="F88" s="96">
        <f t="shared" si="6"/>
        <v>6.3518830803822368E-2</v>
      </c>
      <c r="G88" s="97">
        <f t="shared" si="7"/>
        <v>6.3518830803822368E-2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58</v>
      </c>
      <c r="W88" s="112">
        <v>52</v>
      </c>
      <c r="X88" s="112">
        <v>49</v>
      </c>
      <c r="Y88" s="112">
        <v>38</v>
      </c>
      <c r="Z88" s="112">
        <v>40</v>
      </c>
    </row>
    <row r="89" spans="1:30" ht="15" customHeight="1" x14ac:dyDescent="0.25">
      <c r="A89" s="49" t="s">
        <v>6</v>
      </c>
      <c r="B89" s="49"/>
      <c r="C89" s="57" t="str">
        <f t="shared" si="3"/>
        <v>2,352</v>
      </c>
      <c r="D89" s="96">
        <f t="shared" si="4"/>
        <v>4.2535091450446316E-4</v>
      </c>
      <c r="E89" s="97">
        <f t="shared" si="5"/>
        <v>4.2535091450446316E-4</v>
      </c>
      <c r="F89" s="96">
        <f t="shared" si="6"/>
        <v>6.9090909090909092E-2</v>
      </c>
      <c r="G89" s="97">
        <f t="shared" si="7"/>
        <v>6.9090909090909092E-2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94</v>
      </c>
      <c r="W89" s="112">
        <v>94</v>
      </c>
      <c r="X89" s="112">
        <v>99</v>
      </c>
      <c r="Y89" s="112">
        <v>100</v>
      </c>
      <c r="Z89" s="112">
        <v>102</v>
      </c>
    </row>
    <row r="90" spans="1:30" ht="15" customHeight="1" x14ac:dyDescent="0.25">
      <c r="A90" s="49" t="s">
        <v>95</v>
      </c>
      <c r="B90" s="49"/>
      <c r="C90" s="57" t="str">
        <f t="shared" si="3"/>
        <v>$51,063</v>
      </c>
      <c r="D90" s="96">
        <f t="shared" si="4"/>
        <v>0.11070283029743799</v>
      </c>
      <c r="E90" s="97">
        <f t="shared" si="5"/>
        <v>0.11070283029743799</v>
      </c>
      <c r="F90" s="96">
        <f t="shared" si="6"/>
        <v>0.22150635121881201</v>
      </c>
      <c r="G90" s="97">
        <f t="shared" si="7"/>
        <v>0.22150635121881201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162</v>
      </c>
      <c r="W90" s="112">
        <v>177</v>
      </c>
      <c r="X90" s="112">
        <v>157</v>
      </c>
      <c r="Y90" s="112">
        <v>183</v>
      </c>
      <c r="Z90" s="112">
        <v>180</v>
      </c>
    </row>
    <row r="91" spans="1:30" ht="15" customHeight="1" x14ac:dyDescent="0.25">
      <c r="A91" s="49" t="s">
        <v>7</v>
      </c>
      <c r="B91" s="49"/>
      <c r="C91" s="57" t="str">
        <f t="shared" si="3"/>
        <v>$144.4 mil</v>
      </c>
      <c r="D91" s="96">
        <f t="shared" si="4"/>
        <v>0.10768253536112771</v>
      </c>
      <c r="E91" s="97">
        <f t="shared" si="5"/>
        <v>0.10768253536112771</v>
      </c>
      <c r="F91" s="96">
        <f t="shared" si="6"/>
        <v>0.23007456214548672</v>
      </c>
      <c r="G91" s="97">
        <f t="shared" si="7"/>
        <v>0.23007456214548672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1077</v>
      </c>
      <c r="W91" s="112">
        <v>1198</v>
      </c>
      <c r="X91" s="112">
        <v>1175</v>
      </c>
      <c r="Y91" s="112">
        <v>1155</v>
      </c>
      <c r="Z91" s="112">
        <v>1166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97</v>
      </c>
      <c r="W93" s="112">
        <v>103</v>
      </c>
      <c r="X93" s="112">
        <v>107</v>
      </c>
      <c r="Y93" s="112">
        <v>101</v>
      </c>
      <c r="Z93" s="112">
        <v>107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219</v>
      </c>
      <c r="W94" s="112">
        <v>219</v>
      </c>
      <c r="X94" s="112">
        <v>202</v>
      </c>
      <c r="Y94" s="112">
        <v>211</v>
      </c>
      <c r="Z94" s="112">
        <v>212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35</v>
      </c>
      <c r="W95" s="112">
        <v>36</v>
      </c>
      <c r="X95" s="112">
        <v>34</v>
      </c>
      <c r="Y95" s="112">
        <v>32</v>
      </c>
      <c r="Z95" s="112">
        <v>42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147</v>
      </c>
      <c r="W96" s="112">
        <v>145</v>
      </c>
      <c r="X96" s="112">
        <v>148</v>
      </c>
      <c r="Y96" s="112">
        <v>160</v>
      </c>
      <c r="Z96" s="112">
        <v>175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213</v>
      </c>
      <c r="W97" s="112">
        <v>220</v>
      </c>
      <c r="X97" s="112">
        <v>220</v>
      </c>
      <c r="Y97" s="112">
        <v>219</v>
      </c>
      <c r="Z97" s="112">
        <v>204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106</v>
      </c>
      <c r="W98" s="112">
        <v>108</v>
      </c>
      <c r="X98" s="112">
        <v>101</v>
      </c>
      <c r="Y98" s="112">
        <v>98</v>
      </c>
      <c r="Z98" s="112">
        <v>90</v>
      </c>
    </row>
    <row r="99" spans="1:32" ht="15" customHeight="1" x14ac:dyDescent="0.25">
      <c r="S99" s="115" t="s">
        <v>196</v>
      </c>
      <c r="T99" s="115"/>
      <c r="U99" s="112"/>
      <c r="V99" s="112">
        <v>9</v>
      </c>
      <c r="W99" s="112">
        <v>5</v>
      </c>
      <c r="X99" s="112">
        <v>5</v>
      </c>
      <c r="Y99" s="112">
        <v>3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95</v>
      </c>
      <c r="W100" s="112">
        <v>100</v>
      </c>
      <c r="X100" s="112">
        <v>129</v>
      </c>
      <c r="Y100" s="112">
        <v>110</v>
      </c>
      <c r="Z100" s="112">
        <v>92</v>
      </c>
    </row>
    <row r="101" spans="1:32" x14ac:dyDescent="0.25">
      <c r="A101" s="18"/>
      <c r="S101" s="118" t="s">
        <v>53</v>
      </c>
      <c r="T101" s="118"/>
      <c r="U101" s="112"/>
      <c r="V101" s="112">
        <v>1118</v>
      </c>
      <c r="W101" s="112">
        <v>1211</v>
      </c>
      <c r="X101" s="112">
        <v>1212</v>
      </c>
      <c r="Y101" s="112">
        <v>1197</v>
      </c>
      <c r="Z101" s="112">
        <v>1178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2225</v>
      </c>
      <c r="W104" s="112">
        <v>2342</v>
      </c>
      <c r="X104" s="112">
        <v>2314</v>
      </c>
      <c r="Y104" s="112">
        <v>2376</v>
      </c>
      <c r="Z104" s="112">
        <v>2408</v>
      </c>
      <c r="AB104" s="109" t="str">
        <f>TEXT(Z104,"###,###")</f>
        <v>2,408</v>
      </c>
      <c r="AD104" s="130">
        <f>Z104/($Z$4)*100</f>
        <v>65.3814824871029</v>
      </c>
      <c r="AF104" s="109"/>
    </row>
    <row r="105" spans="1:32" x14ac:dyDescent="0.25">
      <c r="S105" s="115" t="s">
        <v>17</v>
      </c>
      <c r="T105" s="115"/>
      <c r="U105" s="112"/>
      <c r="V105" s="112">
        <v>901</v>
      </c>
      <c r="W105" s="112">
        <v>932</v>
      </c>
      <c r="X105" s="112">
        <v>855</v>
      </c>
      <c r="Y105" s="112">
        <v>864</v>
      </c>
      <c r="Z105" s="112">
        <v>892</v>
      </c>
      <c r="AB105" s="109" t="str">
        <f>TEXT(Z105,"###,###")</f>
        <v>892</v>
      </c>
      <c r="AD105" s="130">
        <f>Z105/($Z$4)*100</f>
        <v>24.219386369807221</v>
      </c>
      <c r="AF105" s="109"/>
    </row>
    <row r="106" spans="1:32" x14ac:dyDescent="0.25">
      <c r="S106" s="118" t="s">
        <v>53</v>
      </c>
      <c r="T106" s="118"/>
      <c r="U106" s="120"/>
      <c r="V106" s="120">
        <v>3126</v>
      </c>
      <c r="W106" s="120">
        <v>3274</v>
      </c>
      <c r="X106" s="120">
        <v>3169</v>
      </c>
      <c r="Y106" s="120">
        <v>3240</v>
      </c>
      <c r="Z106" s="120">
        <v>3300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583</v>
      </c>
      <c r="W108" s="112">
        <v>663</v>
      </c>
      <c r="X108" s="112">
        <v>700</v>
      </c>
      <c r="Y108" s="112">
        <v>708</v>
      </c>
      <c r="Z108" s="112">
        <v>664</v>
      </c>
      <c r="AB108" s="109" t="str">
        <f>TEXT(Z108,"###,###")</f>
        <v>664</v>
      </c>
      <c r="AD108" s="130">
        <f>Z108/($Z$4)*100</f>
        <v>18.028780885147977</v>
      </c>
      <c r="AF108" s="109"/>
    </row>
    <row r="109" spans="1:32" x14ac:dyDescent="0.25">
      <c r="S109" s="115" t="s">
        <v>20</v>
      </c>
      <c r="T109" s="115"/>
      <c r="U109" s="112"/>
      <c r="V109" s="112">
        <v>559</v>
      </c>
      <c r="W109" s="112">
        <v>623</v>
      </c>
      <c r="X109" s="112">
        <v>684</v>
      </c>
      <c r="Y109" s="112">
        <v>582</v>
      </c>
      <c r="Z109" s="112">
        <v>618</v>
      </c>
      <c r="AB109" s="109" t="str">
        <f>TEXT(Z109,"###,###")</f>
        <v>618</v>
      </c>
      <c r="AD109" s="130">
        <f>Z109/($Z$4)*100</f>
        <v>16.779799076839534</v>
      </c>
      <c r="AF109" s="109"/>
    </row>
    <row r="110" spans="1:32" x14ac:dyDescent="0.25">
      <c r="S110" s="115" t="s">
        <v>21</v>
      </c>
      <c r="T110" s="115"/>
      <c r="U110" s="112"/>
      <c r="V110" s="112">
        <v>848</v>
      </c>
      <c r="W110" s="112">
        <v>812</v>
      </c>
      <c r="X110" s="112">
        <v>748</v>
      </c>
      <c r="Y110" s="112">
        <v>919</v>
      </c>
      <c r="Z110" s="112">
        <v>927</v>
      </c>
      <c r="AB110" s="109" t="str">
        <f>TEXT(Z110,"###,###")</f>
        <v>927</v>
      </c>
      <c r="AD110" s="130">
        <f>Z110/($Z$4)*100</f>
        <v>25.1696986152593</v>
      </c>
      <c r="AF110" s="109"/>
    </row>
    <row r="111" spans="1:32" x14ac:dyDescent="0.25">
      <c r="S111" s="115" t="s">
        <v>22</v>
      </c>
      <c r="T111" s="115"/>
      <c r="U111" s="112"/>
      <c r="V111" s="112">
        <v>1041</v>
      </c>
      <c r="W111" s="112">
        <v>1082</v>
      </c>
      <c r="X111" s="112">
        <v>1037</v>
      </c>
      <c r="Y111" s="112">
        <v>1029</v>
      </c>
      <c r="Z111" s="112">
        <v>1081</v>
      </c>
      <c r="AB111" s="109" t="str">
        <f>TEXT(Z111,"###,###")</f>
        <v>1,081</v>
      </c>
      <c r="AD111" s="130">
        <f>Z111/($Z$4)*100</f>
        <v>29.351072495248438</v>
      </c>
      <c r="AF111" s="109"/>
    </row>
    <row r="112" spans="1:32" x14ac:dyDescent="0.25">
      <c r="S112" s="118" t="s">
        <v>53</v>
      </c>
      <c r="T112" s="118"/>
      <c r="U112" s="112"/>
      <c r="V112" s="112">
        <v>3471</v>
      </c>
      <c r="W112" s="112">
        <v>3677</v>
      </c>
      <c r="X112" s="112">
        <v>3694</v>
      </c>
      <c r="Y112" s="112">
        <v>3712</v>
      </c>
      <c r="Z112" s="112">
        <v>3681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41.81</v>
      </c>
      <c r="W118" s="131">
        <v>42.28</v>
      </c>
      <c r="X118" s="131">
        <v>42.16</v>
      </c>
      <c r="Y118" s="131">
        <v>42.06</v>
      </c>
      <c r="Z118" s="131">
        <v>42.09</v>
      </c>
      <c r="AB118" s="109" t="str">
        <f>TEXT(Z118,"##.0")</f>
        <v>42.1</v>
      </c>
    </row>
    <row r="120" spans="19:32" x14ac:dyDescent="0.25">
      <c r="S120" s="101" t="s">
        <v>97</v>
      </c>
      <c r="T120" s="112"/>
      <c r="U120" s="112"/>
      <c r="V120" s="112">
        <v>1676</v>
      </c>
      <c r="W120" s="112">
        <v>1774</v>
      </c>
      <c r="X120" s="112">
        <v>1744</v>
      </c>
      <c r="Y120" s="112">
        <v>1738</v>
      </c>
      <c r="Z120" s="112">
        <v>1769</v>
      </c>
      <c r="AB120" s="109" t="str">
        <f>TEXT(Z120,"###,###")</f>
        <v>1,769</v>
      </c>
    </row>
    <row r="121" spans="19:32" x14ac:dyDescent="0.25">
      <c r="S121" s="101" t="s">
        <v>98</v>
      </c>
      <c r="T121" s="112"/>
      <c r="U121" s="112"/>
      <c r="V121" s="112">
        <v>229</v>
      </c>
      <c r="W121" s="112">
        <v>324</v>
      </c>
      <c r="X121" s="112">
        <v>336</v>
      </c>
      <c r="Y121" s="112">
        <v>309</v>
      </c>
      <c r="Z121" s="112">
        <v>292</v>
      </c>
      <c r="AB121" s="109" t="str">
        <f>TEXT(Z121,"###,###")</f>
        <v>292</v>
      </c>
    </row>
    <row r="122" spans="19:32" x14ac:dyDescent="0.25">
      <c r="S122" s="101" t="s">
        <v>99</v>
      </c>
      <c r="T122" s="112"/>
      <c r="U122" s="112"/>
      <c r="V122" s="112">
        <v>290</v>
      </c>
      <c r="W122" s="112">
        <v>316</v>
      </c>
      <c r="X122" s="112">
        <v>306</v>
      </c>
      <c r="Y122" s="112">
        <v>307</v>
      </c>
      <c r="Z122" s="112">
        <v>291</v>
      </c>
      <c r="AB122" s="109" t="str">
        <f>TEXT(Z122,"###,###")</f>
        <v>291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1966</v>
      </c>
      <c r="W124" s="112">
        <v>2090</v>
      </c>
      <c r="X124" s="112">
        <v>2050</v>
      </c>
      <c r="Y124" s="112">
        <v>2045</v>
      </c>
      <c r="Z124" s="112">
        <v>2060</v>
      </c>
      <c r="AB124" s="109" t="str">
        <f>TEXT(Z124,"###,###")</f>
        <v>2,060</v>
      </c>
      <c r="AD124" s="127">
        <f>Z124/$Z$7*100</f>
        <v>87.585034013605451</v>
      </c>
    </row>
    <row r="125" spans="19:32" x14ac:dyDescent="0.25">
      <c r="S125" s="101" t="s">
        <v>101</v>
      </c>
      <c r="T125" s="112"/>
      <c r="U125" s="112"/>
      <c r="V125" s="112">
        <v>519</v>
      </c>
      <c r="W125" s="112">
        <v>640</v>
      </c>
      <c r="X125" s="112">
        <v>642</v>
      </c>
      <c r="Y125" s="112">
        <v>616</v>
      </c>
      <c r="Z125" s="112">
        <v>583</v>
      </c>
      <c r="AB125" s="109" t="str">
        <f>TEXT(Z125,"###,###")</f>
        <v>583</v>
      </c>
      <c r="AD125" s="127">
        <f>Z125/$Z$7*100</f>
        <v>24.787414965986397</v>
      </c>
    </row>
    <row r="127" spans="19:32" x14ac:dyDescent="0.25">
      <c r="S127" s="101" t="s">
        <v>102</v>
      </c>
      <c r="T127" s="112"/>
      <c r="U127" s="112"/>
      <c r="V127" s="112">
        <v>1074</v>
      </c>
      <c r="W127" s="112">
        <v>1193</v>
      </c>
      <c r="X127" s="112">
        <v>1172</v>
      </c>
      <c r="Y127" s="112">
        <v>1157</v>
      </c>
      <c r="Z127" s="112">
        <v>1167</v>
      </c>
      <c r="AB127" s="109" t="str">
        <f>TEXT(Z127,"###,###")</f>
        <v>1,167</v>
      </c>
      <c r="AD127" s="127">
        <f>Z127/$Z$7*100</f>
        <v>49.617346938775512</v>
      </c>
    </row>
    <row r="128" spans="19:32" x14ac:dyDescent="0.25">
      <c r="S128" s="101" t="s">
        <v>103</v>
      </c>
      <c r="T128" s="112"/>
      <c r="U128" s="112"/>
      <c r="V128" s="112">
        <v>1122</v>
      </c>
      <c r="W128" s="112">
        <v>1215</v>
      </c>
      <c r="X128" s="112">
        <v>1207</v>
      </c>
      <c r="Y128" s="112">
        <v>1194</v>
      </c>
      <c r="Z128" s="112">
        <v>1181</v>
      </c>
      <c r="AB128" s="109" t="str">
        <f>TEXT(Z128,"###,###")</f>
        <v>1,181</v>
      </c>
      <c r="AD128" s="127">
        <f>Z128/$Z$7*100</f>
        <v>50.2125850340136</v>
      </c>
    </row>
    <row r="130" spans="19:20" x14ac:dyDescent="0.25">
      <c r="S130" s="101" t="s">
        <v>277</v>
      </c>
      <c r="T130" s="127">
        <v>75.2125850340136</v>
      </c>
    </row>
    <row r="131" spans="19:20" x14ac:dyDescent="0.25">
      <c r="S131" s="101" t="s">
        <v>278</v>
      </c>
      <c r="T131" s="127">
        <v>12.414965986394558</v>
      </c>
    </row>
    <row r="132" spans="19:20" x14ac:dyDescent="0.25">
      <c r="S132" s="101" t="s">
        <v>279</v>
      </c>
      <c r="T132" s="127">
        <v>12.372448979591837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48398B-142E-4E88-B80E-BE6276632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9EA09A2-20E4-4A06-93CF-9012E725B1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D480B7-58A4-4365-914C-6DCE49E3A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927C03-E6F3-494D-8B05-3D87981746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B53-D511-4A6C-A5B0-DFCE8A840557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9.42 Mackay,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101220</v>
      </c>
      <c r="W4" s="108">
        <v>104045</v>
      </c>
      <c r="X4" s="108">
        <v>110014</v>
      </c>
      <c r="Y4" s="108">
        <v>117304</v>
      </c>
      <c r="Z4" s="108">
        <v>123049</v>
      </c>
      <c r="AB4" s="109" t="str">
        <f>TEXT(Z4,"###,###")</f>
        <v>123,049</v>
      </c>
      <c r="AD4" s="110">
        <f>Z4/Y4-1</f>
        <v>4.8975312009820637E-2</v>
      </c>
      <c r="AF4" s="110">
        <f>Z4/V4-1</f>
        <v>0.21565896067970747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55279</v>
      </c>
      <c r="W5" s="108">
        <v>56722</v>
      </c>
      <c r="X5" s="108">
        <v>58571</v>
      </c>
      <c r="Y5" s="108">
        <v>62364</v>
      </c>
      <c r="Z5" s="108">
        <v>65440</v>
      </c>
      <c r="AB5" s="109" t="str">
        <f>TEXT(Z5,"###,###")</f>
        <v>65,440</v>
      </c>
      <c r="AD5" s="110">
        <f t="shared" ref="AD5:AD9" si="0">Z5/Y5-1</f>
        <v>4.932332756077229E-2</v>
      </c>
      <c r="AF5" s="110">
        <f t="shared" ref="AF5:AF9" si="1">Z5/V5-1</f>
        <v>0.18381302121963139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45941</v>
      </c>
      <c r="W6" s="108">
        <v>47320</v>
      </c>
      <c r="X6" s="108">
        <v>51295</v>
      </c>
      <c r="Y6" s="108">
        <v>54789</v>
      </c>
      <c r="Z6" s="108">
        <v>57491</v>
      </c>
      <c r="AB6" s="109" t="str">
        <f>TEXT(Z6,"###,###")</f>
        <v>57,491</v>
      </c>
      <c r="AD6" s="110">
        <f t="shared" si="0"/>
        <v>4.9316468634214905E-2</v>
      </c>
      <c r="AF6" s="110">
        <f t="shared" si="1"/>
        <v>0.25140941642541526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69701</v>
      </c>
      <c r="W7" s="108">
        <v>72935</v>
      </c>
      <c r="X7" s="108">
        <v>74960</v>
      </c>
      <c r="Y7" s="108">
        <v>77770</v>
      </c>
      <c r="Z7" s="108">
        <v>80937</v>
      </c>
      <c r="AB7" s="109" t="str">
        <f>TEXT(Z7,"###,###")</f>
        <v>80,937</v>
      </c>
      <c r="AD7" s="110">
        <f t="shared" si="0"/>
        <v>4.0722643692940652E-2</v>
      </c>
      <c r="AF7" s="110">
        <f t="shared" si="1"/>
        <v>0.16120285218289543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123,049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80,937</v>
      </c>
      <c r="P8" s="67"/>
      <c r="S8" s="107" t="s">
        <v>82</v>
      </c>
      <c r="T8" s="108"/>
      <c r="U8" s="108"/>
      <c r="V8" s="108">
        <v>52331</v>
      </c>
      <c r="W8" s="108">
        <v>52227.91</v>
      </c>
      <c r="X8" s="108">
        <v>52637</v>
      </c>
      <c r="Y8" s="108">
        <v>55025.47</v>
      </c>
      <c r="Z8" s="108">
        <v>57806.559999999998</v>
      </c>
      <c r="AB8" s="109" t="str">
        <f>TEXT(Z8,"$###,###")</f>
        <v>$57,807</v>
      </c>
      <c r="AD8" s="110">
        <f t="shared" si="0"/>
        <v>5.0541867248021566E-2</v>
      </c>
      <c r="AF8" s="110">
        <f t="shared" si="1"/>
        <v>0.10463320020637856</v>
      </c>
    </row>
    <row r="9" spans="1:32" x14ac:dyDescent="0.25">
      <c r="A9" s="30" t="s">
        <v>14</v>
      </c>
      <c r="B9" s="71"/>
      <c r="C9" s="72"/>
      <c r="D9" s="73">
        <f>AD104</f>
        <v>82.903558744890248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53.872765237159769</v>
      </c>
      <c r="P9" s="74" t="s">
        <v>83</v>
      </c>
      <c r="S9" s="107" t="s">
        <v>7</v>
      </c>
      <c r="T9" s="108"/>
      <c r="U9" s="108"/>
      <c r="V9" s="108">
        <v>4811241156</v>
      </c>
      <c r="W9" s="108">
        <v>5138470699</v>
      </c>
      <c r="X9" s="108">
        <v>5400277514</v>
      </c>
      <c r="Y9" s="108">
        <v>5814274041</v>
      </c>
      <c r="Z9" s="108">
        <v>6313627833</v>
      </c>
      <c r="AB9" s="109" t="str">
        <f>TEXT(Z9/1000000,"$#,###.0")&amp;" mil"</f>
        <v>$6,313.6 mil</v>
      </c>
      <c r="AD9" s="110">
        <f t="shared" si="0"/>
        <v>8.588411699874321E-2</v>
      </c>
      <c r="AF9" s="110">
        <f t="shared" si="1"/>
        <v>0.31226592645982931</v>
      </c>
    </row>
    <row r="10" spans="1:32" x14ac:dyDescent="0.25">
      <c r="A10" s="30" t="s">
        <v>17</v>
      </c>
      <c r="B10" s="71"/>
      <c r="C10" s="72"/>
      <c r="D10" s="73">
        <f>AD105</f>
        <v>11.904200765548683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46.007388462631425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88.817228214537238</v>
      </c>
      <c r="P11" s="74" t="s">
        <v>83</v>
      </c>
      <c r="S11" s="107" t="s">
        <v>29</v>
      </c>
      <c r="T11" s="112"/>
      <c r="U11" s="112"/>
      <c r="V11" s="112">
        <v>93366</v>
      </c>
      <c r="W11" s="112">
        <v>95575</v>
      </c>
      <c r="X11" s="112">
        <v>101103</v>
      </c>
      <c r="Y11" s="112">
        <v>108210</v>
      </c>
      <c r="Z11" s="112">
        <v>113997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4.9680615787587872</v>
      </c>
      <c r="P12" s="74" t="s">
        <v>83</v>
      </c>
      <c r="S12" s="107" t="s">
        <v>30</v>
      </c>
      <c r="T12" s="112"/>
      <c r="U12" s="112"/>
      <c r="V12" s="112">
        <v>7857</v>
      </c>
      <c r="W12" s="112">
        <v>8468</v>
      </c>
      <c r="X12" s="112">
        <v>8911</v>
      </c>
      <c r="Y12" s="112">
        <v>9095</v>
      </c>
      <c r="Z12" s="112">
        <v>9051</v>
      </c>
    </row>
    <row r="13" spans="1:32" ht="15" customHeight="1" x14ac:dyDescent="0.25">
      <c r="A13" s="30" t="s">
        <v>19</v>
      </c>
      <c r="B13" s="72"/>
      <c r="C13" s="72"/>
      <c r="D13" s="73">
        <f>AD108</f>
        <v>10.772131427317573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6.2196523221765077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13.19636892620013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24.487805670911587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18.954248366013072</v>
      </c>
      <c r="P15" s="74" t="s">
        <v>83</v>
      </c>
      <c r="S15" s="115" t="s">
        <v>59</v>
      </c>
      <c r="T15" s="115"/>
      <c r="U15" s="116"/>
      <c r="V15" s="116">
        <v>2391</v>
      </c>
      <c r="W15" s="116">
        <v>2828</v>
      </c>
      <c r="X15" s="116">
        <v>3095</v>
      </c>
      <c r="Y15" s="112">
        <v>3449</v>
      </c>
      <c r="Z15" s="112">
        <v>4142</v>
      </c>
      <c r="AB15" s="117">
        <f t="shared" ref="AB15:AB34" si="2">IF(Z15="np",0,Z15/$Z$34)</f>
        <v>3.3661386927159101E-2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46.353891539142943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81.045751633986924</v>
      </c>
      <c r="P16" s="37" t="s">
        <v>83</v>
      </c>
      <c r="S16" s="115" t="s">
        <v>60</v>
      </c>
      <c r="T16" s="115"/>
      <c r="U16" s="116"/>
      <c r="V16" s="116">
        <v>5104</v>
      </c>
      <c r="W16" s="116">
        <v>5269</v>
      </c>
      <c r="X16" s="116">
        <v>6011</v>
      </c>
      <c r="Y16" s="112">
        <v>6963</v>
      </c>
      <c r="Z16" s="112">
        <v>8087</v>
      </c>
      <c r="AB16" s="117">
        <f t="shared" si="2"/>
        <v>6.5721785630114826E-2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6296</v>
      </c>
      <c r="W17" s="116">
        <v>6455</v>
      </c>
      <c r="X17" s="116">
        <v>6515</v>
      </c>
      <c r="Y17" s="112">
        <v>6976</v>
      </c>
      <c r="Z17" s="112">
        <v>7268</v>
      </c>
      <c r="AB17" s="117">
        <f t="shared" si="2"/>
        <v>5.9065900576193223E-2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713</v>
      </c>
      <c r="W18" s="116">
        <v>772</v>
      </c>
      <c r="X18" s="116">
        <v>778</v>
      </c>
      <c r="Y18" s="112">
        <v>839</v>
      </c>
      <c r="Z18" s="112">
        <v>945</v>
      </c>
      <c r="AB18" s="117">
        <f t="shared" si="2"/>
        <v>7.6798673699095482E-3</v>
      </c>
    </row>
    <row r="19" spans="1:28" x14ac:dyDescent="0.25">
      <c r="A19" s="63" t="str">
        <f>$S$1&amp;" ("&amp;$V$2&amp;" to "&amp;$Z$2&amp;")"</f>
        <v>Mackay (2018-19 to 2022-23)</v>
      </c>
      <c r="B19" s="63"/>
      <c r="C19" s="63"/>
      <c r="D19" s="63"/>
      <c r="E19" s="63"/>
      <c r="F19" s="63"/>
      <c r="G19" s="63" t="str">
        <f>$S$1&amp;" ("&amp;$V$2&amp;" to "&amp;$Z$2&amp;")"</f>
        <v>Mackay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9178</v>
      </c>
      <c r="W19" s="116">
        <v>9423</v>
      </c>
      <c r="X19" s="116">
        <v>9776</v>
      </c>
      <c r="Y19" s="112">
        <v>10088</v>
      </c>
      <c r="Z19" s="112">
        <v>10040</v>
      </c>
      <c r="AB19" s="117">
        <f t="shared" si="2"/>
        <v>8.1593511527927903E-2</v>
      </c>
    </row>
    <row r="20" spans="1:28" x14ac:dyDescent="0.25">
      <c r="S20" s="115" t="s">
        <v>64</v>
      </c>
      <c r="T20" s="115"/>
      <c r="U20" s="116"/>
      <c r="V20" s="116">
        <v>4964</v>
      </c>
      <c r="W20" s="116">
        <v>5154</v>
      </c>
      <c r="X20" s="116">
        <v>5406</v>
      </c>
      <c r="Y20" s="112">
        <v>5829</v>
      </c>
      <c r="Z20" s="112">
        <v>5643</v>
      </c>
      <c r="AB20" s="117">
        <f t="shared" si="2"/>
        <v>4.5859779437459877E-2</v>
      </c>
    </row>
    <row r="21" spans="1:28" x14ac:dyDescent="0.25">
      <c r="S21" s="115" t="s">
        <v>65</v>
      </c>
      <c r="T21" s="115"/>
      <c r="U21" s="116"/>
      <c r="V21" s="116">
        <v>9659</v>
      </c>
      <c r="W21" s="116">
        <v>9782</v>
      </c>
      <c r="X21" s="116">
        <v>10661</v>
      </c>
      <c r="Y21" s="112">
        <v>11227</v>
      </c>
      <c r="Z21" s="112">
        <v>11581</v>
      </c>
      <c r="AB21" s="117">
        <f t="shared" si="2"/>
        <v>9.4116977789335962E-2</v>
      </c>
    </row>
    <row r="22" spans="1:28" x14ac:dyDescent="0.25">
      <c r="S22" s="115" t="s">
        <v>66</v>
      </c>
      <c r="T22" s="115"/>
      <c r="U22" s="116"/>
      <c r="V22" s="116">
        <v>6936</v>
      </c>
      <c r="W22" s="116">
        <v>7211</v>
      </c>
      <c r="X22" s="116">
        <v>8209</v>
      </c>
      <c r="Y22" s="112">
        <v>8754</v>
      </c>
      <c r="Z22" s="112">
        <v>9593</v>
      </c>
      <c r="AB22" s="117">
        <f t="shared" si="2"/>
        <v>7.7960812359304021E-2</v>
      </c>
    </row>
    <row r="23" spans="1:28" x14ac:dyDescent="0.25">
      <c r="S23" s="115" t="s">
        <v>67</v>
      </c>
      <c r="T23" s="115"/>
      <c r="U23" s="116"/>
      <c r="V23" s="116">
        <v>4649</v>
      </c>
      <c r="W23" s="116">
        <v>4861</v>
      </c>
      <c r="X23" s="116">
        <v>5114</v>
      </c>
      <c r="Y23" s="112">
        <v>5564</v>
      </c>
      <c r="Z23" s="112">
        <v>5779</v>
      </c>
      <c r="AB23" s="117">
        <f t="shared" si="2"/>
        <v>4.6965030191224631E-2</v>
      </c>
    </row>
    <row r="24" spans="1:28" x14ac:dyDescent="0.25">
      <c r="S24" s="115" t="s">
        <v>68</v>
      </c>
      <c r="T24" s="115"/>
      <c r="U24" s="116"/>
      <c r="V24" s="116">
        <v>297</v>
      </c>
      <c r="W24" s="116">
        <v>289</v>
      </c>
      <c r="X24" s="116">
        <v>263</v>
      </c>
      <c r="Y24" s="112">
        <v>308</v>
      </c>
      <c r="Z24" s="112">
        <v>404</v>
      </c>
      <c r="AB24" s="117">
        <f t="shared" si="2"/>
        <v>3.283244886183553E-3</v>
      </c>
    </row>
    <row r="25" spans="1:28" x14ac:dyDescent="0.25">
      <c r="S25" s="115" t="s">
        <v>69</v>
      </c>
      <c r="T25" s="115"/>
      <c r="U25" s="116"/>
      <c r="V25" s="116">
        <v>2373</v>
      </c>
      <c r="W25" s="116">
        <v>2343</v>
      </c>
      <c r="X25" s="116">
        <v>2526</v>
      </c>
      <c r="Y25" s="112">
        <v>2722</v>
      </c>
      <c r="Z25" s="112">
        <v>2752</v>
      </c>
      <c r="AB25" s="117">
        <f t="shared" si="2"/>
        <v>2.2365074076181032E-2</v>
      </c>
    </row>
    <row r="26" spans="1:28" x14ac:dyDescent="0.25">
      <c r="S26" s="115" t="s">
        <v>70</v>
      </c>
      <c r="T26" s="115"/>
      <c r="U26" s="116"/>
      <c r="V26" s="116">
        <v>2037</v>
      </c>
      <c r="W26" s="116">
        <v>2133</v>
      </c>
      <c r="X26" s="116">
        <v>2520</v>
      </c>
      <c r="Y26" s="112">
        <v>2701</v>
      </c>
      <c r="Z26" s="112">
        <v>2709</v>
      </c>
      <c r="AB26" s="117">
        <f t="shared" si="2"/>
        <v>2.2015619793740705E-2</v>
      </c>
    </row>
    <row r="27" spans="1:28" x14ac:dyDescent="0.25">
      <c r="S27" s="115" t="s">
        <v>71</v>
      </c>
      <c r="T27" s="115"/>
      <c r="U27" s="116"/>
      <c r="V27" s="116">
        <v>6057</v>
      </c>
      <c r="W27" s="116">
        <v>6236</v>
      </c>
      <c r="X27" s="116">
        <v>6781</v>
      </c>
      <c r="Y27" s="112">
        <v>7334</v>
      </c>
      <c r="Z27" s="112">
        <v>7376</v>
      </c>
      <c r="AB27" s="117">
        <f t="shared" si="2"/>
        <v>5.9943599704182886E-2</v>
      </c>
    </row>
    <row r="28" spans="1:28" x14ac:dyDescent="0.25">
      <c r="S28" s="115" t="s">
        <v>72</v>
      </c>
      <c r="T28" s="115"/>
      <c r="U28" s="116"/>
      <c r="V28" s="116">
        <v>9936</v>
      </c>
      <c r="W28" s="116">
        <v>9418</v>
      </c>
      <c r="X28" s="116">
        <v>9248</v>
      </c>
      <c r="Y28" s="112">
        <v>9537</v>
      </c>
      <c r="Z28" s="112">
        <v>10463</v>
      </c>
      <c r="AB28" s="117">
        <f t="shared" si="2"/>
        <v>8.5031166445887416E-2</v>
      </c>
    </row>
    <row r="29" spans="1:28" x14ac:dyDescent="0.25">
      <c r="S29" s="115" t="s">
        <v>73</v>
      </c>
      <c r="T29" s="115"/>
      <c r="U29" s="116"/>
      <c r="V29" s="116">
        <v>3754</v>
      </c>
      <c r="W29" s="116">
        <v>3496</v>
      </c>
      <c r="X29" s="116">
        <v>3407</v>
      </c>
      <c r="Y29" s="112">
        <v>3726</v>
      </c>
      <c r="Z29" s="112">
        <v>3442</v>
      </c>
      <c r="AB29" s="117">
        <f t="shared" si="2"/>
        <v>2.7972596282781655E-2</v>
      </c>
    </row>
    <row r="30" spans="1:28" x14ac:dyDescent="0.25">
      <c r="S30" s="115" t="s">
        <v>74</v>
      </c>
      <c r="T30" s="115"/>
      <c r="U30" s="116"/>
      <c r="V30" s="116">
        <v>5727</v>
      </c>
      <c r="W30" s="116">
        <v>5961</v>
      </c>
      <c r="X30" s="116">
        <v>6080</v>
      </c>
      <c r="Y30" s="112">
        <v>6269</v>
      </c>
      <c r="Z30" s="112">
        <v>6461</v>
      </c>
      <c r="AB30" s="117">
        <f t="shared" si="2"/>
        <v>5.2507537647603797E-2</v>
      </c>
    </row>
    <row r="31" spans="1:28" x14ac:dyDescent="0.25">
      <c r="S31" s="115" t="s">
        <v>75</v>
      </c>
      <c r="T31" s="115"/>
      <c r="U31" s="116"/>
      <c r="V31" s="116">
        <v>9824</v>
      </c>
      <c r="W31" s="116">
        <v>9922</v>
      </c>
      <c r="X31" s="116">
        <v>11844</v>
      </c>
      <c r="Y31" s="112">
        <v>12722</v>
      </c>
      <c r="Z31" s="112">
        <v>13543</v>
      </c>
      <c r="AB31" s="117">
        <f t="shared" si="2"/>
        <v>0.11006184528114817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1075</v>
      </c>
      <c r="W32" s="116">
        <v>994</v>
      </c>
      <c r="X32" s="116">
        <v>1134</v>
      </c>
      <c r="Y32" s="112">
        <v>1258</v>
      </c>
      <c r="Z32" s="112">
        <v>1404</v>
      </c>
      <c r="AB32" s="117">
        <f t="shared" si="2"/>
        <v>1.1410088663865614E-2</v>
      </c>
    </row>
    <row r="33" spans="19:32" x14ac:dyDescent="0.25">
      <c r="S33" s="115" t="s">
        <v>77</v>
      </c>
      <c r="T33" s="115"/>
      <c r="U33" s="116"/>
      <c r="V33" s="116">
        <v>6208</v>
      </c>
      <c r="W33" s="116">
        <v>6725</v>
      </c>
      <c r="X33" s="116">
        <v>6987</v>
      </c>
      <c r="Y33" s="112">
        <v>7586</v>
      </c>
      <c r="Z33" s="112">
        <v>8236</v>
      </c>
      <c r="AB33" s="117">
        <f t="shared" si="2"/>
        <v>6.6932685352989463E-2</v>
      </c>
    </row>
    <row r="34" spans="19:32" x14ac:dyDescent="0.25">
      <c r="S34" s="118" t="s">
        <v>53</v>
      </c>
      <c r="T34" s="118"/>
      <c r="U34" s="119"/>
      <c r="V34" s="119">
        <v>101222</v>
      </c>
      <c r="W34" s="119">
        <v>104043</v>
      </c>
      <c r="X34" s="119">
        <v>110014</v>
      </c>
      <c r="Y34" s="120">
        <v>117303</v>
      </c>
      <c r="Z34" s="120">
        <v>123049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57681</v>
      </c>
      <c r="W37" s="112">
        <v>60450</v>
      </c>
      <c r="X37" s="112">
        <v>61610</v>
      </c>
      <c r="Y37" s="112">
        <v>63389</v>
      </c>
      <c r="Z37" s="112">
        <v>65596</v>
      </c>
      <c r="AB37" s="132">
        <f>Z37/Z40*100</f>
        <v>81.045751633986924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12014</v>
      </c>
      <c r="W38" s="112">
        <v>12488</v>
      </c>
      <c r="X38" s="112">
        <v>13351</v>
      </c>
      <c r="Y38" s="112">
        <v>14380</v>
      </c>
      <c r="Z38" s="112">
        <v>15341</v>
      </c>
      <c r="AB38" s="132">
        <f>Z38/Z40*100</f>
        <v>18.954248366013072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69695</v>
      </c>
      <c r="W40" s="112">
        <v>72938</v>
      </c>
      <c r="X40" s="112">
        <v>74961</v>
      </c>
      <c r="Y40" s="112">
        <v>77769</v>
      </c>
      <c r="Z40" s="112">
        <v>80937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68</v>
      </c>
      <c r="W44" s="112">
        <v>84</v>
      </c>
      <c r="X44" s="112">
        <v>142</v>
      </c>
      <c r="Y44" s="112">
        <v>170</v>
      </c>
      <c r="Z44" s="112">
        <v>235</v>
      </c>
    </row>
    <row r="45" spans="19:32" x14ac:dyDescent="0.25">
      <c r="S45" s="115" t="s">
        <v>37</v>
      </c>
      <c r="T45" s="115"/>
      <c r="U45" s="112"/>
      <c r="V45" s="112">
        <v>1343</v>
      </c>
      <c r="W45" s="112">
        <v>1386</v>
      </c>
      <c r="X45" s="112">
        <v>1635</v>
      </c>
      <c r="Y45" s="112">
        <v>2035</v>
      </c>
      <c r="Z45" s="112">
        <v>2287</v>
      </c>
    </row>
    <row r="46" spans="19:32" x14ac:dyDescent="0.25">
      <c r="S46" s="115" t="s">
        <v>38</v>
      </c>
      <c r="T46" s="115"/>
      <c r="U46" s="112"/>
      <c r="V46" s="112">
        <v>3341</v>
      </c>
      <c r="W46" s="112">
        <v>3289</v>
      </c>
      <c r="X46" s="112">
        <v>3535</v>
      </c>
      <c r="Y46" s="112">
        <v>3789</v>
      </c>
      <c r="Z46" s="112">
        <v>4114</v>
      </c>
    </row>
    <row r="47" spans="19:32" x14ac:dyDescent="0.25">
      <c r="S47" s="115" t="s">
        <v>39</v>
      </c>
      <c r="T47" s="115"/>
      <c r="U47" s="112"/>
      <c r="V47" s="112">
        <v>4839</v>
      </c>
      <c r="W47" s="112">
        <v>4810</v>
      </c>
      <c r="X47" s="112">
        <v>4937</v>
      </c>
      <c r="Y47" s="112">
        <v>5304</v>
      </c>
      <c r="Z47" s="112">
        <v>5595</v>
      </c>
    </row>
    <row r="48" spans="19:32" x14ac:dyDescent="0.25">
      <c r="S48" s="115" t="s">
        <v>40</v>
      </c>
      <c r="T48" s="115"/>
      <c r="U48" s="112"/>
      <c r="V48" s="112">
        <v>6367</v>
      </c>
      <c r="W48" s="112">
        <v>6622</v>
      </c>
      <c r="X48" s="112">
        <v>6838</v>
      </c>
      <c r="Y48" s="112">
        <v>7196</v>
      </c>
      <c r="Z48" s="112">
        <v>7447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6136</v>
      </c>
      <c r="W49" s="112">
        <v>6240</v>
      </c>
      <c r="X49" s="112">
        <v>6392</v>
      </c>
      <c r="Y49" s="112">
        <v>6779</v>
      </c>
      <c r="Z49" s="112">
        <v>7225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Mackay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5910</v>
      </c>
      <c r="W50" s="112">
        <v>6206</v>
      </c>
      <c r="X50" s="112">
        <v>6282</v>
      </c>
      <c r="Y50" s="112">
        <v>6626</v>
      </c>
      <c r="Z50" s="112">
        <v>6852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5277</v>
      </c>
      <c r="W51" s="112">
        <v>5340</v>
      </c>
      <c r="X51" s="112">
        <v>5586</v>
      </c>
      <c r="Y51" s="112">
        <v>5974</v>
      </c>
      <c r="Z51" s="112">
        <v>6524</v>
      </c>
    </row>
    <row r="52" spans="1:26" ht="15" customHeight="1" x14ac:dyDescent="0.25">
      <c r="S52" s="115" t="s">
        <v>44</v>
      </c>
      <c r="T52" s="115"/>
      <c r="U52" s="112"/>
      <c r="V52" s="112">
        <v>5558</v>
      </c>
      <c r="W52" s="112">
        <v>5518</v>
      </c>
      <c r="X52" s="112">
        <v>5451</v>
      </c>
      <c r="Y52" s="112">
        <v>5677</v>
      </c>
      <c r="Z52" s="112">
        <v>5753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5254</v>
      </c>
      <c r="W53" s="112">
        <v>5379</v>
      </c>
      <c r="X53" s="112">
        <v>5535</v>
      </c>
      <c r="Y53" s="112">
        <v>5786</v>
      </c>
      <c r="Z53" s="112">
        <v>5922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4994</v>
      </c>
      <c r="W54" s="112">
        <v>5015</v>
      </c>
      <c r="X54" s="112">
        <v>5055</v>
      </c>
      <c r="Y54" s="112">
        <v>5318</v>
      </c>
      <c r="Z54" s="112">
        <v>5403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3586</v>
      </c>
      <c r="W55" s="112">
        <v>3869</v>
      </c>
      <c r="X55" s="112">
        <v>4035</v>
      </c>
      <c r="Y55" s="112">
        <v>4254</v>
      </c>
      <c r="Z55" s="112">
        <v>4445</v>
      </c>
    </row>
    <row r="56" spans="1:26" ht="15" customHeight="1" x14ac:dyDescent="0.25">
      <c r="S56" s="115" t="s">
        <v>48</v>
      </c>
      <c r="T56" s="115"/>
      <c r="U56" s="112"/>
      <c r="V56" s="112">
        <v>1662</v>
      </c>
      <c r="W56" s="112">
        <v>1844</v>
      </c>
      <c r="X56" s="112">
        <v>2018</v>
      </c>
      <c r="Y56" s="112">
        <v>2234</v>
      </c>
      <c r="Z56" s="112">
        <v>2341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566</v>
      </c>
      <c r="W57" s="112">
        <v>682</v>
      </c>
      <c r="X57" s="112">
        <v>685</v>
      </c>
      <c r="Y57" s="112">
        <v>787</v>
      </c>
      <c r="Z57" s="112">
        <v>827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214</v>
      </c>
      <c r="W58" s="112">
        <v>247</v>
      </c>
      <c r="X58" s="112">
        <v>265</v>
      </c>
      <c r="Y58" s="112">
        <v>268</v>
      </c>
      <c r="Z58" s="112">
        <v>289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112</v>
      </c>
      <c r="X59" s="112">
        <v>106</v>
      </c>
      <c r="Y59" s="112">
        <v>102</v>
      </c>
      <c r="Z59" s="112">
        <v>108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57</v>
      </c>
      <c r="W60" s="112">
        <v>71</v>
      </c>
      <c r="X60" s="112">
        <v>74</v>
      </c>
      <c r="Y60" s="112">
        <v>77</v>
      </c>
      <c r="Z60" s="112">
        <v>72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55281</v>
      </c>
      <c r="W61" s="112">
        <v>56722</v>
      </c>
      <c r="X61" s="112">
        <v>58571</v>
      </c>
      <c r="Y61" s="112">
        <v>62364</v>
      </c>
      <c r="Z61" s="112">
        <v>65441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106</v>
      </c>
      <c r="W63" s="112">
        <v>146</v>
      </c>
      <c r="X63" s="112">
        <v>221</v>
      </c>
      <c r="Y63" s="112">
        <v>282</v>
      </c>
      <c r="Z63" s="112">
        <v>309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1567</v>
      </c>
      <c r="W64" s="112">
        <v>1651</v>
      </c>
      <c r="X64" s="112">
        <v>2017</v>
      </c>
      <c r="Y64" s="112">
        <v>2266</v>
      </c>
      <c r="Z64" s="112">
        <v>2531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Mackay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3441</v>
      </c>
      <c r="W65" s="112">
        <v>3412</v>
      </c>
      <c r="X65" s="112">
        <v>3716</v>
      </c>
      <c r="Y65" s="112">
        <v>4073</v>
      </c>
      <c r="Z65" s="112">
        <v>4295</v>
      </c>
    </row>
    <row r="66" spans="1:26" x14ac:dyDescent="0.25">
      <c r="S66" s="115" t="s">
        <v>39</v>
      </c>
      <c r="T66" s="115"/>
      <c r="U66" s="112"/>
      <c r="V66" s="112">
        <v>4170</v>
      </c>
      <c r="W66" s="112">
        <v>4312</v>
      </c>
      <c r="X66" s="112">
        <v>4728</v>
      </c>
      <c r="Y66" s="112">
        <v>4884</v>
      </c>
      <c r="Z66" s="112">
        <v>5079</v>
      </c>
    </row>
    <row r="67" spans="1:26" x14ac:dyDescent="0.25">
      <c r="S67" s="115" t="s">
        <v>40</v>
      </c>
      <c r="T67" s="115"/>
      <c r="U67" s="112"/>
      <c r="V67" s="112">
        <v>4916</v>
      </c>
      <c r="W67" s="112">
        <v>5131</v>
      </c>
      <c r="X67" s="112">
        <v>5507</v>
      </c>
      <c r="Y67" s="112">
        <v>5746</v>
      </c>
      <c r="Z67" s="112">
        <v>6247</v>
      </c>
    </row>
    <row r="68" spans="1:26" x14ac:dyDescent="0.25">
      <c r="S68" s="115" t="s">
        <v>41</v>
      </c>
      <c r="T68" s="115"/>
      <c r="U68" s="112"/>
      <c r="V68" s="112">
        <v>4763</v>
      </c>
      <c r="W68" s="112">
        <v>4890</v>
      </c>
      <c r="X68" s="112">
        <v>5267</v>
      </c>
      <c r="Y68" s="112">
        <v>5850</v>
      </c>
      <c r="Z68" s="112">
        <v>6134</v>
      </c>
    </row>
    <row r="69" spans="1:26" x14ac:dyDescent="0.25">
      <c r="S69" s="115" t="s">
        <v>42</v>
      </c>
      <c r="T69" s="115"/>
      <c r="U69" s="112"/>
      <c r="V69" s="112">
        <v>4596</v>
      </c>
      <c r="W69" s="112">
        <v>4905</v>
      </c>
      <c r="X69" s="112">
        <v>5373</v>
      </c>
      <c r="Y69" s="112">
        <v>5889</v>
      </c>
      <c r="Z69" s="112">
        <v>6110</v>
      </c>
    </row>
    <row r="70" spans="1:26" x14ac:dyDescent="0.25">
      <c r="S70" s="115" t="s">
        <v>43</v>
      </c>
      <c r="T70" s="115"/>
      <c r="U70" s="112"/>
      <c r="V70" s="112">
        <v>4498</v>
      </c>
      <c r="W70" s="112">
        <v>4579</v>
      </c>
      <c r="X70" s="112">
        <v>4846</v>
      </c>
      <c r="Y70" s="112">
        <v>5290</v>
      </c>
      <c r="Z70" s="112">
        <v>5539</v>
      </c>
    </row>
    <row r="71" spans="1:26" x14ac:dyDescent="0.25">
      <c r="S71" s="115" t="s">
        <v>44</v>
      </c>
      <c r="T71" s="115"/>
      <c r="U71" s="112"/>
      <c r="V71" s="112">
        <v>5076</v>
      </c>
      <c r="W71" s="112">
        <v>4968</v>
      </c>
      <c r="X71" s="112">
        <v>5052</v>
      </c>
      <c r="Y71" s="112">
        <v>5199</v>
      </c>
      <c r="Z71" s="112">
        <v>5233</v>
      </c>
    </row>
    <row r="72" spans="1:26" x14ac:dyDescent="0.25">
      <c r="S72" s="115" t="s">
        <v>45</v>
      </c>
      <c r="T72" s="115"/>
      <c r="U72" s="112"/>
      <c r="V72" s="112">
        <v>4420</v>
      </c>
      <c r="W72" s="112">
        <v>4477</v>
      </c>
      <c r="X72" s="112">
        <v>5018</v>
      </c>
      <c r="Y72" s="112">
        <v>5280</v>
      </c>
      <c r="Z72" s="112">
        <v>5544</v>
      </c>
    </row>
    <row r="73" spans="1:26" x14ac:dyDescent="0.25">
      <c r="S73" s="115" t="s">
        <v>46</v>
      </c>
      <c r="T73" s="115"/>
      <c r="U73" s="112"/>
      <c r="V73" s="112">
        <v>4105</v>
      </c>
      <c r="W73" s="112">
        <v>4190</v>
      </c>
      <c r="X73" s="112">
        <v>4418</v>
      </c>
      <c r="Y73" s="112">
        <v>4470</v>
      </c>
      <c r="Z73" s="112">
        <v>4549</v>
      </c>
    </row>
    <row r="74" spans="1:26" x14ac:dyDescent="0.25">
      <c r="S74" s="115" t="s">
        <v>47</v>
      </c>
      <c r="T74" s="115"/>
      <c r="U74" s="112"/>
      <c r="V74" s="112">
        <v>2570</v>
      </c>
      <c r="W74" s="112">
        <v>2745</v>
      </c>
      <c r="X74" s="112">
        <v>3028</v>
      </c>
      <c r="Y74" s="112">
        <v>3299</v>
      </c>
      <c r="Z74" s="112">
        <v>3441</v>
      </c>
    </row>
    <row r="75" spans="1:26" x14ac:dyDescent="0.25">
      <c r="S75" s="115" t="s">
        <v>48</v>
      </c>
      <c r="T75" s="115"/>
      <c r="U75" s="112"/>
      <c r="V75" s="112">
        <v>1013</v>
      </c>
      <c r="W75" s="112">
        <v>1153</v>
      </c>
      <c r="X75" s="112">
        <v>1333</v>
      </c>
      <c r="Y75" s="112">
        <v>1427</v>
      </c>
      <c r="Z75" s="112">
        <v>1600</v>
      </c>
    </row>
    <row r="76" spans="1:26" x14ac:dyDescent="0.25">
      <c r="S76" s="115" t="s">
        <v>49</v>
      </c>
      <c r="T76" s="115"/>
      <c r="U76" s="112"/>
      <c r="V76" s="112">
        <v>376</v>
      </c>
      <c r="W76" s="112">
        <v>424</v>
      </c>
      <c r="X76" s="112">
        <v>433</v>
      </c>
      <c r="Y76" s="112">
        <v>485</v>
      </c>
      <c r="Z76" s="112">
        <v>508</v>
      </c>
    </row>
    <row r="77" spans="1:26" x14ac:dyDescent="0.25">
      <c r="S77" s="115" t="s">
        <v>50</v>
      </c>
      <c r="T77" s="115"/>
      <c r="U77" s="112"/>
      <c r="V77" s="112">
        <v>153</v>
      </c>
      <c r="W77" s="112">
        <v>181</v>
      </c>
      <c r="X77" s="112">
        <v>193</v>
      </c>
      <c r="Y77" s="112">
        <v>207</v>
      </c>
      <c r="Z77" s="112">
        <v>217</v>
      </c>
    </row>
    <row r="78" spans="1:26" x14ac:dyDescent="0.25">
      <c r="S78" s="115" t="s">
        <v>51</v>
      </c>
      <c r="T78" s="115"/>
      <c r="U78" s="112"/>
      <c r="V78" s="112">
        <v>105</v>
      </c>
      <c r="W78" s="112">
        <v>101</v>
      </c>
      <c r="X78" s="112">
        <v>78</v>
      </c>
      <c r="Y78" s="112">
        <v>77</v>
      </c>
      <c r="Z78" s="112">
        <v>83</v>
      </c>
    </row>
    <row r="79" spans="1:26" x14ac:dyDescent="0.25">
      <c r="S79" s="115" t="s">
        <v>52</v>
      </c>
      <c r="T79" s="115"/>
      <c r="U79" s="112"/>
      <c r="V79" s="112">
        <v>58</v>
      </c>
      <c r="W79" s="112">
        <v>58</v>
      </c>
      <c r="X79" s="112">
        <v>67</v>
      </c>
      <c r="Y79" s="112">
        <v>63</v>
      </c>
      <c r="Z79" s="112">
        <v>75</v>
      </c>
    </row>
    <row r="80" spans="1:26" x14ac:dyDescent="0.25">
      <c r="S80" s="118" t="s">
        <v>53</v>
      </c>
      <c r="T80" s="118"/>
      <c r="U80" s="112"/>
      <c r="V80" s="112">
        <v>45939</v>
      </c>
      <c r="W80" s="112">
        <v>47320</v>
      </c>
      <c r="X80" s="112">
        <v>51295</v>
      </c>
      <c r="Y80" s="112">
        <v>54788</v>
      </c>
      <c r="Z80" s="112">
        <v>57489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Mackay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2883</v>
      </c>
      <c r="W83" s="112">
        <v>3039</v>
      </c>
      <c r="X83" s="112">
        <v>3016</v>
      </c>
      <c r="Y83" s="112">
        <v>3004</v>
      </c>
      <c r="Z83" s="112">
        <v>2993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3035</v>
      </c>
      <c r="W84" s="112">
        <v>3158</v>
      </c>
      <c r="X84" s="112">
        <v>3211</v>
      </c>
      <c r="Y84" s="112">
        <v>3270</v>
      </c>
      <c r="Z84" s="112">
        <v>3312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11363</v>
      </c>
      <c r="W85" s="112">
        <v>11845</v>
      </c>
      <c r="X85" s="112">
        <v>12012</v>
      </c>
      <c r="Y85" s="112">
        <v>12235</v>
      </c>
      <c r="Z85" s="112">
        <v>12345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123,049</v>
      </c>
      <c r="D86" s="96">
        <f t="shared" ref="D86:D91" si="4">AD4</f>
        <v>4.8975312009820637E-2</v>
      </c>
      <c r="E86" s="97">
        <f t="shared" ref="E86:E91" si="5">AD4</f>
        <v>4.8975312009820637E-2</v>
      </c>
      <c r="F86" s="96">
        <f t="shared" ref="F86:F91" si="6">AF4</f>
        <v>0.21565896067970747</v>
      </c>
      <c r="G86" s="97">
        <f t="shared" ref="G86:G91" si="7">AF4</f>
        <v>0.21565896067970747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1123</v>
      </c>
      <c r="W86" s="112">
        <v>1115</v>
      </c>
      <c r="X86" s="112">
        <v>1202</v>
      </c>
      <c r="Y86" s="112">
        <v>1321</v>
      </c>
      <c r="Z86" s="112">
        <v>1412</v>
      </c>
    </row>
    <row r="87" spans="1:30" ht="15" customHeight="1" x14ac:dyDescent="0.25">
      <c r="A87" s="98" t="s">
        <v>4</v>
      </c>
      <c r="B87" s="49"/>
      <c r="C87" s="57" t="str">
        <f t="shared" si="3"/>
        <v>65,440</v>
      </c>
      <c r="D87" s="96">
        <f t="shared" si="4"/>
        <v>4.932332756077229E-2</v>
      </c>
      <c r="E87" s="97">
        <f t="shared" si="5"/>
        <v>4.932332756077229E-2</v>
      </c>
      <c r="F87" s="96">
        <f t="shared" si="6"/>
        <v>0.18381302121963139</v>
      </c>
      <c r="G87" s="97">
        <f t="shared" si="7"/>
        <v>0.18381302121963139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934</v>
      </c>
      <c r="W87" s="112">
        <v>951</v>
      </c>
      <c r="X87" s="112">
        <v>941</v>
      </c>
      <c r="Y87" s="112">
        <v>967</v>
      </c>
      <c r="Z87" s="112">
        <v>963</v>
      </c>
    </row>
    <row r="88" spans="1:30" ht="15" customHeight="1" x14ac:dyDescent="0.25">
      <c r="A88" s="98" t="s">
        <v>5</v>
      </c>
      <c r="B88" s="49"/>
      <c r="C88" s="57" t="str">
        <f t="shared" si="3"/>
        <v>57,491</v>
      </c>
      <c r="D88" s="96">
        <f t="shared" si="4"/>
        <v>4.9316468634214905E-2</v>
      </c>
      <c r="E88" s="97">
        <f t="shared" si="5"/>
        <v>4.9316468634214905E-2</v>
      </c>
      <c r="F88" s="96">
        <f t="shared" si="6"/>
        <v>0.25140941642541526</v>
      </c>
      <c r="G88" s="97">
        <f t="shared" si="7"/>
        <v>0.25140941642541526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1303</v>
      </c>
      <c r="W88" s="112">
        <v>1370</v>
      </c>
      <c r="X88" s="112">
        <v>1409</v>
      </c>
      <c r="Y88" s="112">
        <v>1515</v>
      </c>
      <c r="Z88" s="112">
        <v>1556</v>
      </c>
    </row>
    <row r="89" spans="1:30" ht="15" customHeight="1" x14ac:dyDescent="0.25">
      <c r="A89" s="49" t="s">
        <v>6</v>
      </c>
      <c r="B89" s="49"/>
      <c r="C89" s="57" t="str">
        <f t="shared" si="3"/>
        <v>80,937</v>
      </c>
      <c r="D89" s="96">
        <f t="shared" si="4"/>
        <v>4.0722643692940652E-2</v>
      </c>
      <c r="E89" s="97">
        <f t="shared" si="5"/>
        <v>4.0722643692940652E-2</v>
      </c>
      <c r="F89" s="96">
        <f t="shared" si="6"/>
        <v>0.16120285218289543</v>
      </c>
      <c r="G89" s="97">
        <f t="shared" si="7"/>
        <v>0.16120285218289543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7056</v>
      </c>
      <c r="W89" s="112">
        <v>7218</v>
      </c>
      <c r="X89" s="112">
        <v>7186</v>
      </c>
      <c r="Y89" s="112">
        <v>7276</v>
      </c>
      <c r="Z89" s="112">
        <v>7711</v>
      </c>
    </row>
    <row r="90" spans="1:30" ht="15" customHeight="1" x14ac:dyDescent="0.25">
      <c r="A90" s="49" t="s">
        <v>95</v>
      </c>
      <c r="B90" s="49"/>
      <c r="C90" s="57" t="str">
        <f t="shared" si="3"/>
        <v>$57,807</v>
      </c>
      <c r="D90" s="96">
        <f t="shared" si="4"/>
        <v>5.0541867248021566E-2</v>
      </c>
      <c r="E90" s="97">
        <f t="shared" si="5"/>
        <v>5.0541867248021566E-2</v>
      </c>
      <c r="F90" s="96">
        <f t="shared" si="6"/>
        <v>0.10463320020637856</v>
      </c>
      <c r="G90" s="97">
        <f t="shared" si="7"/>
        <v>0.10463320020637856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4903</v>
      </c>
      <c r="W90" s="112">
        <v>4949</v>
      </c>
      <c r="X90" s="112">
        <v>5055</v>
      </c>
      <c r="Y90" s="112">
        <v>5225</v>
      </c>
      <c r="Z90" s="112">
        <v>5373</v>
      </c>
    </row>
    <row r="91" spans="1:30" ht="15" customHeight="1" x14ac:dyDescent="0.25">
      <c r="A91" s="49" t="s">
        <v>7</v>
      </c>
      <c r="B91" s="49"/>
      <c r="C91" s="57" t="str">
        <f t="shared" si="3"/>
        <v>$6,313.6 mil</v>
      </c>
      <c r="D91" s="96">
        <f t="shared" si="4"/>
        <v>8.588411699874321E-2</v>
      </c>
      <c r="E91" s="97">
        <f t="shared" si="5"/>
        <v>8.588411699874321E-2</v>
      </c>
      <c r="F91" s="96">
        <f t="shared" si="6"/>
        <v>0.31226592645982931</v>
      </c>
      <c r="G91" s="97">
        <f t="shared" si="7"/>
        <v>0.31226592645982931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37740</v>
      </c>
      <c r="W91" s="112">
        <v>39594</v>
      </c>
      <c r="X91" s="112">
        <v>40262</v>
      </c>
      <c r="Y91" s="112">
        <v>41724</v>
      </c>
      <c r="Z91" s="112">
        <v>43600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2177</v>
      </c>
      <c r="W93" s="112">
        <v>2291</v>
      </c>
      <c r="X93" s="112">
        <v>2363</v>
      </c>
      <c r="Y93" s="112">
        <v>2428</v>
      </c>
      <c r="Z93" s="112">
        <v>2452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5519</v>
      </c>
      <c r="W94" s="112">
        <v>5740</v>
      </c>
      <c r="X94" s="112">
        <v>5926</v>
      </c>
      <c r="Y94" s="112">
        <v>6170</v>
      </c>
      <c r="Z94" s="112">
        <v>6263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1365</v>
      </c>
      <c r="W95" s="112">
        <v>1489</v>
      </c>
      <c r="X95" s="112">
        <v>1580</v>
      </c>
      <c r="Y95" s="112">
        <v>1677</v>
      </c>
      <c r="Z95" s="112">
        <v>1757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4635</v>
      </c>
      <c r="W96" s="112">
        <v>4799</v>
      </c>
      <c r="X96" s="112">
        <v>5211</v>
      </c>
      <c r="Y96" s="112">
        <v>5501</v>
      </c>
      <c r="Z96" s="112">
        <v>5791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6375</v>
      </c>
      <c r="W97" s="112">
        <v>6434</v>
      </c>
      <c r="X97" s="112">
        <v>6451</v>
      </c>
      <c r="Y97" s="112">
        <v>6588</v>
      </c>
      <c r="Z97" s="112">
        <v>6754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3733</v>
      </c>
      <c r="W98" s="112">
        <v>3858</v>
      </c>
      <c r="X98" s="112">
        <v>3912</v>
      </c>
      <c r="Y98" s="112">
        <v>4001</v>
      </c>
      <c r="Z98" s="112">
        <v>4032</v>
      </c>
    </row>
    <row r="99" spans="1:32" ht="15" customHeight="1" x14ac:dyDescent="0.25">
      <c r="S99" s="115" t="s">
        <v>196</v>
      </c>
      <c r="T99" s="115"/>
      <c r="U99" s="112"/>
      <c r="V99" s="112">
        <v>1161</v>
      </c>
      <c r="W99" s="112">
        <v>1290</v>
      </c>
      <c r="X99" s="112">
        <v>1308</v>
      </c>
      <c r="Y99" s="112">
        <v>1372</v>
      </c>
      <c r="Z99" s="112">
        <v>1630</v>
      </c>
    </row>
    <row r="100" spans="1:32" ht="15" customHeight="1" x14ac:dyDescent="0.25">
      <c r="S100" s="115" t="s">
        <v>58</v>
      </c>
      <c r="T100" s="115"/>
      <c r="U100" s="112"/>
      <c r="V100" s="112">
        <v>2654</v>
      </c>
      <c r="W100" s="112">
        <v>2859</v>
      </c>
      <c r="X100" s="112">
        <v>3003</v>
      </c>
      <c r="Y100" s="112">
        <v>3109</v>
      </c>
      <c r="Z100" s="112">
        <v>3056</v>
      </c>
    </row>
    <row r="101" spans="1:32" x14ac:dyDescent="0.25">
      <c r="A101" s="18"/>
      <c r="S101" s="118" t="s">
        <v>53</v>
      </c>
      <c r="T101" s="118"/>
      <c r="U101" s="112"/>
      <c r="V101" s="112">
        <v>31955</v>
      </c>
      <c r="W101" s="112">
        <v>33344</v>
      </c>
      <c r="X101" s="112">
        <v>34582</v>
      </c>
      <c r="Y101" s="112">
        <v>35925</v>
      </c>
      <c r="Z101" s="112">
        <v>37234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80766</v>
      </c>
      <c r="W104" s="112">
        <v>87841</v>
      </c>
      <c r="X104" s="112">
        <v>89060</v>
      </c>
      <c r="Y104" s="112">
        <v>95567</v>
      </c>
      <c r="Z104" s="112">
        <v>102012</v>
      </c>
      <c r="AB104" s="109" t="str">
        <f>TEXT(Z104,"###,###")</f>
        <v>102,012</v>
      </c>
      <c r="AD104" s="130">
        <f>Z104/($Z$4)*100</f>
        <v>82.903558744890248</v>
      </c>
      <c r="AF104" s="109"/>
    </row>
    <row r="105" spans="1:32" x14ac:dyDescent="0.25">
      <c r="S105" s="115" t="s">
        <v>17</v>
      </c>
      <c r="T105" s="115"/>
      <c r="U105" s="112"/>
      <c r="V105" s="112">
        <v>13960</v>
      </c>
      <c r="W105" s="112">
        <v>14175</v>
      </c>
      <c r="X105" s="112">
        <v>14301</v>
      </c>
      <c r="Y105" s="112">
        <v>15096</v>
      </c>
      <c r="Z105" s="112">
        <v>14648</v>
      </c>
      <c r="AB105" s="109" t="str">
        <f>TEXT(Z105,"###,###")</f>
        <v>14,648</v>
      </c>
      <c r="AD105" s="130">
        <f>Z105/($Z$4)*100</f>
        <v>11.904200765548683</v>
      </c>
      <c r="AF105" s="109"/>
    </row>
    <row r="106" spans="1:32" x14ac:dyDescent="0.25">
      <c r="S106" s="118" t="s">
        <v>53</v>
      </c>
      <c r="T106" s="118"/>
      <c r="U106" s="120"/>
      <c r="V106" s="120">
        <v>94726</v>
      </c>
      <c r="W106" s="120">
        <v>102016</v>
      </c>
      <c r="X106" s="120">
        <v>103361</v>
      </c>
      <c r="Y106" s="120">
        <v>110663</v>
      </c>
      <c r="Z106" s="120">
        <v>116660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11569</v>
      </c>
      <c r="W108" s="112">
        <v>12140</v>
      </c>
      <c r="X108" s="112">
        <v>12458</v>
      </c>
      <c r="Y108" s="112">
        <v>12639</v>
      </c>
      <c r="Z108" s="112">
        <v>13255</v>
      </c>
      <c r="AB108" s="109" t="str">
        <f>TEXT(Z108,"###,###")</f>
        <v>13,255</v>
      </c>
      <c r="AD108" s="130">
        <f>Z108/($Z$4)*100</f>
        <v>10.772131427317573</v>
      </c>
      <c r="AF108" s="109"/>
    </row>
    <row r="109" spans="1:32" x14ac:dyDescent="0.25">
      <c r="S109" s="115" t="s">
        <v>20</v>
      </c>
      <c r="T109" s="115"/>
      <c r="U109" s="112"/>
      <c r="V109" s="112">
        <v>14169</v>
      </c>
      <c r="W109" s="112">
        <v>14331</v>
      </c>
      <c r="X109" s="112">
        <v>16200</v>
      </c>
      <c r="Y109" s="112">
        <v>16584</v>
      </c>
      <c r="Z109" s="112">
        <v>16238</v>
      </c>
      <c r="AB109" s="109" t="str">
        <f>TEXT(Z109,"###,###")</f>
        <v>16,238</v>
      </c>
      <c r="AD109" s="130">
        <f>Z109/($Z$4)*100</f>
        <v>13.19636892620013</v>
      </c>
      <c r="AF109" s="109"/>
    </row>
    <row r="110" spans="1:32" x14ac:dyDescent="0.25">
      <c r="S110" s="115" t="s">
        <v>21</v>
      </c>
      <c r="T110" s="115"/>
      <c r="U110" s="112"/>
      <c r="V110" s="112">
        <v>23007</v>
      </c>
      <c r="W110" s="112">
        <v>22975</v>
      </c>
      <c r="X110" s="112">
        <v>24787</v>
      </c>
      <c r="Y110" s="112">
        <v>28003</v>
      </c>
      <c r="Z110" s="112">
        <v>30132</v>
      </c>
      <c r="AB110" s="109" t="str">
        <f>TEXT(Z110,"###,###")</f>
        <v>30,132</v>
      </c>
      <c r="AD110" s="130">
        <f>Z110/($Z$4)*100</f>
        <v>24.487805670911587</v>
      </c>
      <c r="AF110" s="109"/>
    </row>
    <row r="111" spans="1:32" x14ac:dyDescent="0.25">
      <c r="S111" s="115" t="s">
        <v>22</v>
      </c>
      <c r="T111" s="115"/>
      <c r="U111" s="112"/>
      <c r="V111" s="112">
        <v>46019</v>
      </c>
      <c r="W111" s="112">
        <v>47072</v>
      </c>
      <c r="X111" s="112">
        <v>49916</v>
      </c>
      <c r="Y111" s="112">
        <v>53432</v>
      </c>
      <c r="Z111" s="112">
        <v>57038</v>
      </c>
      <c r="AB111" s="109" t="str">
        <f>TEXT(Z111,"###,###")</f>
        <v>57,038</v>
      </c>
      <c r="AD111" s="130">
        <f>Z111/($Z$4)*100</f>
        <v>46.353891539142943</v>
      </c>
      <c r="AF111" s="109"/>
    </row>
    <row r="112" spans="1:32" x14ac:dyDescent="0.25">
      <c r="S112" s="118" t="s">
        <v>53</v>
      </c>
      <c r="T112" s="118"/>
      <c r="U112" s="112"/>
      <c r="V112" s="112">
        <v>101224</v>
      </c>
      <c r="W112" s="112">
        <v>104040</v>
      </c>
      <c r="X112" s="112">
        <v>110014</v>
      </c>
      <c r="Y112" s="112">
        <v>117307</v>
      </c>
      <c r="Z112" s="112">
        <v>123055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40.92</v>
      </c>
      <c r="W118" s="131">
        <v>41.05</v>
      </c>
      <c r="X118" s="131">
        <v>40.98</v>
      </c>
      <c r="Y118" s="131">
        <v>40.9</v>
      </c>
      <c r="Z118" s="131">
        <v>40.82</v>
      </c>
      <c r="AB118" s="109" t="str">
        <f>TEXT(Z118,"##.0")</f>
        <v>40.8</v>
      </c>
    </row>
    <row r="120" spans="19:32" x14ac:dyDescent="0.25">
      <c r="S120" s="101" t="s">
        <v>97</v>
      </c>
      <c r="T120" s="112"/>
      <c r="U120" s="112"/>
      <c r="V120" s="112">
        <v>61843</v>
      </c>
      <c r="W120" s="112">
        <v>64471</v>
      </c>
      <c r="X120" s="112">
        <v>66053</v>
      </c>
      <c r="Y120" s="112">
        <v>68678</v>
      </c>
      <c r="Z120" s="112">
        <v>71886</v>
      </c>
      <c r="AB120" s="109" t="str">
        <f>TEXT(Z120,"###,###")</f>
        <v>71,886</v>
      </c>
    </row>
    <row r="121" spans="19:32" x14ac:dyDescent="0.25">
      <c r="S121" s="101" t="s">
        <v>98</v>
      </c>
      <c r="T121" s="112"/>
      <c r="U121" s="112"/>
      <c r="V121" s="112">
        <v>3640</v>
      </c>
      <c r="W121" s="112">
        <v>3914</v>
      </c>
      <c r="X121" s="112">
        <v>4046</v>
      </c>
      <c r="Y121" s="112">
        <v>4048</v>
      </c>
      <c r="Z121" s="112">
        <v>4021</v>
      </c>
      <c r="AB121" s="109" t="str">
        <f>TEXT(Z121,"###,###")</f>
        <v>4,021</v>
      </c>
    </row>
    <row r="122" spans="19:32" x14ac:dyDescent="0.25">
      <c r="S122" s="101" t="s">
        <v>99</v>
      </c>
      <c r="T122" s="112"/>
      <c r="U122" s="112"/>
      <c r="V122" s="112">
        <v>4211</v>
      </c>
      <c r="W122" s="112">
        <v>4553</v>
      </c>
      <c r="X122" s="112">
        <v>4865</v>
      </c>
      <c r="Y122" s="112">
        <v>5051</v>
      </c>
      <c r="Z122" s="112">
        <v>5034</v>
      </c>
      <c r="AB122" s="109" t="str">
        <f>TEXT(Z122,"###,###")</f>
        <v>5,034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66054</v>
      </c>
      <c r="W124" s="112">
        <v>69024</v>
      </c>
      <c r="X124" s="112">
        <v>70918</v>
      </c>
      <c r="Y124" s="112">
        <v>73729</v>
      </c>
      <c r="Z124" s="112">
        <v>76920</v>
      </c>
      <c r="AB124" s="109" t="str">
        <f>TEXT(Z124,"###,###")</f>
        <v>76,920</v>
      </c>
      <c r="AD124" s="127">
        <f>Z124/$Z$7*100</f>
        <v>95.036880536713738</v>
      </c>
    </row>
    <row r="125" spans="19:32" x14ac:dyDescent="0.25">
      <c r="S125" s="101" t="s">
        <v>101</v>
      </c>
      <c r="T125" s="112"/>
      <c r="U125" s="112"/>
      <c r="V125" s="112">
        <v>7851</v>
      </c>
      <c r="W125" s="112">
        <v>8467</v>
      </c>
      <c r="X125" s="112">
        <v>8911</v>
      </c>
      <c r="Y125" s="112">
        <v>9099</v>
      </c>
      <c r="Z125" s="112">
        <v>9055</v>
      </c>
      <c r="AB125" s="109" t="str">
        <f>TEXT(Z125,"###,###")</f>
        <v>9,055</v>
      </c>
      <c r="AD125" s="127">
        <f>Z125/$Z$7*100</f>
        <v>11.187713900935295</v>
      </c>
    </row>
    <row r="127" spans="19:32" x14ac:dyDescent="0.25">
      <c r="S127" s="101" t="s">
        <v>102</v>
      </c>
      <c r="T127" s="112"/>
      <c r="U127" s="112"/>
      <c r="V127" s="112">
        <v>37745</v>
      </c>
      <c r="W127" s="112">
        <v>39599</v>
      </c>
      <c r="X127" s="112">
        <v>40259</v>
      </c>
      <c r="Y127" s="112">
        <v>41727</v>
      </c>
      <c r="Z127" s="112">
        <v>43603</v>
      </c>
      <c r="AB127" s="109" t="str">
        <f>TEXT(Z127,"###,###")</f>
        <v>43,603</v>
      </c>
      <c r="AD127" s="127">
        <f>Z127/$Z$7*100</f>
        <v>53.872765237159769</v>
      </c>
    </row>
    <row r="128" spans="19:32" x14ac:dyDescent="0.25">
      <c r="S128" s="101" t="s">
        <v>103</v>
      </c>
      <c r="T128" s="112"/>
      <c r="U128" s="112"/>
      <c r="V128" s="112">
        <v>31958</v>
      </c>
      <c r="W128" s="112">
        <v>33341</v>
      </c>
      <c r="X128" s="112">
        <v>34577</v>
      </c>
      <c r="Y128" s="112">
        <v>35926</v>
      </c>
      <c r="Z128" s="112">
        <v>37237</v>
      </c>
      <c r="AB128" s="109" t="str">
        <f>TEXT(Z128,"###,###")</f>
        <v>37,237</v>
      </c>
      <c r="AD128" s="127">
        <f>Z128/$Z$7*100</f>
        <v>46.007388462631425</v>
      </c>
    </row>
    <row r="130" spans="19:20" x14ac:dyDescent="0.25">
      <c r="S130" s="101" t="s">
        <v>277</v>
      </c>
      <c r="T130" s="127">
        <v>88.817228214537238</v>
      </c>
    </row>
    <row r="131" spans="19:20" x14ac:dyDescent="0.25">
      <c r="S131" s="101" t="s">
        <v>278</v>
      </c>
      <c r="T131" s="127">
        <v>4.9680615787587872</v>
      </c>
    </row>
    <row r="132" spans="19:20" x14ac:dyDescent="0.25">
      <c r="S132" s="101" t="s">
        <v>279</v>
      </c>
      <c r="T132" s="127">
        <v>6.2196523221765077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4D2748C-692F-49A3-AC2C-CBD5009E6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E09708-ADF5-4B6C-8EF4-87DCE10D1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2CFED2-0EF2-423B-BF19-2408516B2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555C98-0F85-4BD9-BA0B-2B5540223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2574-81B3-40E5-AFCA-F65BB43B19C3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9.43 McKinlay,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496</v>
      </c>
      <c r="W4" s="108">
        <v>962</v>
      </c>
      <c r="X4" s="108">
        <v>898</v>
      </c>
      <c r="Y4" s="108">
        <v>856</v>
      </c>
      <c r="Z4" s="108">
        <v>884</v>
      </c>
      <c r="AB4" s="109" t="str">
        <f>TEXT(Z4,"###,###")</f>
        <v>884</v>
      </c>
      <c r="AD4" s="110">
        <f>Z4/Y4-1</f>
        <v>3.2710280373831724E-2</v>
      </c>
      <c r="AF4" s="110">
        <f>Z4/V4-1</f>
        <v>0.782258064516129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251</v>
      </c>
      <c r="W5" s="108">
        <v>487</v>
      </c>
      <c r="X5" s="108">
        <v>439</v>
      </c>
      <c r="Y5" s="108">
        <v>426</v>
      </c>
      <c r="Z5" s="108">
        <v>408</v>
      </c>
      <c r="AB5" s="109" t="str">
        <f>TEXT(Z5,"###,###")</f>
        <v>408</v>
      </c>
      <c r="AD5" s="110">
        <f t="shared" ref="AD5:AD9" si="0">Z5/Y5-1</f>
        <v>-4.2253521126760618E-2</v>
      </c>
      <c r="AF5" s="110">
        <f t="shared" ref="AF5:AF9" si="1">Z5/V5-1</f>
        <v>0.6254980079681276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241</v>
      </c>
      <c r="W6" s="108">
        <v>475</v>
      </c>
      <c r="X6" s="108">
        <v>459</v>
      </c>
      <c r="Y6" s="108">
        <v>424</v>
      </c>
      <c r="Z6" s="108">
        <v>476</v>
      </c>
      <c r="AB6" s="109" t="str">
        <f>TEXT(Z6,"###,###")</f>
        <v>476</v>
      </c>
      <c r="AD6" s="110">
        <f t="shared" si="0"/>
        <v>0.12264150943396235</v>
      </c>
      <c r="AF6" s="110">
        <f t="shared" si="1"/>
        <v>0.97510373443983411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317</v>
      </c>
      <c r="W7" s="108">
        <v>610</v>
      </c>
      <c r="X7" s="108">
        <v>566</v>
      </c>
      <c r="Y7" s="108">
        <v>550</v>
      </c>
      <c r="Z7" s="108">
        <v>549</v>
      </c>
      <c r="AB7" s="109" t="str">
        <f>TEXT(Z7,"###,###")</f>
        <v>549</v>
      </c>
      <c r="AD7" s="110">
        <f t="shared" si="0"/>
        <v>-1.8181818181818299E-3</v>
      </c>
      <c r="AF7" s="110">
        <f t="shared" si="1"/>
        <v>0.73186119873817024</v>
      </c>
    </row>
    <row r="8" spans="1:32" ht="17.25" customHeight="1" x14ac:dyDescent="0.25">
      <c r="A8" s="64" t="s">
        <v>12</v>
      </c>
      <c r="B8" s="65"/>
      <c r="C8" s="29"/>
      <c r="D8" s="66" t="str">
        <f>AB4</f>
        <v>884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549</v>
      </c>
      <c r="P8" s="67"/>
      <c r="S8" s="107" t="s">
        <v>82</v>
      </c>
      <c r="T8" s="108"/>
      <c r="U8" s="108"/>
      <c r="V8" s="108">
        <v>48700</v>
      </c>
      <c r="W8" s="108">
        <v>43229</v>
      </c>
      <c r="X8" s="108">
        <v>43228.35</v>
      </c>
      <c r="Y8" s="108">
        <v>49828</v>
      </c>
      <c r="Z8" s="108">
        <v>45070.44</v>
      </c>
      <c r="AB8" s="109" t="str">
        <f>TEXT(Z8,"$###,###")</f>
        <v>$45,070</v>
      </c>
      <c r="AD8" s="110">
        <f t="shared" si="0"/>
        <v>-9.5479649995986127E-2</v>
      </c>
      <c r="AF8" s="110">
        <f t="shared" si="1"/>
        <v>-7.4528952772073831E-2</v>
      </c>
    </row>
    <row r="9" spans="1:32" x14ac:dyDescent="0.25">
      <c r="A9" s="30" t="s">
        <v>14</v>
      </c>
      <c r="B9" s="71"/>
      <c r="C9" s="72"/>
      <c r="D9" s="73">
        <f>AD104</f>
        <v>68.891402714932127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51.548269581056473</v>
      </c>
      <c r="P9" s="74" t="s">
        <v>83</v>
      </c>
      <c r="S9" s="107" t="s">
        <v>7</v>
      </c>
      <c r="T9" s="108"/>
      <c r="U9" s="108"/>
      <c r="V9" s="108">
        <v>12092869</v>
      </c>
      <c r="W9" s="108">
        <v>42488148</v>
      </c>
      <c r="X9" s="108">
        <v>31634312</v>
      </c>
      <c r="Y9" s="108">
        <v>41674406</v>
      </c>
      <c r="Z9" s="108">
        <v>26817868</v>
      </c>
      <c r="AB9" s="109" t="str">
        <f>TEXT(Z9/1000000,"$#,###.0")&amp;" mil"</f>
        <v>$26.8 mil</v>
      </c>
      <c r="AD9" s="110">
        <f t="shared" si="0"/>
        <v>-0.35649069599216365</v>
      </c>
      <c r="AF9" s="110">
        <f t="shared" si="1"/>
        <v>1.2176596802628059</v>
      </c>
    </row>
    <row r="10" spans="1:32" x14ac:dyDescent="0.25">
      <c r="A10" s="30" t="s">
        <v>17</v>
      </c>
      <c r="B10" s="71"/>
      <c r="C10" s="72"/>
      <c r="D10" s="73">
        <f>AD105</f>
        <v>13.574660633484163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48.998178506375226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59.927140255009107</v>
      </c>
      <c r="P11" s="74" t="s">
        <v>83</v>
      </c>
      <c r="S11" s="107" t="s">
        <v>29</v>
      </c>
      <c r="T11" s="112"/>
      <c r="U11" s="112"/>
      <c r="V11" s="112">
        <v>372</v>
      </c>
      <c r="W11" s="112">
        <v>718</v>
      </c>
      <c r="X11" s="112">
        <v>666</v>
      </c>
      <c r="Y11" s="112">
        <v>627</v>
      </c>
      <c r="Z11" s="112">
        <v>664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21.311475409836063</v>
      </c>
      <c r="P12" s="74" t="s">
        <v>83</v>
      </c>
      <c r="S12" s="107" t="s">
        <v>30</v>
      </c>
      <c r="T12" s="112"/>
      <c r="U12" s="112"/>
      <c r="V12" s="112">
        <v>122</v>
      </c>
      <c r="W12" s="112">
        <v>244</v>
      </c>
      <c r="X12" s="112">
        <v>232</v>
      </c>
      <c r="Y12" s="112">
        <v>228</v>
      </c>
      <c r="Z12" s="112">
        <v>220</v>
      </c>
    </row>
    <row r="13" spans="1:32" ht="15" customHeight="1" x14ac:dyDescent="0.25">
      <c r="A13" s="30" t="s">
        <v>19</v>
      </c>
      <c r="B13" s="72"/>
      <c r="C13" s="72"/>
      <c r="D13" s="73">
        <f>AD108</f>
        <v>25.565610859728505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18.214936247723131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22.624434389140273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14.479638009049776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16.240875912408757</v>
      </c>
      <c r="P15" s="74" t="s">
        <v>83</v>
      </c>
      <c r="S15" s="115" t="s">
        <v>59</v>
      </c>
      <c r="T15" s="115"/>
      <c r="U15" s="116"/>
      <c r="V15" s="116">
        <v>93</v>
      </c>
      <c r="W15" s="116">
        <v>323</v>
      </c>
      <c r="X15" s="116">
        <v>333</v>
      </c>
      <c r="Y15" s="112">
        <v>309</v>
      </c>
      <c r="Z15" s="112">
        <v>314</v>
      </c>
      <c r="AB15" s="117">
        <f t="shared" ref="AB15:AB34" si="2">IF(Z15="np",0,Z15/$Z$34)</f>
        <v>0.35520361990950228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19.343891402714934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83.759124087591246</v>
      </c>
      <c r="P16" s="37" t="s">
        <v>83</v>
      </c>
      <c r="S16" s="115" t="s">
        <v>60</v>
      </c>
      <c r="T16" s="115"/>
      <c r="U16" s="116"/>
      <c r="V16" s="116">
        <v>9</v>
      </c>
      <c r="W16" s="116">
        <v>14</v>
      </c>
      <c r="X16" s="116">
        <v>13</v>
      </c>
      <c r="Y16" s="112">
        <v>6</v>
      </c>
      <c r="Z16" s="112">
        <v>14</v>
      </c>
      <c r="AB16" s="117">
        <f t="shared" si="2"/>
        <v>1.5837104072398189E-2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</v>
      </c>
      <c r="W17" s="116">
        <v>8</v>
      </c>
      <c r="X17" s="116">
        <v>12</v>
      </c>
      <c r="Y17" s="112">
        <v>15</v>
      </c>
      <c r="Z17" s="112">
        <v>16</v>
      </c>
      <c r="AB17" s="117">
        <f t="shared" si="2"/>
        <v>1.8099547511312219E-2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</v>
      </c>
      <c r="W18" s="116">
        <v>7</v>
      </c>
      <c r="X18" s="116">
        <v>6</v>
      </c>
      <c r="Y18" s="112">
        <v>8</v>
      </c>
      <c r="Z18" s="112">
        <v>4</v>
      </c>
      <c r="AB18" s="117">
        <f t="shared" si="2"/>
        <v>4.5248868778280547E-3</v>
      </c>
    </row>
    <row r="19" spans="1:28" x14ac:dyDescent="0.25">
      <c r="A19" s="63" t="str">
        <f>$S$1&amp;" ("&amp;$V$2&amp;" to "&amp;$Z$2&amp;")"</f>
        <v>McKinlay (2018-19 to 2022-23)</v>
      </c>
      <c r="B19" s="63"/>
      <c r="C19" s="63"/>
      <c r="D19" s="63"/>
      <c r="E19" s="63"/>
      <c r="F19" s="63"/>
      <c r="G19" s="63" t="str">
        <f>$S$1&amp;" ("&amp;$V$2&amp;" to "&amp;$Z$2&amp;")"</f>
        <v>McKinlay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54</v>
      </c>
      <c r="W19" s="116">
        <v>80</v>
      </c>
      <c r="X19" s="116">
        <v>84</v>
      </c>
      <c r="Y19" s="112">
        <v>78</v>
      </c>
      <c r="Z19" s="112">
        <v>74</v>
      </c>
      <c r="AB19" s="117">
        <f t="shared" si="2"/>
        <v>8.3710407239818999E-2</v>
      </c>
    </row>
    <row r="20" spans="1:28" x14ac:dyDescent="0.25">
      <c r="S20" s="115" t="s">
        <v>64</v>
      </c>
      <c r="T20" s="115"/>
      <c r="U20" s="116"/>
      <c r="V20" s="116">
        <v>6</v>
      </c>
      <c r="W20" s="116">
        <v>16</v>
      </c>
      <c r="X20" s="116">
        <v>15</v>
      </c>
      <c r="Y20" s="112">
        <v>16</v>
      </c>
      <c r="Z20" s="112">
        <v>14</v>
      </c>
      <c r="AB20" s="117">
        <f t="shared" si="2"/>
        <v>1.5837104072398189E-2</v>
      </c>
    </row>
    <row r="21" spans="1:28" x14ac:dyDescent="0.25">
      <c r="S21" s="115" t="s">
        <v>65</v>
      </c>
      <c r="T21" s="115"/>
      <c r="U21" s="116"/>
      <c r="V21" s="116">
        <v>24</v>
      </c>
      <c r="W21" s="116">
        <v>35</v>
      </c>
      <c r="X21" s="116">
        <v>31</v>
      </c>
      <c r="Y21" s="112">
        <v>38</v>
      </c>
      <c r="Z21" s="112">
        <v>47</v>
      </c>
      <c r="AB21" s="117">
        <f t="shared" si="2"/>
        <v>5.3167420814479636E-2</v>
      </c>
    </row>
    <row r="22" spans="1:28" x14ac:dyDescent="0.25">
      <c r="S22" s="115" t="s">
        <v>66</v>
      </c>
      <c r="T22" s="115"/>
      <c r="U22" s="116"/>
      <c r="V22" s="116">
        <v>32</v>
      </c>
      <c r="W22" s="116">
        <v>63</v>
      </c>
      <c r="X22" s="116">
        <v>55</v>
      </c>
      <c r="Y22" s="112">
        <v>38</v>
      </c>
      <c r="Z22" s="112">
        <v>75</v>
      </c>
      <c r="AB22" s="117">
        <f t="shared" si="2"/>
        <v>8.4841628959276022E-2</v>
      </c>
    </row>
    <row r="23" spans="1:28" x14ac:dyDescent="0.25">
      <c r="S23" s="115" t="s">
        <v>67</v>
      </c>
      <c r="T23" s="115"/>
      <c r="U23" s="116"/>
      <c r="V23" s="116">
        <v>21</v>
      </c>
      <c r="W23" s="116">
        <v>39</v>
      </c>
      <c r="X23" s="116">
        <v>23</v>
      </c>
      <c r="Y23" s="112">
        <v>17</v>
      </c>
      <c r="Z23" s="112">
        <v>29</v>
      </c>
      <c r="AB23" s="117">
        <f t="shared" si="2"/>
        <v>3.2805429864253395E-2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8</v>
      </c>
      <c r="X25" s="116">
        <v>14</v>
      </c>
      <c r="Y25" s="112">
        <v>12</v>
      </c>
      <c r="Z25" s="112">
        <v>8</v>
      </c>
      <c r="AB25" s="117">
        <f t="shared" si="2"/>
        <v>9.0497737556561094E-3</v>
      </c>
    </row>
    <row r="26" spans="1:28" x14ac:dyDescent="0.25">
      <c r="S26" s="115" t="s">
        <v>70</v>
      </c>
      <c r="T26" s="115"/>
      <c r="U26" s="116"/>
      <c r="V26" s="116">
        <v>8</v>
      </c>
      <c r="W26" s="116">
        <v>24</v>
      </c>
      <c r="X26" s="116">
        <v>19</v>
      </c>
      <c r="Y26" s="112">
        <v>13</v>
      </c>
      <c r="Z26" s="112">
        <v>10</v>
      </c>
      <c r="AB26" s="117">
        <f t="shared" si="2"/>
        <v>1.1312217194570135E-2</v>
      </c>
    </row>
    <row r="27" spans="1:28" x14ac:dyDescent="0.25">
      <c r="S27" s="115" t="s">
        <v>71</v>
      </c>
      <c r="T27" s="115"/>
      <c r="U27" s="116"/>
      <c r="V27" s="116">
        <v>9</v>
      </c>
      <c r="W27" s="116">
        <v>16</v>
      </c>
      <c r="X27" s="116">
        <v>11</v>
      </c>
      <c r="Y27" s="112">
        <v>15</v>
      </c>
      <c r="Z27" s="112">
        <v>17</v>
      </c>
      <c r="AB27" s="117">
        <f t="shared" si="2"/>
        <v>1.9230769230769232E-2</v>
      </c>
    </row>
    <row r="28" spans="1:28" x14ac:dyDescent="0.25">
      <c r="S28" s="115" t="s">
        <v>72</v>
      </c>
      <c r="T28" s="115"/>
      <c r="U28" s="116"/>
      <c r="V28" s="116">
        <v>21</v>
      </c>
      <c r="W28" s="116">
        <v>40</v>
      </c>
      <c r="X28" s="116">
        <v>21</v>
      </c>
      <c r="Y28" s="112">
        <v>23</v>
      </c>
      <c r="Z28" s="112">
        <v>26</v>
      </c>
      <c r="AB28" s="117">
        <f t="shared" si="2"/>
        <v>2.9411764705882353E-2</v>
      </c>
    </row>
    <row r="29" spans="1:28" x14ac:dyDescent="0.25">
      <c r="S29" s="115" t="s">
        <v>73</v>
      </c>
      <c r="T29" s="115"/>
      <c r="U29" s="116"/>
      <c r="V29" s="116">
        <v>83</v>
      </c>
      <c r="W29" s="116">
        <v>81</v>
      </c>
      <c r="X29" s="116">
        <v>75</v>
      </c>
      <c r="Y29" s="112">
        <v>88</v>
      </c>
      <c r="Z29" s="112">
        <v>66</v>
      </c>
      <c r="AB29" s="117">
        <f t="shared" si="2"/>
        <v>7.4660633484162894E-2</v>
      </c>
    </row>
    <row r="30" spans="1:28" x14ac:dyDescent="0.25">
      <c r="S30" s="115" t="s">
        <v>74</v>
      </c>
      <c r="T30" s="115"/>
      <c r="U30" s="116"/>
      <c r="V30" s="116">
        <v>18</v>
      </c>
      <c r="W30" s="116">
        <v>15</v>
      </c>
      <c r="X30" s="116">
        <v>27</v>
      </c>
      <c r="Y30" s="112">
        <v>23</v>
      </c>
      <c r="Z30" s="112">
        <v>27</v>
      </c>
      <c r="AB30" s="117">
        <f t="shared" si="2"/>
        <v>3.0542986425339366E-2</v>
      </c>
    </row>
    <row r="31" spans="1:28" x14ac:dyDescent="0.25">
      <c r="S31" s="115" t="s">
        <v>75</v>
      </c>
      <c r="T31" s="115"/>
      <c r="U31" s="116"/>
      <c r="V31" s="116">
        <v>27</v>
      </c>
      <c r="W31" s="116">
        <v>54</v>
      </c>
      <c r="X31" s="116">
        <v>34</v>
      </c>
      <c r="Y31" s="112">
        <v>40</v>
      </c>
      <c r="Z31" s="112">
        <v>43</v>
      </c>
      <c r="AB31" s="117">
        <f t="shared" si="2"/>
        <v>4.8642533936651584E-2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7</v>
      </c>
      <c r="X32" s="116">
        <v>8</v>
      </c>
      <c r="Y32" s="112">
        <v>7</v>
      </c>
      <c r="Z32" s="112">
        <v>6</v>
      </c>
      <c r="AB32" s="117">
        <f t="shared" si="2"/>
        <v>6.7873303167420816E-3</v>
      </c>
    </row>
    <row r="33" spans="19:32" x14ac:dyDescent="0.25">
      <c r="S33" s="115" t="s">
        <v>77</v>
      </c>
      <c r="T33" s="115"/>
      <c r="U33" s="116"/>
      <c r="V33" s="116">
        <v>8</v>
      </c>
      <c r="W33" s="116">
        <v>7</v>
      </c>
      <c r="X33" s="116">
        <v>8</v>
      </c>
      <c r="Y33" s="112">
        <v>12</v>
      </c>
      <c r="Z33" s="112">
        <v>11</v>
      </c>
      <c r="AB33" s="117">
        <f t="shared" si="2"/>
        <v>1.2443438914027148E-2</v>
      </c>
    </row>
    <row r="34" spans="19:32" x14ac:dyDescent="0.25">
      <c r="S34" s="118" t="s">
        <v>53</v>
      </c>
      <c r="T34" s="118"/>
      <c r="U34" s="119"/>
      <c r="V34" s="119">
        <v>499</v>
      </c>
      <c r="W34" s="119">
        <v>961</v>
      </c>
      <c r="X34" s="119">
        <v>898</v>
      </c>
      <c r="Y34" s="120">
        <v>856</v>
      </c>
      <c r="Z34" s="120">
        <v>884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269</v>
      </c>
      <c r="W37" s="112">
        <v>505</v>
      </c>
      <c r="X37" s="112">
        <v>462</v>
      </c>
      <c r="Y37" s="112">
        <v>454</v>
      </c>
      <c r="Z37" s="112">
        <v>459</v>
      </c>
      <c r="AB37" s="132">
        <f>Z37/Z40*100</f>
        <v>83.759124087591246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</v>
      </c>
      <c r="W38" s="112">
        <v>105</v>
      </c>
      <c r="X38" s="112">
        <v>100</v>
      </c>
      <c r="Y38" s="112">
        <v>96</v>
      </c>
      <c r="Z38" s="112">
        <v>89</v>
      </c>
      <c r="AB38" s="132">
        <f>Z38/Z40*100</f>
        <v>16.240875912408757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320</v>
      </c>
      <c r="W40" s="112">
        <v>610</v>
      </c>
      <c r="X40" s="112">
        <v>562</v>
      </c>
      <c r="Y40" s="112">
        <v>550</v>
      </c>
      <c r="Z40" s="112">
        <v>548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6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5</v>
      </c>
      <c r="X45" s="112">
        <v>13</v>
      </c>
      <c r="Y45" s="112">
        <v>14</v>
      </c>
      <c r="Z45" s="112">
        <v>19</v>
      </c>
    </row>
    <row r="46" spans="19:32" x14ac:dyDescent="0.25">
      <c r="S46" s="115" t="s">
        <v>38</v>
      </c>
      <c r="T46" s="115"/>
      <c r="U46" s="112"/>
      <c r="V46" s="112">
        <v>20</v>
      </c>
      <c r="W46" s="112">
        <v>37</v>
      </c>
      <c r="X46" s="112">
        <v>36</v>
      </c>
      <c r="Y46" s="112">
        <v>25</v>
      </c>
      <c r="Z46" s="112">
        <v>36</v>
      </c>
    </row>
    <row r="47" spans="19:32" x14ac:dyDescent="0.25">
      <c r="S47" s="115" t="s">
        <v>39</v>
      </c>
      <c r="T47" s="115"/>
      <c r="U47" s="112"/>
      <c r="V47" s="112">
        <v>8</v>
      </c>
      <c r="W47" s="112">
        <v>60</v>
      </c>
      <c r="X47" s="112">
        <v>52</v>
      </c>
      <c r="Y47" s="112">
        <v>44</v>
      </c>
      <c r="Z47" s="112">
        <v>39</v>
      </c>
    </row>
    <row r="48" spans="19:32" x14ac:dyDescent="0.25">
      <c r="S48" s="115" t="s">
        <v>40</v>
      </c>
      <c r="T48" s="115"/>
      <c r="U48" s="112"/>
      <c r="V48" s="112">
        <v>38</v>
      </c>
      <c r="W48" s="112">
        <v>73</v>
      </c>
      <c r="X48" s="112">
        <v>39</v>
      </c>
      <c r="Y48" s="112">
        <v>35</v>
      </c>
      <c r="Z48" s="112">
        <v>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27</v>
      </c>
      <c r="W49" s="112">
        <v>60</v>
      </c>
      <c r="X49" s="112">
        <v>66</v>
      </c>
      <c r="Y49" s="112">
        <v>56</v>
      </c>
      <c r="Z49" s="112">
        <v>41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McKinlay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</v>
      </c>
      <c r="W50" s="112">
        <v>46</v>
      </c>
      <c r="X50" s="112">
        <v>40</v>
      </c>
      <c r="Y50" s="112">
        <v>40</v>
      </c>
      <c r="Z50" s="112">
        <v>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</v>
      </c>
      <c r="W51" s="112">
        <v>21</v>
      </c>
      <c r="X51" s="112">
        <v>23</v>
      </c>
      <c r="Y51" s="112">
        <v>35</v>
      </c>
      <c r="Z51" s="112">
        <v>32</v>
      </c>
    </row>
    <row r="52" spans="1:26" ht="15" customHeight="1" x14ac:dyDescent="0.25">
      <c r="S52" s="115" t="s">
        <v>44</v>
      </c>
      <c r="T52" s="115"/>
      <c r="U52" s="112"/>
      <c r="V52" s="112">
        <v>25</v>
      </c>
      <c r="W52" s="112">
        <v>35</v>
      </c>
      <c r="X52" s="112">
        <v>32</v>
      </c>
      <c r="Y52" s="112">
        <v>29</v>
      </c>
      <c r="Z52" s="112">
        <v>19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</v>
      </c>
      <c r="W53" s="112">
        <v>36</v>
      </c>
      <c r="X53" s="112">
        <v>32</v>
      </c>
      <c r="Y53" s="112">
        <v>41</v>
      </c>
      <c r="Z53" s="112">
        <v>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</v>
      </c>
      <c r="W54" s="112">
        <v>46</v>
      </c>
      <c r="X54" s="112">
        <v>42</v>
      </c>
      <c r="Y54" s="112">
        <v>35</v>
      </c>
      <c r="Z54" s="112">
        <v>44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</v>
      </c>
      <c r="W55" s="112">
        <v>28</v>
      </c>
      <c r="X55" s="112">
        <v>28</v>
      </c>
      <c r="Y55" s="112">
        <v>31</v>
      </c>
      <c r="Z55" s="112">
        <v>24</v>
      </c>
    </row>
    <row r="56" spans="1:26" ht="15" customHeight="1" x14ac:dyDescent="0.25">
      <c r="S56" s="115" t="s">
        <v>48</v>
      </c>
      <c r="T56" s="115"/>
      <c r="U56" s="112"/>
      <c r="V56" s="112">
        <v>12</v>
      </c>
      <c r="W56" s="112">
        <v>14</v>
      </c>
      <c r="X56" s="112">
        <v>9</v>
      </c>
      <c r="Y56" s="112">
        <v>19</v>
      </c>
      <c r="Z56" s="112">
        <v>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</v>
      </c>
      <c r="W57" s="112">
        <v>16</v>
      </c>
      <c r="X57" s="112">
        <v>11</v>
      </c>
      <c r="Y57" s="112">
        <v>8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</v>
      </c>
      <c r="W58" s="112">
        <v>7</v>
      </c>
      <c r="X58" s="112">
        <v>9</v>
      </c>
      <c r="Y58" s="112">
        <v>5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5</v>
      </c>
      <c r="X59" s="112">
        <v>4</v>
      </c>
      <c r="Y59" s="112">
        <v>4</v>
      </c>
      <c r="Z59" s="112">
        <v>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252</v>
      </c>
      <c r="W61" s="112">
        <v>485</v>
      </c>
      <c r="X61" s="112">
        <v>439</v>
      </c>
      <c r="Y61" s="112">
        <v>431</v>
      </c>
      <c r="Z61" s="112">
        <v>405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20</v>
      </c>
      <c r="Y64" s="112">
        <v>10</v>
      </c>
      <c r="Z64" s="112">
        <v>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McKinlay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0</v>
      </c>
      <c r="W65" s="112">
        <v>20</v>
      </c>
      <c r="X65" s="112">
        <v>37</v>
      </c>
      <c r="Y65" s="112">
        <v>38</v>
      </c>
      <c r="Z65" s="112">
        <v>51</v>
      </c>
    </row>
    <row r="66" spans="1:26" x14ac:dyDescent="0.25">
      <c r="S66" s="115" t="s">
        <v>39</v>
      </c>
      <c r="T66" s="115"/>
      <c r="U66" s="112"/>
      <c r="V66" s="112">
        <v>23</v>
      </c>
      <c r="W66" s="112">
        <v>71</v>
      </c>
      <c r="X66" s="112">
        <v>65</v>
      </c>
      <c r="Y66" s="112">
        <v>38</v>
      </c>
      <c r="Z66" s="112">
        <v>37</v>
      </c>
    </row>
    <row r="67" spans="1:26" x14ac:dyDescent="0.25">
      <c r="S67" s="115" t="s">
        <v>40</v>
      </c>
      <c r="T67" s="115"/>
      <c r="U67" s="112"/>
      <c r="V67" s="112">
        <v>42</v>
      </c>
      <c r="W67" s="112">
        <v>92</v>
      </c>
      <c r="X67" s="112">
        <v>77</v>
      </c>
      <c r="Y67" s="112">
        <v>64</v>
      </c>
      <c r="Z67" s="112">
        <v>88</v>
      </c>
    </row>
    <row r="68" spans="1:26" x14ac:dyDescent="0.25">
      <c r="S68" s="115" t="s">
        <v>41</v>
      </c>
      <c r="T68" s="115"/>
      <c r="U68" s="112"/>
      <c r="V68" s="112">
        <v>34</v>
      </c>
      <c r="W68" s="112">
        <v>52</v>
      </c>
      <c r="X68" s="112">
        <v>63</v>
      </c>
      <c r="Y68" s="112">
        <v>40</v>
      </c>
      <c r="Z68" s="112">
        <v>61</v>
      </c>
    </row>
    <row r="69" spans="1:26" x14ac:dyDescent="0.25">
      <c r="S69" s="115" t="s">
        <v>42</v>
      </c>
      <c r="T69" s="115"/>
      <c r="U69" s="112"/>
      <c r="V69" s="112">
        <v>24</v>
      </c>
      <c r="W69" s="112">
        <v>37</v>
      </c>
      <c r="X69" s="112">
        <v>34</v>
      </c>
      <c r="Y69" s="112">
        <v>48</v>
      </c>
      <c r="Z69" s="112">
        <v>51</v>
      </c>
    </row>
    <row r="70" spans="1:26" x14ac:dyDescent="0.25">
      <c r="S70" s="115" t="s">
        <v>43</v>
      </c>
      <c r="T70" s="115"/>
      <c r="U70" s="112"/>
      <c r="V70" s="112">
        <v>14</v>
      </c>
      <c r="W70" s="112">
        <v>26</v>
      </c>
      <c r="X70" s="112">
        <v>27</v>
      </c>
      <c r="Y70" s="112">
        <v>33</v>
      </c>
      <c r="Z70" s="112">
        <v>28</v>
      </c>
    </row>
    <row r="71" spans="1:26" x14ac:dyDescent="0.25">
      <c r="S71" s="115" t="s">
        <v>44</v>
      </c>
      <c r="T71" s="115"/>
      <c r="U71" s="112"/>
      <c r="V71" s="112">
        <v>24</v>
      </c>
      <c r="W71" s="112">
        <v>39</v>
      </c>
      <c r="X71" s="112">
        <v>29</v>
      </c>
      <c r="Y71" s="112">
        <v>23</v>
      </c>
      <c r="Z71" s="112">
        <v>22</v>
      </c>
    </row>
    <row r="72" spans="1:26" x14ac:dyDescent="0.25">
      <c r="S72" s="115" t="s">
        <v>45</v>
      </c>
      <c r="T72" s="115"/>
      <c r="U72" s="112"/>
      <c r="V72" s="112">
        <v>18</v>
      </c>
      <c r="W72" s="112">
        <v>37</v>
      </c>
      <c r="X72" s="112">
        <v>21</v>
      </c>
      <c r="Y72" s="112">
        <v>30</v>
      </c>
      <c r="Z72" s="112">
        <v>30</v>
      </c>
    </row>
    <row r="73" spans="1:26" x14ac:dyDescent="0.25">
      <c r="S73" s="115" t="s">
        <v>46</v>
      </c>
      <c r="T73" s="115"/>
      <c r="U73" s="112"/>
      <c r="V73" s="112">
        <v>25</v>
      </c>
      <c r="W73" s="112">
        <v>35</v>
      </c>
      <c r="X73" s="112">
        <v>36</v>
      </c>
      <c r="Y73" s="112">
        <v>31</v>
      </c>
      <c r="Z73" s="112">
        <v>27</v>
      </c>
    </row>
    <row r="74" spans="1:26" x14ac:dyDescent="0.25">
      <c r="S74" s="115" t="s">
        <v>47</v>
      </c>
      <c r="T74" s="115"/>
      <c r="U74" s="112"/>
      <c r="V74" s="112">
        <v>16</v>
      </c>
      <c r="W74" s="112">
        <v>26</v>
      </c>
      <c r="X74" s="112">
        <v>19</v>
      </c>
      <c r="Y74" s="112">
        <v>27</v>
      </c>
      <c r="Z74" s="112">
        <v>32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22</v>
      </c>
      <c r="X75" s="112">
        <v>12</v>
      </c>
      <c r="Y75" s="112">
        <v>12</v>
      </c>
      <c r="Z75" s="112">
        <v>13</v>
      </c>
    </row>
    <row r="76" spans="1:26" x14ac:dyDescent="0.25">
      <c r="S76" s="115" t="s">
        <v>49</v>
      </c>
      <c r="T76" s="115"/>
      <c r="U76" s="112"/>
      <c r="V76" s="112">
        <v>9</v>
      </c>
      <c r="W76" s="112">
        <v>15</v>
      </c>
      <c r="X76" s="112">
        <v>13</v>
      </c>
      <c r="Y76" s="112">
        <v>9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6</v>
      </c>
      <c r="X77" s="112">
        <v>3</v>
      </c>
      <c r="Y77" s="112">
        <v>8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2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241</v>
      </c>
      <c r="W80" s="112">
        <v>476</v>
      </c>
      <c r="X80" s="112">
        <v>459</v>
      </c>
      <c r="Y80" s="112">
        <v>426</v>
      </c>
      <c r="Z80" s="112">
        <v>475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McKinlay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</v>
      </c>
      <c r="W83" s="112">
        <v>35</v>
      </c>
      <c r="X83" s="112">
        <v>33</v>
      </c>
      <c r="Y83" s="112">
        <v>32</v>
      </c>
      <c r="Z83" s="112">
        <v>42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</v>
      </c>
      <c r="W84" s="112">
        <v>8</v>
      </c>
      <c r="X84" s="112">
        <v>7</v>
      </c>
      <c r="Y84" s="112">
        <v>8</v>
      </c>
      <c r="Z84" s="112">
        <v>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29</v>
      </c>
      <c r="W85" s="112">
        <v>36</v>
      </c>
      <c r="X85" s="112">
        <v>37</v>
      </c>
      <c r="Y85" s="112">
        <v>34</v>
      </c>
      <c r="Z85" s="112">
        <v>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884</v>
      </c>
      <c r="D86" s="96">
        <f t="shared" ref="D86:D91" si="4">AD4</f>
        <v>3.2710280373831724E-2</v>
      </c>
      <c r="E86" s="97">
        <f t="shared" ref="E86:E91" si="5">AD4</f>
        <v>3.2710280373831724E-2</v>
      </c>
      <c r="F86" s="96">
        <f t="shared" ref="F86:F91" si="6">AF4</f>
        <v>0.782258064516129</v>
      </c>
      <c r="G86" s="97">
        <f t="shared" ref="G86:G91" si="7">AF4</f>
        <v>0.782258064516129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</v>
      </c>
      <c r="W86" s="112">
        <v>4</v>
      </c>
      <c r="X86" s="112">
        <v>5</v>
      </c>
      <c r="Y86" s="112">
        <v>4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408</v>
      </c>
      <c r="D87" s="96">
        <f t="shared" si="4"/>
        <v>-4.2253521126760618E-2</v>
      </c>
      <c r="E87" s="97">
        <f t="shared" si="5"/>
        <v>-4.2253521126760618E-2</v>
      </c>
      <c r="F87" s="96">
        <f t="shared" si="6"/>
        <v>0.6254980079681276</v>
      </c>
      <c r="G87" s="97">
        <f t="shared" si="7"/>
        <v>0.6254980079681276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6</v>
      </c>
      <c r="W87" s="112">
        <v>4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476</v>
      </c>
      <c r="D88" s="96">
        <f t="shared" si="4"/>
        <v>0.12264150943396235</v>
      </c>
      <c r="E88" s="97">
        <f t="shared" si="5"/>
        <v>0.12264150943396235</v>
      </c>
      <c r="F88" s="96">
        <f t="shared" si="6"/>
        <v>0.97510373443983411</v>
      </c>
      <c r="G88" s="97">
        <f t="shared" si="7"/>
        <v>0.97510373443983411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</v>
      </c>
      <c r="W88" s="112">
        <v>0</v>
      </c>
      <c r="X88" s="112">
        <v>0</v>
      </c>
      <c r="Y88" s="112">
        <v>0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549</v>
      </c>
      <c r="D89" s="96">
        <f t="shared" si="4"/>
        <v>-1.8181818181818299E-3</v>
      </c>
      <c r="E89" s="97">
        <f t="shared" si="5"/>
        <v>-1.8181818181818299E-3</v>
      </c>
      <c r="F89" s="96">
        <f t="shared" si="6"/>
        <v>0.73186119873817024</v>
      </c>
      <c r="G89" s="97">
        <f t="shared" si="7"/>
        <v>0.73186119873817024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32</v>
      </c>
      <c r="W89" s="112">
        <v>42</v>
      </c>
      <c r="X89" s="112">
        <v>41</v>
      </c>
      <c r="Y89" s="112">
        <v>31</v>
      </c>
      <c r="Z89" s="112">
        <v>27</v>
      </c>
    </row>
    <row r="90" spans="1:30" ht="15" customHeight="1" x14ac:dyDescent="0.25">
      <c r="A90" s="49" t="s">
        <v>95</v>
      </c>
      <c r="B90" s="49"/>
      <c r="C90" s="57" t="str">
        <f t="shared" si="3"/>
        <v>$45,070</v>
      </c>
      <c r="D90" s="96">
        <f t="shared" si="4"/>
        <v>-9.5479649995986127E-2</v>
      </c>
      <c r="E90" s="97">
        <f t="shared" si="5"/>
        <v>-9.5479649995986127E-2</v>
      </c>
      <c r="F90" s="96">
        <f t="shared" si="6"/>
        <v>-7.4528952772073831E-2</v>
      </c>
      <c r="G90" s="97">
        <f t="shared" si="7"/>
        <v>-7.4528952772073831E-2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33</v>
      </c>
      <c r="W90" s="112">
        <v>70</v>
      </c>
      <c r="X90" s="112">
        <v>74</v>
      </c>
      <c r="Y90" s="112">
        <v>73</v>
      </c>
      <c r="Z90" s="112">
        <v>50</v>
      </c>
    </row>
    <row r="91" spans="1:30" ht="15" customHeight="1" x14ac:dyDescent="0.25">
      <c r="A91" s="49" t="s">
        <v>7</v>
      </c>
      <c r="B91" s="49"/>
      <c r="C91" s="57" t="str">
        <f t="shared" si="3"/>
        <v>$26.8 mil</v>
      </c>
      <c r="D91" s="96">
        <f t="shared" si="4"/>
        <v>-0.35649069599216365</v>
      </c>
      <c r="E91" s="97">
        <f t="shared" si="5"/>
        <v>-0.35649069599216365</v>
      </c>
      <c r="F91" s="96">
        <f t="shared" si="6"/>
        <v>1.2176596802628059</v>
      </c>
      <c r="G91" s="97">
        <f t="shared" si="7"/>
        <v>1.2176596802628059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169</v>
      </c>
      <c r="W91" s="112">
        <v>319</v>
      </c>
      <c r="X91" s="112">
        <v>298</v>
      </c>
      <c r="Y91" s="112">
        <v>292</v>
      </c>
      <c r="Z91" s="112">
        <v>281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11</v>
      </c>
      <c r="W93" s="112">
        <v>23</v>
      </c>
      <c r="X93" s="112">
        <v>24</v>
      </c>
      <c r="Y93" s="112">
        <v>23</v>
      </c>
      <c r="Z93" s="112">
        <v>30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</v>
      </c>
      <c r="W94" s="112">
        <v>20</v>
      </c>
      <c r="X94" s="112">
        <v>22</v>
      </c>
      <c r="Y94" s="112">
        <v>30</v>
      </c>
      <c r="Z94" s="112">
        <v>27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7</v>
      </c>
      <c r="W95" s="112">
        <v>11</v>
      </c>
      <c r="X95" s="112">
        <v>14</v>
      </c>
      <c r="Y95" s="112">
        <v>15</v>
      </c>
      <c r="Z95" s="112">
        <v>15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15</v>
      </c>
      <c r="W96" s="112">
        <v>26</v>
      </c>
      <c r="X96" s="112">
        <v>19</v>
      </c>
      <c r="Y96" s="112">
        <v>24</v>
      </c>
      <c r="Z96" s="112">
        <v>22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26</v>
      </c>
      <c r="W97" s="112">
        <v>44</v>
      </c>
      <c r="X97" s="112">
        <v>31</v>
      </c>
      <c r="Y97" s="112">
        <v>23</v>
      </c>
      <c r="Z97" s="112">
        <v>29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10</v>
      </c>
      <c r="W98" s="112">
        <v>9</v>
      </c>
      <c r="X98" s="112">
        <v>7</v>
      </c>
      <c r="Y98" s="112">
        <v>10</v>
      </c>
      <c r="Z98" s="112">
        <v>8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3</v>
      </c>
      <c r="X99" s="112">
        <v>7</v>
      </c>
      <c r="Y99" s="112">
        <v>10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35</v>
      </c>
      <c r="W100" s="112">
        <v>63</v>
      </c>
      <c r="X100" s="112">
        <v>80</v>
      </c>
      <c r="Y100" s="112">
        <v>62</v>
      </c>
      <c r="Z100" s="112">
        <v>45</v>
      </c>
    </row>
    <row r="101" spans="1:32" x14ac:dyDescent="0.25">
      <c r="A101" s="18"/>
      <c r="S101" s="118" t="s">
        <v>53</v>
      </c>
      <c r="T101" s="118"/>
      <c r="U101" s="112"/>
      <c r="V101" s="112">
        <v>147</v>
      </c>
      <c r="W101" s="112">
        <v>291</v>
      </c>
      <c r="X101" s="112">
        <v>269</v>
      </c>
      <c r="Y101" s="112">
        <v>259</v>
      </c>
      <c r="Z101" s="112">
        <v>268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432</v>
      </c>
      <c r="W104" s="112">
        <v>587</v>
      </c>
      <c r="X104" s="112">
        <v>582</v>
      </c>
      <c r="Y104" s="112">
        <v>542</v>
      </c>
      <c r="Z104" s="112">
        <v>609</v>
      </c>
      <c r="AB104" s="109" t="str">
        <f>TEXT(Z104,"###,###")</f>
        <v>609</v>
      </c>
      <c r="AD104" s="130">
        <f>Z104/($Z$4)*100</f>
        <v>68.891402714932127</v>
      </c>
      <c r="AF104" s="109"/>
    </row>
    <row r="105" spans="1:32" x14ac:dyDescent="0.25">
      <c r="S105" s="115" t="s">
        <v>17</v>
      </c>
      <c r="T105" s="115"/>
      <c r="U105" s="112"/>
      <c r="V105" s="112">
        <v>126</v>
      </c>
      <c r="W105" s="112">
        <v>145</v>
      </c>
      <c r="X105" s="112">
        <v>135</v>
      </c>
      <c r="Y105" s="112">
        <v>147</v>
      </c>
      <c r="Z105" s="112">
        <v>120</v>
      </c>
      <c r="AB105" s="109" t="str">
        <f>TEXT(Z105,"###,###")</f>
        <v>120</v>
      </c>
      <c r="AD105" s="130">
        <f>Z105/($Z$4)*100</f>
        <v>13.574660633484163</v>
      </c>
      <c r="AF105" s="109"/>
    </row>
    <row r="106" spans="1:32" x14ac:dyDescent="0.25">
      <c r="S106" s="118" t="s">
        <v>53</v>
      </c>
      <c r="T106" s="118"/>
      <c r="U106" s="120"/>
      <c r="V106" s="120">
        <v>558</v>
      </c>
      <c r="W106" s="120">
        <v>732</v>
      </c>
      <c r="X106" s="120">
        <v>717</v>
      </c>
      <c r="Y106" s="120">
        <v>689</v>
      </c>
      <c r="Z106" s="120">
        <v>729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</v>
      </c>
      <c r="W108" s="112">
        <v>221</v>
      </c>
      <c r="X108" s="112">
        <v>192</v>
      </c>
      <c r="Y108" s="112">
        <v>180</v>
      </c>
      <c r="Z108" s="112">
        <v>226</v>
      </c>
      <c r="AB108" s="109" t="str">
        <f>TEXT(Z108,"###,###")</f>
        <v>226</v>
      </c>
      <c r="AD108" s="130">
        <f>Z108/($Z$4)*100</f>
        <v>25.565610859728505</v>
      </c>
      <c r="AF108" s="109"/>
    </row>
    <row r="109" spans="1:32" x14ac:dyDescent="0.25">
      <c r="S109" s="115" t="s">
        <v>20</v>
      </c>
      <c r="T109" s="115"/>
      <c r="U109" s="112"/>
      <c r="V109" s="112">
        <v>71</v>
      </c>
      <c r="W109" s="112">
        <v>168</v>
      </c>
      <c r="X109" s="112">
        <v>200</v>
      </c>
      <c r="Y109" s="112">
        <v>172</v>
      </c>
      <c r="Z109" s="112">
        <v>200</v>
      </c>
      <c r="AB109" s="109" t="str">
        <f>TEXT(Z109,"###,###")</f>
        <v>200</v>
      </c>
      <c r="AD109" s="130">
        <f>Z109/($Z$4)*100</f>
        <v>22.624434389140273</v>
      </c>
      <c r="AF109" s="109"/>
    </row>
    <row r="110" spans="1:32" x14ac:dyDescent="0.25">
      <c r="S110" s="115" t="s">
        <v>21</v>
      </c>
      <c r="T110" s="115"/>
      <c r="U110" s="112"/>
      <c r="V110" s="112">
        <v>122</v>
      </c>
      <c r="W110" s="112">
        <v>201</v>
      </c>
      <c r="X110" s="112">
        <v>175</v>
      </c>
      <c r="Y110" s="112">
        <v>184</v>
      </c>
      <c r="Z110" s="112">
        <v>128</v>
      </c>
      <c r="AB110" s="109" t="str">
        <f>TEXT(Z110,"###,###")</f>
        <v>128</v>
      </c>
      <c r="AD110" s="130">
        <f>Z110/($Z$4)*100</f>
        <v>14.479638009049776</v>
      </c>
      <c r="AF110" s="109"/>
    </row>
    <row r="111" spans="1:32" x14ac:dyDescent="0.25">
      <c r="S111" s="115" t="s">
        <v>22</v>
      </c>
      <c r="T111" s="115"/>
      <c r="U111" s="112"/>
      <c r="V111" s="112">
        <v>99</v>
      </c>
      <c r="W111" s="112">
        <v>159</v>
      </c>
      <c r="X111" s="112">
        <v>150</v>
      </c>
      <c r="Y111" s="112">
        <v>139</v>
      </c>
      <c r="Z111" s="112">
        <v>171</v>
      </c>
      <c r="AB111" s="109" t="str">
        <f>TEXT(Z111,"###,###")</f>
        <v>171</v>
      </c>
      <c r="AD111" s="130">
        <f>Z111/($Z$4)*100</f>
        <v>19.343891402714934</v>
      </c>
      <c r="AF111" s="109"/>
    </row>
    <row r="112" spans="1:32" x14ac:dyDescent="0.25">
      <c r="S112" s="118" t="s">
        <v>53</v>
      </c>
      <c r="T112" s="118"/>
      <c r="U112" s="112"/>
      <c r="V112" s="112">
        <v>494</v>
      </c>
      <c r="W112" s="112">
        <v>957</v>
      </c>
      <c r="X112" s="112">
        <v>898</v>
      </c>
      <c r="Y112" s="112">
        <v>851</v>
      </c>
      <c r="Z112" s="112">
        <v>882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44.36</v>
      </c>
      <c r="W118" s="131">
        <v>41.64</v>
      </c>
      <c r="X118" s="131">
        <v>41.56</v>
      </c>
      <c r="Y118" s="131">
        <v>42.48</v>
      </c>
      <c r="Z118" s="131">
        <v>42.25</v>
      </c>
      <c r="AB118" s="109" t="str">
        <f>TEXT(Z118,"##.0")</f>
        <v>42.3</v>
      </c>
    </row>
    <row r="120" spans="19:32" x14ac:dyDescent="0.25">
      <c r="S120" s="101" t="s">
        <v>97</v>
      </c>
      <c r="T120" s="112"/>
      <c r="U120" s="112"/>
      <c r="V120" s="112">
        <v>194</v>
      </c>
      <c r="W120" s="112">
        <v>372</v>
      </c>
      <c r="X120" s="112">
        <v>334</v>
      </c>
      <c r="Y120" s="112">
        <v>325</v>
      </c>
      <c r="Z120" s="112">
        <v>329</v>
      </c>
      <c r="AB120" s="109" t="str">
        <f>TEXT(Z120,"###,###")</f>
        <v>329</v>
      </c>
    </row>
    <row r="121" spans="19:32" x14ac:dyDescent="0.25">
      <c r="S121" s="101" t="s">
        <v>98</v>
      </c>
      <c r="T121" s="112"/>
      <c r="U121" s="112"/>
      <c r="V121" s="112">
        <v>64</v>
      </c>
      <c r="W121" s="112">
        <v>122</v>
      </c>
      <c r="X121" s="112">
        <v>118</v>
      </c>
      <c r="Y121" s="112">
        <v>122</v>
      </c>
      <c r="Z121" s="112">
        <v>117</v>
      </c>
      <c r="AB121" s="109" t="str">
        <f>TEXT(Z121,"###,###")</f>
        <v>117</v>
      </c>
    </row>
    <row r="122" spans="19:32" x14ac:dyDescent="0.25">
      <c r="S122" s="101" t="s">
        <v>99</v>
      </c>
      <c r="T122" s="112"/>
      <c r="U122" s="112"/>
      <c r="V122" s="112">
        <v>57</v>
      </c>
      <c r="W122" s="112">
        <v>120</v>
      </c>
      <c r="X122" s="112">
        <v>113</v>
      </c>
      <c r="Y122" s="112">
        <v>106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251</v>
      </c>
      <c r="W124" s="112">
        <v>492</v>
      </c>
      <c r="X124" s="112">
        <v>447</v>
      </c>
      <c r="Y124" s="112">
        <v>431</v>
      </c>
      <c r="Z124" s="112">
        <v>429</v>
      </c>
      <c r="AB124" s="109" t="str">
        <f>TEXT(Z124,"###,###")</f>
        <v>429</v>
      </c>
      <c r="AD124" s="127">
        <f>Z124/$Z$7*100</f>
        <v>78.142076502732237</v>
      </c>
    </row>
    <row r="125" spans="19:32" x14ac:dyDescent="0.25">
      <c r="S125" s="101" t="s">
        <v>101</v>
      </c>
      <c r="T125" s="112"/>
      <c r="U125" s="112"/>
      <c r="V125" s="112">
        <v>121</v>
      </c>
      <c r="W125" s="112">
        <v>242</v>
      </c>
      <c r="X125" s="112">
        <v>231</v>
      </c>
      <c r="Y125" s="112">
        <v>228</v>
      </c>
      <c r="Z125" s="112">
        <v>217</v>
      </c>
      <c r="AB125" s="109" t="str">
        <f>TEXT(Z125,"###,###")</f>
        <v>217</v>
      </c>
      <c r="AD125" s="127">
        <f>Z125/$Z$7*100</f>
        <v>39.526411657559194</v>
      </c>
    </row>
    <row r="127" spans="19:32" x14ac:dyDescent="0.25">
      <c r="S127" s="101" t="s">
        <v>102</v>
      </c>
      <c r="T127" s="112"/>
      <c r="U127" s="112"/>
      <c r="V127" s="112">
        <v>167</v>
      </c>
      <c r="W127" s="112">
        <v>320</v>
      </c>
      <c r="X127" s="112">
        <v>299</v>
      </c>
      <c r="Y127" s="112">
        <v>291</v>
      </c>
      <c r="Z127" s="112">
        <v>283</v>
      </c>
      <c r="AB127" s="109" t="str">
        <f>TEXT(Z127,"###,###")</f>
        <v>283</v>
      </c>
      <c r="AD127" s="127">
        <f>Z127/$Z$7*100</f>
        <v>51.548269581056473</v>
      </c>
    </row>
    <row r="128" spans="19:32" x14ac:dyDescent="0.25">
      <c r="S128" s="101" t="s">
        <v>103</v>
      </c>
      <c r="T128" s="112"/>
      <c r="U128" s="112"/>
      <c r="V128" s="112">
        <v>151</v>
      </c>
      <c r="W128" s="112">
        <v>294</v>
      </c>
      <c r="X128" s="112">
        <v>263</v>
      </c>
      <c r="Y128" s="112">
        <v>256</v>
      </c>
      <c r="Z128" s="112">
        <v>269</v>
      </c>
      <c r="AB128" s="109" t="str">
        <f>TEXT(Z128,"###,###")</f>
        <v>269</v>
      </c>
      <c r="AD128" s="127">
        <f>Z128/$Z$7*100</f>
        <v>48.998178506375226</v>
      </c>
    </row>
    <row r="130" spans="19:20" x14ac:dyDescent="0.25">
      <c r="S130" s="101" t="s">
        <v>277</v>
      </c>
      <c r="T130" s="127">
        <v>59.927140255009107</v>
      </c>
    </row>
    <row r="131" spans="19:20" x14ac:dyDescent="0.25">
      <c r="S131" s="101" t="s">
        <v>278</v>
      </c>
      <c r="T131" s="127">
        <v>21.311475409836063</v>
      </c>
    </row>
    <row r="132" spans="19:20" x14ac:dyDescent="0.25">
      <c r="S132" s="101" t="s">
        <v>279</v>
      </c>
      <c r="T132" s="127">
        <v>18.214936247723131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6191C7F-BDB7-433B-A12D-3473B0C86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ED14EF-4CC7-4915-B414-8B255ED9D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855079C-3366-4D31-A696-70F14F8F9C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55F14F7-05AF-47C7-9BAE-CC03CFB1E5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8CAF-34BE-4884-ACE0-E945D242CDE2}">
  <sheetPr codeName="Sheet108">
    <tabColor theme="4" tint="-0.249977111117893"/>
  </sheetPr>
  <dimension ref="A1:AM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8.710937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9" width="9.140625" style="10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9.44 Mapoon,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170</v>
      </c>
      <c r="W4" s="108">
        <v>178</v>
      </c>
      <c r="X4" s="108">
        <v>184</v>
      </c>
      <c r="Y4" s="108">
        <v>209</v>
      </c>
      <c r="Z4" s="108">
        <v>230</v>
      </c>
      <c r="AB4" s="109" t="str">
        <f>TEXT(Z4,"###,###")</f>
        <v>230</v>
      </c>
      <c r="AD4" s="110">
        <f>Z4/Y4-1</f>
        <v>0.1004784688995215</v>
      </c>
      <c r="AF4" s="136">
        <f t="shared" ref="AF4:AF9" si="0">Z4/V4-1</f>
        <v>0.35294117647058831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79</v>
      </c>
      <c r="W5" s="108">
        <v>88</v>
      </c>
      <c r="X5" s="108">
        <v>94</v>
      </c>
      <c r="Y5" s="108">
        <v>124</v>
      </c>
      <c r="Z5" s="108">
        <v>127</v>
      </c>
      <c r="AB5" s="109" t="str">
        <f>TEXT(Z5,"###,###")</f>
        <v>127</v>
      </c>
      <c r="AD5" s="110">
        <f t="shared" ref="AD5:AD9" si="1">Z5/Y5-1</f>
        <v>2.4193548387096753E-2</v>
      </c>
      <c r="AF5" s="136">
        <f t="shared" si="0"/>
        <v>0.60759493670886067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85</v>
      </c>
      <c r="W6" s="108">
        <v>86</v>
      </c>
      <c r="X6" s="108">
        <v>88</v>
      </c>
      <c r="Y6" s="108">
        <v>83</v>
      </c>
      <c r="Z6" s="108">
        <v>97</v>
      </c>
      <c r="AB6" s="109" t="str">
        <f>TEXT(Z6,"###,###")</f>
        <v>97</v>
      </c>
      <c r="AD6" s="110">
        <f t="shared" si="1"/>
        <v>0.16867469879518082</v>
      </c>
      <c r="AF6" s="135">
        <f t="shared" si="0"/>
        <v>0.14117647058823524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</v>
      </c>
      <c r="W7" s="108">
        <v>125</v>
      </c>
      <c r="X7" s="108">
        <v>136</v>
      </c>
      <c r="Y7" s="108">
        <v>138</v>
      </c>
      <c r="Z7" s="108">
        <v>148</v>
      </c>
      <c r="AB7" s="109" t="str">
        <f>TEXT(Z7,"###,###")</f>
        <v>148</v>
      </c>
      <c r="AD7" s="110">
        <f t="shared" si="1"/>
        <v>7.2463768115942129E-2</v>
      </c>
      <c r="AF7" s="135">
        <f t="shared" si="0"/>
        <v>0.35779816513761475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148</v>
      </c>
      <c r="P8" s="67"/>
      <c r="S8" s="107" t="s">
        <v>82</v>
      </c>
      <c r="T8" s="108"/>
      <c r="U8" s="108"/>
      <c r="V8" s="108">
        <v>32193</v>
      </c>
      <c r="W8" s="108">
        <v>29820.799999999999</v>
      </c>
      <c r="X8" s="108">
        <v>30151.82</v>
      </c>
      <c r="Y8" s="108">
        <v>35149.760000000002</v>
      </c>
      <c r="Z8" s="108">
        <v>31815.53</v>
      </c>
      <c r="AB8" s="109" t="str">
        <f>TEXT(Z8,"$###,###")</f>
        <v>$31,816</v>
      </c>
      <c r="AD8" s="110">
        <f t="shared" si="1"/>
        <v>-9.4857831177225793E-2</v>
      </c>
      <c r="AF8" s="135">
        <f t="shared" si="0"/>
        <v>-1.1725219768272677E-2</v>
      </c>
    </row>
    <row r="9" spans="1:32" x14ac:dyDescent="0.25">
      <c r="A9" s="30" t="s">
        <v>14</v>
      </c>
      <c r="B9" s="71"/>
      <c r="C9" s="72"/>
      <c r="D9" s="73">
        <f>AD104</f>
        <v>47.391304347826086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58.783783783783782</v>
      </c>
      <c r="P9" s="74" t="s">
        <v>83</v>
      </c>
      <c r="S9" s="107" t="s">
        <v>7</v>
      </c>
      <c r="T9" s="108"/>
      <c r="U9" s="108"/>
      <c r="V9" s="108">
        <v>4634464</v>
      </c>
      <c r="W9" s="108">
        <v>4798441</v>
      </c>
      <c r="X9" s="108">
        <v>5334714</v>
      </c>
      <c r="Y9" s="108">
        <v>5785253</v>
      </c>
      <c r="Z9" s="108">
        <v>6175511</v>
      </c>
      <c r="AB9" s="109" t="str">
        <f>TEXT(Z9/1000000,"$#,###.0")&amp;" mil"</f>
        <v>$6.2 mil</v>
      </c>
      <c r="AD9" s="110">
        <f t="shared" si="1"/>
        <v>6.7457378268504398E-2</v>
      </c>
      <c r="AF9" s="135">
        <f t="shared" si="0"/>
        <v>0.33251892775518388</v>
      </c>
    </row>
    <row r="10" spans="1:32" x14ac:dyDescent="0.25">
      <c r="A10" s="30" t="s">
        <v>17</v>
      </c>
      <c r="B10" s="71"/>
      <c r="C10" s="72"/>
      <c r="D10" s="73">
        <f>AD105</f>
        <v>50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39.189189189189186</v>
      </c>
      <c r="P10" s="74" t="s">
        <v>83</v>
      </c>
      <c r="S10" s="107"/>
      <c r="U10" s="133"/>
      <c r="V10" s="134"/>
      <c r="W10" s="133"/>
      <c r="X10" s="133"/>
      <c r="Y10" s="133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98.648648648648646</v>
      </c>
      <c r="P11" s="74" t="s">
        <v>83</v>
      </c>
      <c r="S11" s="107" t="s">
        <v>29</v>
      </c>
      <c r="T11" s="112"/>
      <c r="U11" s="112"/>
      <c r="V11" s="112">
        <v>167</v>
      </c>
      <c r="W11" s="112">
        <v>173</v>
      </c>
      <c r="X11" s="112">
        <v>180</v>
      </c>
      <c r="Y11" s="112">
        <v>205</v>
      </c>
      <c r="Z11" s="112">
        <v>225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4</v>
      </c>
      <c r="W12" s="112">
        <v>6</v>
      </c>
      <c r="X12" s="112">
        <v>4</v>
      </c>
      <c r="Y12" s="112">
        <v>7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4.7826086956521738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2.7027027027027026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14.782608695652174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48.260869565217391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25.827814569536422</v>
      </c>
      <c r="P15" s="74" t="s">
        <v>83</v>
      </c>
      <c r="S15" s="115" t="s">
        <v>59</v>
      </c>
      <c r="T15" s="115"/>
      <c r="U15" s="116"/>
      <c r="V15" s="116">
        <v>0</v>
      </c>
      <c r="W15" s="116">
        <v>0</v>
      </c>
      <c r="X15" s="116">
        <v>5</v>
      </c>
      <c r="Y15" s="112">
        <v>5</v>
      </c>
      <c r="Z15" s="112">
        <v>4</v>
      </c>
      <c r="AB15" s="117">
        <f t="shared" ref="AB15:AB34" si="2">IF(Z15="np",0,Z15/$Z$34)</f>
        <v>1.7621145374449341E-2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29.565217391304348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74.172185430463571</v>
      </c>
      <c r="P16" s="37" t="s">
        <v>83</v>
      </c>
      <c r="S16" s="115" t="s">
        <v>60</v>
      </c>
      <c r="T16" s="115"/>
      <c r="U16" s="116"/>
      <c r="V16" s="116">
        <v>12</v>
      </c>
      <c r="W16" s="116">
        <v>4</v>
      </c>
      <c r="X16" s="116">
        <v>7</v>
      </c>
      <c r="Y16" s="112">
        <v>7</v>
      </c>
      <c r="Z16" s="112">
        <v>3</v>
      </c>
      <c r="AB16" s="117">
        <f t="shared" si="2"/>
        <v>1.3215859030837005E-2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2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Mapoon (2018-19 to 2022-23)</v>
      </c>
      <c r="B19" s="63"/>
      <c r="C19" s="63"/>
      <c r="D19" s="63"/>
      <c r="E19" s="63"/>
      <c r="F19" s="63"/>
      <c r="G19" s="63" t="str">
        <f>$S$1&amp;" ("&amp;$V$2&amp;" to "&amp;$Z$2&amp;")"</f>
        <v>Mapoon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17</v>
      </c>
      <c r="W19" s="116">
        <v>16</v>
      </c>
      <c r="X19" s="116">
        <v>14</v>
      </c>
      <c r="Y19" s="112">
        <v>32</v>
      </c>
      <c r="Z19" s="112">
        <v>23</v>
      </c>
      <c r="AB19" s="117">
        <f t="shared" si="2"/>
        <v>0.1013215859030837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0</v>
      </c>
      <c r="X21" s="116">
        <v>1</v>
      </c>
      <c r="Y21" s="112">
        <v>0</v>
      </c>
      <c r="Z21" s="112">
        <v>0</v>
      </c>
      <c r="AB21" s="117">
        <f t="shared" si="2"/>
        <v>0</v>
      </c>
    </row>
    <row r="22" spans="1:28" x14ac:dyDescent="0.25">
      <c r="S22" s="115" t="s">
        <v>66</v>
      </c>
      <c r="T22" s="115"/>
      <c r="U22" s="116"/>
      <c r="V22" s="116">
        <v>8</v>
      </c>
      <c r="W22" s="116">
        <v>8</v>
      </c>
      <c r="X22" s="116">
        <v>5</v>
      </c>
      <c r="Y22" s="112">
        <v>13</v>
      </c>
      <c r="Z22" s="112">
        <v>15</v>
      </c>
      <c r="AB22" s="117">
        <f t="shared" si="2"/>
        <v>6.6079295154185022E-2</v>
      </c>
    </row>
    <row r="23" spans="1:28" x14ac:dyDescent="0.25">
      <c r="S23" s="115" t="s">
        <v>67</v>
      </c>
      <c r="T23" s="115"/>
      <c r="U23" s="116"/>
      <c r="V23" s="116">
        <v>8</v>
      </c>
      <c r="W23" s="116">
        <v>0</v>
      </c>
      <c r="X23" s="116">
        <v>2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2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7</v>
      </c>
      <c r="W26" s="116">
        <v>6</v>
      </c>
      <c r="X26" s="116">
        <v>8</v>
      </c>
      <c r="Y26" s="112">
        <v>11</v>
      </c>
      <c r="Z26" s="112">
        <v>11</v>
      </c>
      <c r="AB26" s="117">
        <f t="shared" si="2"/>
        <v>4.8458149779735685E-2</v>
      </c>
    </row>
    <row r="27" spans="1:28" x14ac:dyDescent="0.25">
      <c r="S27" s="115" t="s">
        <v>71</v>
      </c>
      <c r="T27" s="115"/>
      <c r="U27" s="116"/>
      <c r="V27" s="116">
        <v>0</v>
      </c>
      <c r="W27" s="116">
        <v>0</v>
      </c>
      <c r="X27" s="116">
        <v>14</v>
      </c>
      <c r="Y27" s="112">
        <v>16</v>
      </c>
      <c r="Z27" s="112">
        <v>9</v>
      </c>
      <c r="AB27" s="117">
        <f t="shared" si="2"/>
        <v>3.9647577092511016E-2</v>
      </c>
    </row>
    <row r="28" spans="1:28" x14ac:dyDescent="0.25">
      <c r="S28" s="115" t="s">
        <v>72</v>
      </c>
      <c r="T28" s="115"/>
      <c r="U28" s="116"/>
      <c r="V28" s="116">
        <v>0</v>
      </c>
      <c r="W28" s="116">
        <v>0</v>
      </c>
      <c r="X28" s="116">
        <v>4</v>
      </c>
      <c r="Y28" s="112">
        <v>6</v>
      </c>
      <c r="Z28" s="112">
        <v>15</v>
      </c>
      <c r="AB28" s="117">
        <f t="shared" si="2"/>
        <v>6.6079295154185022E-2</v>
      </c>
    </row>
    <row r="29" spans="1:28" x14ac:dyDescent="0.25">
      <c r="S29" s="115" t="s">
        <v>73</v>
      </c>
      <c r="T29" s="115"/>
      <c r="U29" s="116"/>
      <c r="V29" s="116">
        <v>66</v>
      </c>
      <c r="W29" s="116">
        <v>71</v>
      </c>
      <c r="X29" s="116">
        <v>74</v>
      </c>
      <c r="Y29" s="112">
        <v>69</v>
      </c>
      <c r="Z29" s="112">
        <v>81</v>
      </c>
      <c r="AB29" s="117">
        <f t="shared" si="2"/>
        <v>0.35682819383259912</v>
      </c>
    </row>
    <row r="30" spans="1:28" x14ac:dyDescent="0.25">
      <c r="S30" s="115" t="s">
        <v>74</v>
      </c>
      <c r="T30" s="115"/>
      <c r="U30" s="116"/>
      <c r="V30" s="116">
        <v>23</v>
      </c>
      <c r="W30" s="116">
        <v>24</v>
      </c>
      <c r="X30" s="116">
        <v>12</v>
      </c>
      <c r="Y30" s="112">
        <v>19</v>
      </c>
      <c r="Z30" s="112">
        <v>20</v>
      </c>
      <c r="AB30" s="117">
        <f t="shared" si="2"/>
        <v>8.8105726872246701E-2</v>
      </c>
    </row>
    <row r="31" spans="1:28" x14ac:dyDescent="0.25">
      <c r="S31" s="115" t="s">
        <v>75</v>
      </c>
      <c r="T31" s="115"/>
      <c r="U31" s="116"/>
      <c r="V31" s="116">
        <v>14</v>
      </c>
      <c r="W31" s="116">
        <v>21</v>
      </c>
      <c r="X31" s="116">
        <v>17</v>
      </c>
      <c r="Y31" s="112">
        <v>13</v>
      </c>
      <c r="Z31" s="112">
        <v>13</v>
      </c>
      <c r="AB31" s="117">
        <f t="shared" si="2"/>
        <v>5.7268722466960353E-2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9</v>
      </c>
      <c r="W33" s="116">
        <v>14</v>
      </c>
      <c r="X33" s="116">
        <v>15</v>
      </c>
      <c r="Y33" s="112">
        <v>18</v>
      </c>
      <c r="Z33" s="112">
        <v>21</v>
      </c>
      <c r="AB33" s="117">
        <f t="shared" si="2"/>
        <v>9.2511013215859028E-2</v>
      </c>
    </row>
    <row r="34" spans="19:32" x14ac:dyDescent="0.25">
      <c r="S34" s="118" t="s">
        <v>53</v>
      </c>
      <c r="T34" s="118"/>
      <c r="U34" s="119"/>
      <c r="V34" s="119">
        <v>172</v>
      </c>
      <c r="W34" s="119">
        <v>174</v>
      </c>
      <c r="X34" s="119">
        <v>184</v>
      </c>
      <c r="Y34" s="120">
        <v>210</v>
      </c>
      <c r="Z34" s="120">
        <v>227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</v>
      </c>
      <c r="W37" s="112">
        <v>98</v>
      </c>
      <c r="X37" s="112">
        <v>117</v>
      </c>
      <c r="Y37" s="112">
        <v>106</v>
      </c>
      <c r="Z37" s="112">
        <v>112</v>
      </c>
      <c r="AB37" s="132">
        <f>Z37/Z40*100</f>
        <v>74.172185430463571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</v>
      </c>
      <c r="W38" s="112">
        <v>26</v>
      </c>
      <c r="X38" s="112">
        <v>21</v>
      </c>
      <c r="Y38" s="112">
        <v>33</v>
      </c>
      <c r="Z38" s="112">
        <v>39</v>
      </c>
      <c r="AB38" s="132">
        <f>Z38/Z40*100</f>
        <v>25.827814569536422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106</v>
      </c>
      <c r="W40" s="112">
        <v>124</v>
      </c>
      <c r="X40" s="112">
        <v>138</v>
      </c>
      <c r="Y40" s="112">
        <v>139</v>
      </c>
      <c r="Z40" s="112">
        <v>151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2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6</v>
      </c>
      <c r="W46" s="112">
        <v>0</v>
      </c>
      <c r="X46" s="112">
        <v>6</v>
      </c>
      <c r="Y46" s="112">
        <v>10</v>
      </c>
      <c r="Z46" s="112">
        <v>5</v>
      </c>
    </row>
    <row r="47" spans="19:32" x14ac:dyDescent="0.25">
      <c r="S47" s="115" t="s">
        <v>39</v>
      </c>
      <c r="T47" s="115"/>
      <c r="U47" s="112"/>
      <c r="V47" s="112">
        <v>5</v>
      </c>
      <c r="W47" s="112">
        <v>18</v>
      </c>
      <c r="X47" s="112">
        <v>14</v>
      </c>
      <c r="Y47" s="112">
        <v>11</v>
      </c>
      <c r="Z47" s="112">
        <v>5</v>
      </c>
    </row>
    <row r="48" spans="19:32" x14ac:dyDescent="0.25">
      <c r="S48" s="115" t="s">
        <v>40</v>
      </c>
      <c r="T48" s="115"/>
      <c r="U48" s="112"/>
      <c r="V48" s="112">
        <v>8</v>
      </c>
      <c r="W48" s="112">
        <v>11</v>
      </c>
      <c r="X48" s="112">
        <v>12</v>
      </c>
      <c r="Y48" s="112">
        <v>20</v>
      </c>
      <c r="Z48" s="112">
        <v>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</v>
      </c>
      <c r="W49" s="112">
        <v>12</v>
      </c>
      <c r="X49" s="112">
        <v>11</v>
      </c>
      <c r="Y49" s="112">
        <v>17</v>
      </c>
      <c r="Z49" s="112">
        <v>28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Mapoon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</v>
      </c>
      <c r="W50" s="112">
        <v>6</v>
      </c>
      <c r="X50" s="112">
        <v>7</v>
      </c>
      <c r="Y50" s="112">
        <v>9</v>
      </c>
      <c r="Z50" s="112">
        <v>14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</v>
      </c>
      <c r="W51" s="112">
        <v>6</v>
      </c>
      <c r="X51" s="112">
        <v>10</v>
      </c>
      <c r="Y51" s="112">
        <v>11</v>
      </c>
      <c r="Z51" s="112">
        <v>15</v>
      </c>
    </row>
    <row r="52" spans="1:26" ht="15" customHeight="1" x14ac:dyDescent="0.25">
      <c r="S52" s="115" t="s">
        <v>44</v>
      </c>
      <c r="T52" s="115"/>
      <c r="U52" s="112"/>
      <c r="V52" s="112">
        <v>5</v>
      </c>
      <c r="W52" s="112">
        <v>3</v>
      </c>
      <c r="X52" s="112">
        <v>12</v>
      </c>
      <c r="Y52" s="112">
        <v>9</v>
      </c>
      <c r="Z52" s="112">
        <v>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</v>
      </c>
      <c r="W53" s="112">
        <v>0</v>
      </c>
      <c r="X53" s="112">
        <v>2</v>
      </c>
      <c r="Y53" s="112">
        <v>9</v>
      </c>
      <c r="Z53" s="112">
        <v>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</v>
      </c>
      <c r="W54" s="112">
        <v>10</v>
      </c>
      <c r="X54" s="112">
        <v>7</v>
      </c>
      <c r="Y54" s="112">
        <v>5</v>
      </c>
      <c r="Z54" s="112">
        <v>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</v>
      </c>
      <c r="W55" s="112">
        <v>7</v>
      </c>
      <c r="X55" s="112">
        <v>6</v>
      </c>
      <c r="Y55" s="112">
        <v>11</v>
      </c>
      <c r="Z55" s="112">
        <v>14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7</v>
      </c>
      <c r="X56" s="112">
        <v>3</v>
      </c>
      <c r="Y56" s="112">
        <v>7</v>
      </c>
      <c r="Z56" s="112">
        <v>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1</v>
      </c>
      <c r="Y57" s="112">
        <v>0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83</v>
      </c>
      <c r="W61" s="112">
        <v>90</v>
      </c>
      <c r="X61" s="112">
        <v>94</v>
      </c>
      <c r="Y61" s="112">
        <v>126</v>
      </c>
      <c r="Z61" s="112">
        <v>132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Mapoon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</v>
      </c>
      <c r="W65" s="112">
        <v>4</v>
      </c>
      <c r="X65" s="112">
        <v>5</v>
      </c>
      <c r="Y65" s="112">
        <v>6</v>
      </c>
      <c r="Z65" s="112">
        <v>4</v>
      </c>
    </row>
    <row r="66" spans="1:26" x14ac:dyDescent="0.25">
      <c r="S66" s="115" t="s">
        <v>39</v>
      </c>
      <c r="T66" s="115"/>
      <c r="U66" s="112"/>
      <c r="V66" s="112">
        <v>11</v>
      </c>
      <c r="W66" s="112">
        <v>8</v>
      </c>
      <c r="X66" s="112">
        <v>5</v>
      </c>
      <c r="Y66" s="112">
        <v>5</v>
      </c>
      <c r="Z66" s="112">
        <v>7</v>
      </c>
    </row>
    <row r="67" spans="1:26" x14ac:dyDescent="0.25">
      <c r="S67" s="115" t="s">
        <v>40</v>
      </c>
      <c r="T67" s="115"/>
      <c r="U67" s="112"/>
      <c r="V67" s="112">
        <v>8</v>
      </c>
      <c r="W67" s="112">
        <v>10</v>
      </c>
      <c r="X67" s="112">
        <v>13</v>
      </c>
      <c r="Y67" s="112">
        <v>14</v>
      </c>
      <c r="Z67" s="112">
        <v>11</v>
      </c>
    </row>
    <row r="68" spans="1:26" x14ac:dyDescent="0.25">
      <c r="S68" s="115" t="s">
        <v>41</v>
      </c>
      <c r="T68" s="115"/>
      <c r="U68" s="112"/>
      <c r="V68" s="112">
        <v>7</v>
      </c>
      <c r="W68" s="112">
        <v>7</v>
      </c>
      <c r="X68" s="112">
        <v>8</v>
      </c>
      <c r="Y68" s="112">
        <v>9</v>
      </c>
      <c r="Z68" s="112">
        <v>20</v>
      </c>
    </row>
    <row r="69" spans="1:26" x14ac:dyDescent="0.25">
      <c r="S69" s="115" t="s">
        <v>42</v>
      </c>
      <c r="T69" s="115"/>
      <c r="U69" s="112"/>
      <c r="V69" s="112">
        <v>7</v>
      </c>
      <c r="W69" s="112">
        <v>9</v>
      </c>
      <c r="X69" s="112">
        <v>10</v>
      </c>
      <c r="Y69" s="112">
        <v>3</v>
      </c>
      <c r="Z69" s="112">
        <v>7</v>
      </c>
    </row>
    <row r="70" spans="1:26" x14ac:dyDescent="0.25">
      <c r="S70" s="115" t="s">
        <v>43</v>
      </c>
      <c r="T70" s="115"/>
      <c r="U70" s="112"/>
      <c r="V70" s="112">
        <v>4</v>
      </c>
      <c r="W70" s="112">
        <v>8</v>
      </c>
      <c r="X70" s="112">
        <v>14</v>
      </c>
      <c r="Y70" s="112">
        <v>7</v>
      </c>
      <c r="Z70" s="112">
        <v>10</v>
      </c>
    </row>
    <row r="71" spans="1:26" x14ac:dyDescent="0.25">
      <c r="S71" s="115" t="s">
        <v>44</v>
      </c>
      <c r="T71" s="115"/>
      <c r="U71" s="112"/>
      <c r="V71" s="112">
        <v>7</v>
      </c>
      <c r="W71" s="112">
        <v>3</v>
      </c>
      <c r="X71" s="112">
        <v>3</v>
      </c>
      <c r="Y71" s="112">
        <v>6</v>
      </c>
      <c r="Z71" s="112">
        <v>9</v>
      </c>
    </row>
    <row r="72" spans="1:26" x14ac:dyDescent="0.25">
      <c r="S72" s="115" t="s">
        <v>45</v>
      </c>
      <c r="T72" s="115"/>
      <c r="U72" s="112"/>
      <c r="V72" s="112">
        <v>11</v>
      </c>
      <c r="W72" s="112">
        <v>5</v>
      </c>
      <c r="X72" s="112">
        <v>10</v>
      </c>
      <c r="Y72" s="112">
        <v>6</v>
      </c>
      <c r="Z72" s="112">
        <v>10</v>
      </c>
    </row>
    <row r="73" spans="1:26" x14ac:dyDescent="0.25">
      <c r="S73" s="115" t="s">
        <v>46</v>
      </c>
      <c r="T73" s="115"/>
      <c r="U73" s="112"/>
      <c r="V73" s="112">
        <v>12</v>
      </c>
      <c r="W73" s="112">
        <v>6</v>
      </c>
      <c r="X73" s="112">
        <v>4</v>
      </c>
      <c r="Y73" s="112">
        <v>8</v>
      </c>
      <c r="Z73" s="112">
        <v>4</v>
      </c>
    </row>
    <row r="74" spans="1:26" x14ac:dyDescent="0.25">
      <c r="S74" s="115" t="s">
        <v>47</v>
      </c>
      <c r="T74" s="115"/>
      <c r="U74" s="112"/>
      <c r="V74" s="112">
        <v>12</v>
      </c>
      <c r="W74" s="112">
        <v>11</v>
      </c>
      <c r="X74" s="112">
        <v>5</v>
      </c>
      <c r="Y74" s="112">
        <v>13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7</v>
      </c>
      <c r="X75" s="112">
        <v>7</v>
      </c>
      <c r="Y75" s="112">
        <v>5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7</v>
      </c>
      <c r="X76" s="112">
        <v>4</v>
      </c>
      <c r="Y76" s="112">
        <v>8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91</v>
      </c>
      <c r="W80" s="112">
        <v>88</v>
      </c>
      <c r="X80" s="112">
        <v>88</v>
      </c>
      <c r="Y80" s="112">
        <v>87</v>
      </c>
      <c r="Z80" s="112">
        <v>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Mapoon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</v>
      </c>
      <c r="W83" s="112">
        <v>6</v>
      </c>
      <c r="X83" s="112">
        <v>3</v>
      </c>
      <c r="Y83" s="112">
        <v>4</v>
      </c>
      <c r="Z83" s="112">
        <v>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</v>
      </c>
      <c r="W84" s="112">
        <v>11</v>
      </c>
      <c r="X84" s="112">
        <v>12</v>
      </c>
      <c r="Y84" s="112">
        <v>10</v>
      </c>
      <c r="Z84" s="112">
        <v>13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7</v>
      </c>
      <c r="W85" s="112">
        <v>12</v>
      </c>
      <c r="X85" s="112">
        <v>8</v>
      </c>
      <c r="Y85" s="112">
        <v>17</v>
      </c>
      <c r="Z85" s="112">
        <v>20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230</v>
      </c>
      <c r="D86" s="96">
        <f t="shared" ref="D86:D91" si="4">AD4</f>
        <v>0.1004784688995215</v>
      </c>
      <c r="E86" s="97">
        <f t="shared" ref="E86:E91" si="5">AD4</f>
        <v>0.1004784688995215</v>
      </c>
      <c r="F86" s="96">
        <f t="shared" ref="F86:F91" si="6">AF4</f>
        <v>0.35294117647058831</v>
      </c>
      <c r="G86" s="97">
        <f t="shared" ref="G86:G91" si="7">AF4</f>
        <v>0.35294117647058831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0</v>
      </c>
      <c r="W86" s="112">
        <v>5</v>
      </c>
      <c r="X86" s="112">
        <v>4</v>
      </c>
      <c r="Y86" s="112">
        <v>3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127</v>
      </c>
      <c r="D87" s="96">
        <f t="shared" si="4"/>
        <v>2.4193548387096753E-2</v>
      </c>
      <c r="E87" s="97">
        <f t="shared" si="5"/>
        <v>2.4193548387096753E-2</v>
      </c>
      <c r="F87" s="96">
        <f t="shared" si="6"/>
        <v>0.60759493670886067</v>
      </c>
      <c r="G87" s="97">
        <f t="shared" si="7"/>
        <v>0.60759493670886067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97</v>
      </c>
      <c r="D88" s="96">
        <f t="shared" si="4"/>
        <v>0.16867469879518082</v>
      </c>
      <c r="E88" s="97">
        <f t="shared" si="5"/>
        <v>0.16867469879518082</v>
      </c>
      <c r="F88" s="96">
        <f t="shared" si="6"/>
        <v>0.14117647058823524</v>
      </c>
      <c r="G88" s="97">
        <f t="shared" si="7"/>
        <v>0.14117647058823524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5</v>
      </c>
      <c r="X88" s="112">
        <v>4</v>
      </c>
      <c r="Y88" s="112">
        <v>4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148</v>
      </c>
      <c r="D89" s="96">
        <f t="shared" si="4"/>
        <v>7.2463768115942129E-2</v>
      </c>
      <c r="E89" s="97">
        <f t="shared" si="5"/>
        <v>7.2463768115942129E-2</v>
      </c>
      <c r="F89" s="96">
        <f t="shared" si="6"/>
        <v>0.35779816513761475</v>
      </c>
      <c r="G89" s="97">
        <f t="shared" si="7"/>
        <v>0.35779816513761475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</v>
      </c>
      <c r="W89" s="112">
        <v>5</v>
      </c>
      <c r="X89" s="112">
        <v>4</v>
      </c>
      <c r="Y89" s="112">
        <v>7</v>
      </c>
      <c r="Z89" s="112">
        <v>7</v>
      </c>
    </row>
    <row r="90" spans="1:30" ht="15" customHeight="1" x14ac:dyDescent="0.25">
      <c r="A90" s="49" t="s">
        <v>95</v>
      </c>
      <c r="B90" s="49"/>
      <c r="C90" s="57" t="str">
        <f t="shared" si="3"/>
        <v>$31,816</v>
      </c>
      <c r="D90" s="96">
        <f t="shared" si="4"/>
        <v>-9.4857831177225793E-2</v>
      </c>
      <c r="E90" s="97">
        <f t="shared" si="5"/>
        <v>-9.4857831177225793E-2</v>
      </c>
      <c r="F90" s="96">
        <f t="shared" si="6"/>
        <v>-1.1725219768272677E-2</v>
      </c>
      <c r="G90" s="97">
        <f t="shared" si="7"/>
        <v>-1.1725219768272677E-2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16</v>
      </c>
      <c r="W90" s="112">
        <v>11</v>
      </c>
      <c r="X90" s="112">
        <v>18</v>
      </c>
      <c r="Y90" s="112">
        <v>17</v>
      </c>
      <c r="Z90" s="112">
        <v>18</v>
      </c>
    </row>
    <row r="91" spans="1:30" ht="15" customHeight="1" x14ac:dyDescent="0.25">
      <c r="A91" s="49" t="s">
        <v>7</v>
      </c>
      <c r="B91" s="49"/>
      <c r="C91" s="57" t="str">
        <f t="shared" si="3"/>
        <v>$6.2 mil</v>
      </c>
      <c r="D91" s="96">
        <f t="shared" si="4"/>
        <v>6.7457378268504398E-2</v>
      </c>
      <c r="E91" s="97">
        <f t="shared" si="5"/>
        <v>6.7457378268504398E-2</v>
      </c>
      <c r="F91" s="96">
        <f t="shared" si="6"/>
        <v>0.33251892775518388</v>
      </c>
      <c r="G91" s="97">
        <f t="shared" si="7"/>
        <v>0.33251892775518388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54</v>
      </c>
      <c r="W91" s="112">
        <v>69</v>
      </c>
      <c r="X91" s="112">
        <v>78</v>
      </c>
      <c r="Y91" s="112">
        <v>81</v>
      </c>
      <c r="Z91" s="112">
        <v>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</v>
      </c>
      <c r="W93" s="112">
        <v>5</v>
      </c>
      <c r="X93" s="112">
        <v>7</v>
      </c>
      <c r="Y93" s="112">
        <v>5</v>
      </c>
      <c r="Z93" s="112">
        <v>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</v>
      </c>
      <c r="W94" s="112">
        <v>8</v>
      </c>
      <c r="X94" s="112">
        <v>8</v>
      </c>
      <c r="Y94" s="112">
        <v>15</v>
      </c>
      <c r="Z94" s="112">
        <v>13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</v>
      </c>
      <c r="W96" s="112">
        <v>10</v>
      </c>
      <c r="X96" s="112">
        <v>10</v>
      </c>
      <c r="Y96" s="112">
        <v>6</v>
      </c>
      <c r="Z96" s="112">
        <v>7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14</v>
      </c>
      <c r="W97" s="112">
        <v>12</v>
      </c>
      <c r="X97" s="112">
        <v>5</v>
      </c>
      <c r="Y97" s="112">
        <v>11</v>
      </c>
      <c r="Z97" s="112">
        <v>10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</v>
      </c>
      <c r="W98" s="112">
        <v>3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4</v>
      </c>
      <c r="Y100" s="112">
        <v>0</v>
      </c>
      <c r="Z100" s="112">
        <v>9</v>
      </c>
    </row>
    <row r="101" spans="1:32" x14ac:dyDescent="0.25">
      <c r="A101" s="18"/>
      <c r="S101" s="118" t="s">
        <v>53</v>
      </c>
      <c r="T101" s="118"/>
      <c r="U101" s="112"/>
      <c r="V101" s="112">
        <v>52</v>
      </c>
      <c r="W101" s="112">
        <v>58</v>
      </c>
      <c r="X101" s="112">
        <v>59</v>
      </c>
      <c r="Y101" s="112">
        <v>56</v>
      </c>
      <c r="Z101" s="112">
        <v>63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</v>
      </c>
      <c r="W104" s="112">
        <v>71</v>
      </c>
      <c r="X104" s="112">
        <v>79</v>
      </c>
      <c r="Y104" s="112">
        <v>106</v>
      </c>
      <c r="Z104" s="112">
        <v>109</v>
      </c>
      <c r="AB104" s="109" t="str">
        <f>TEXT(Z104,"###,###")</f>
        <v>109</v>
      </c>
      <c r="AD104" s="130">
        <f>Z104/($Z$4)*100</f>
        <v>47.391304347826086</v>
      </c>
      <c r="AF104" s="109"/>
    </row>
    <row r="105" spans="1:32" x14ac:dyDescent="0.25">
      <c r="S105" s="115" t="s">
        <v>17</v>
      </c>
      <c r="T105" s="115"/>
      <c r="U105" s="112"/>
      <c r="V105" s="112">
        <v>98</v>
      </c>
      <c r="W105" s="112">
        <v>104</v>
      </c>
      <c r="X105" s="112">
        <v>101</v>
      </c>
      <c r="Y105" s="112">
        <v>99</v>
      </c>
      <c r="Z105" s="112">
        <v>115</v>
      </c>
      <c r="AB105" s="109" t="str">
        <f>TEXT(Z105,"###,###")</f>
        <v>115</v>
      </c>
      <c r="AD105" s="130">
        <f>Z105/($Z$4)*100</f>
        <v>50</v>
      </c>
      <c r="AF105" s="109"/>
    </row>
    <row r="106" spans="1:32" x14ac:dyDescent="0.25">
      <c r="S106" s="118" t="s">
        <v>53</v>
      </c>
      <c r="T106" s="118"/>
      <c r="U106" s="120"/>
      <c r="V106" s="120">
        <v>166</v>
      </c>
      <c r="W106" s="120">
        <v>175</v>
      </c>
      <c r="X106" s="120">
        <v>180</v>
      </c>
      <c r="Y106" s="120">
        <v>205</v>
      </c>
      <c r="Z106" s="120">
        <v>224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</v>
      </c>
      <c r="W108" s="112">
        <v>14</v>
      </c>
      <c r="X108" s="112">
        <v>17</v>
      </c>
      <c r="Y108" s="112">
        <v>23</v>
      </c>
      <c r="Z108" s="112">
        <v>11</v>
      </c>
      <c r="AB108" s="109" t="str">
        <f>TEXT(Z108,"###,###")</f>
        <v>11</v>
      </c>
      <c r="AD108" s="130">
        <f>Z108/($Z$4)*100</f>
        <v>4.7826086956521738</v>
      </c>
      <c r="AF108" s="109"/>
    </row>
    <row r="109" spans="1:32" x14ac:dyDescent="0.25">
      <c r="S109" s="115" t="s">
        <v>20</v>
      </c>
      <c r="T109" s="115"/>
      <c r="U109" s="112"/>
      <c r="V109" s="112">
        <v>5</v>
      </c>
      <c r="W109" s="112">
        <v>6</v>
      </c>
      <c r="X109" s="112">
        <v>21</v>
      </c>
      <c r="Y109" s="112">
        <v>19</v>
      </c>
      <c r="Z109" s="112">
        <v>34</v>
      </c>
      <c r="AB109" s="109" t="str">
        <f>TEXT(Z109,"###,###")</f>
        <v>34</v>
      </c>
      <c r="AD109" s="130">
        <f>Z109/($Z$4)*100</f>
        <v>14.782608695652174</v>
      </c>
      <c r="AF109" s="109"/>
    </row>
    <row r="110" spans="1:32" x14ac:dyDescent="0.25">
      <c r="S110" s="115" t="s">
        <v>21</v>
      </c>
      <c r="T110" s="115"/>
      <c r="U110" s="112"/>
      <c r="V110" s="112">
        <v>101</v>
      </c>
      <c r="W110" s="112">
        <v>87</v>
      </c>
      <c r="X110" s="112">
        <v>96</v>
      </c>
      <c r="Y110" s="112">
        <v>106</v>
      </c>
      <c r="Z110" s="112">
        <v>111</v>
      </c>
      <c r="AB110" s="109" t="str">
        <f>TEXT(Z110,"###,###")</f>
        <v>111</v>
      </c>
      <c r="AD110" s="130">
        <f>Z110/($Z$4)*100</f>
        <v>48.260869565217391</v>
      </c>
      <c r="AF110" s="109"/>
    </row>
    <row r="111" spans="1:32" x14ac:dyDescent="0.25">
      <c r="S111" s="115" t="s">
        <v>22</v>
      </c>
      <c r="T111" s="115"/>
      <c r="U111" s="112"/>
      <c r="V111" s="112">
        <v>53</v>
      </c>
      <c r="W111" s="112">
        <v>69</v>
      </c>
      <c r="X111" s="112">
        <v>46</v>
      </c>
      <c r="Y111" s="112">
        <v>53</v>
      </c>
      <c r="Z111" s="112">
        <v>68</v>
      </c>
      <c r="AB111" s="109" t="str">
        <f>TEXT(Z111,"###,###")</f>
        <v>68</v>
      </c>
      <c r="AD111" s="130">
        <f>Z111/($Z$4)*100</f>
        <v>29.565217391304348</v>
      </c>
      <c r="AF111" s="109"/>
    </row>
    <row r="112" spans="1:32" x14ac:dyDescent="0.25">
      <c r="S112" s="118" t="s">
        <v>53</v>
      </c>
      <c r="T112" s="118"/>
      <c r="U112" s="112"/>
      <c r="V112" s="112">
        <v>167</v>
      </c>
      <c r="W112" s="112">
        <v>172</v>
      </c>
      <c r="X112" s="112">
        <v>184</v>
      </c>
      <c r="Y112" s="112">
        <v>211</v>
      </c>
      <c r="Z112" s="112">
        <v>230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42.28</v>
      </c>
      <c r="W118" s="131">
        <v>41.01</v>
      </c>
      <c r="X118" s="131">
        <v>40.17</v>
      </c>
      <c r="Y118" s="131">
        <v>42.55</v>
      </c>
      <c r="Z118" s="131">
        <v>42.79</v>
      </c>
      <c r="AB118" s="109" t="str">
        <f>TEXT(Z118,"##.0")</f>
        <v>42.8</v>
      </c>
    </row>
    <row r="120" spans="19:32" x14ac:dyDescent="0.25">
      <c r="S120" s="101" t="s">
        <v>97</v>
      </c>
      <c r="T120" s="112"/>
      <c r="U120" s="112"/>
      <c r="V120" s="112">
        <v>104</v>
      </c>
      <c r="W120" s="112">
        <v>120</v>
      </c>
      <c r="X120" s="112">
        <v>135</v>
      </c>
      <c r="Y120" s="112">
        <v>134</v>
      </c>
      <c r="Z120" s="112">
        <v>146</v>
      </c>
      <c r="AB120" s="109" t="str">
        <f>TEXT(Z120,"###,###")</f>
        <v>146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4</v>
      </c>
      <c r="Y121" s="112">
        <v>5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6</v>
      </c>
      <c r="W122" s="112">
        <v>0</v>
      </c>
      <c r="X122" s="112">
        <v>0</v>
      </c>
      <c r="Y122" s="112">
        <v>0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110</v>
      </c>
      <c r="W124" s="112">
        <v>120</v>
      </c>
      <c r="X124" s="112">
        <v>135</v>
      </c>
      <c r="Y124" s="112">
        <v>134</v>
      </c>
      <c r="Z124" s="112">
        <v>150</v>
      </c>
      <c r="AB124" s="109" t="str">
        <f>TEXT(Z124,"###,###")</f>
        <v>150</v>
      </c>
      <c r="AD124" s="127">
        <f>Z124/$Z$7*100</f>
        <v>101.35135135135135</v>
      </c>
    </row>
    <row r="125" spans="19:32" x14ac:dyDescent="0.25">
      <c r="S125" s="101" t="s">
        <v>101</v>
      </c>
      <c r="T125" s="112"/>
      <c r="U125" s="112"/>
      <c r="V125" s="112">
        <v>6</v>
      </c>
      <c r="W125" s="112">
        <v>0</v>
      </c>
      <c r="X125" s="112">
        <v>4</v>
      </c>
      <c r="Y125" s="112">
        <v>5</v>
      </c>
      <c r="Z125" s="112">
        <v>4</v>
      </c>
      <c r="AB125" s="109" t="str">
        <f>TEXT(Z125,"###,###")</f>
        <v>4</v>
      </c>
      <c r="AD125" s="127">
        <f>Z125/$Z$7*100</f>
        <v>2.7027027027027026</v>
      </c>
    </row>
    <row r="127" spans="19:32" x14ac:dyDescent="0.25">
      <c r="S127" s="101" t="s">
        <v>102</v>
      </c>
      <c r="T127" s="112"/>
      <c r="U127" s="112"/>
      <c r="V127" s="112">
        <v>56</v>
      </c>
      <c r="W127" s="112">
        <v>65</v>
      </c>
      <c r="X127" s="112">
        <v>76</v>
      </c>
      <c r="Y127" s="112">
        <v>86</v>
      </c>
      <c r="Z127" s="112">
        <v>87</v>
      </c>
      <c r="AB127" s="109" t="str">
        <f>TEXT(Z127,"###,###")</f>
        <v>87</v>
      </c>
      <c r="AD127" s="127">
        <f>Z127/$Z$7*100</f>
        <v>58.783783783783782</v>
      </c>
    </row>
    <row r="128" spans="19:32" x14ac:dyDescent="0.25">
      <c r="S128" s="101" t="s">
        <v>103</v>
      </c>
      <c r="T128" s="112"/>
      <c r="U128" s="112"/>
      <c r="V128" s="112">
        <v>58</v>
      </c>
      <c r="W128" s="112">
        <v>59</v>
      </c>
      <c r="X128" s="112">
        <v>64</v>
      </c>
      <c r="Y128" s="112">
        <v>60</v>
      </c>
      <c r="Z128" s="112">
        <v>58</v>
      </c>
      <c r="AB128" s="109" t="str">
        <f>TEXT(Z128,"###,###")</f>
        <v>58</v>
      </c>
      <c r="AD128" s="127">
        <f>Z128/$Z$7*100</f>
        <v>39.189189189189186</v>
      </c>
    </row>
    <row r="130" spans="19:20" x14ac:dyDescent="0.25">
      <c r="S130" s="101" t="s">
        <v>277</v>
      </c>
      <c r="T130" s="127">
        <v>98.648648648648646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2.7027027027027026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0F042F-E1C2-486F-BE8D-0745983F83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C5CB41-B392-44C5-8C29-E7747BE7F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9AA08A-9D10-4C68-8940-D0C79DD2F5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EFA1904-5BFB-435D-828B-5B49A1E060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8B65-A38D-4B6A-8B32-8DFE18EA404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9.45 Maranoa,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10769</v>
      </c>
      <c r="W4" s="108">
        <v>11788</v>
      </c>
      <c r="X4" s="108">
        <v>12345</v>
      </c>
      <c r="Y4" s="108">
        <v>12637</v>
      </c>
      <c r="Z4" s="108">
        <v>13062</v>
      </c>
      <c r="AB4" s="109" t="str">
        <f>TEXT(Z4,"###,###")</f>
        <v>13,062</v>
      </c>
      <c r="AD4" s="110">
        <f>Z4/Y4-1</f>
        <v>3.3631399857561028E-2</v>
      </c>
      <c r="AF4" s="110">
        <f>Z4/V4-1</f>
        <v>0.21292599127124157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5643</v>
      </c>
      <c r="W5" s="108">
        <v>6129</v>
      </c>
      <c r="X5" s="108">
        <v>6263</v>
      </c>
      <c r="Y5" s="108">
        <v>6353</v>
      </c>
      <c r="Z5" s="108">
        <v>6608</v>
      </c>
      <c r="AB5" s="109" t="str">
        <f>TEXT(Z5,"###,###")</f>
        <v>6,608</v>
      </c>
      <c r="AD5" s="110">
        <f t="shared" ref="AD5:AD9" si="0">Z5/Y5-1</f>
        <v>4.013851723595141E-2</v>
      </c>
      <c r="AF5" s="110">
        <f t="shared" ref="AF5:AF9" si="1">Z5/V5-1</f>
        <v>0.17100832890306572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5129</v>
      </c>
      <c r="W6" s="108">
        <v>5654</v>
      </c>
      <c r="X6" s="108">
        <v>6064</v>
      </c>
      <c r="Y6" s="108">
        <v>6264</v>
      </c>
      <c r="Z6" s="108">
        <v>6435</v>
      </c>
      <c r="AB6" s="109" t="str">
        <f>TEXT(Z6,"###,###")</f>
        <v>6,435</v>
      </c>
      <c r="AD6" s="110">
        <f t="shared" si="0"/>
        <v>2.7298850574712707E-2</v>
      </c>
      <c r="AF6" s="110">
        <f t="shared" si="1"/>
        <v>0.25463053226749843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7222</v>
      </c>
      <c r="W7" s="108">
        <v>8070</v>
      </c>
      <c r="X7" s="108">
        <v>8116</v>
      </c>
      <c r="Y7" s="108">
        <v>8258</v>
      </c>
      <c r="Z7" s="108">
        <v>8536</v>
      </c>
      <c r="AB7" s="109" t="str">
        <f>TEXT(Z7,"###,###")</f>
        <v>8,536</v>
      </c>
      <c r="AD7" s="110">
        <f t="shared" si="0"/>
        <v>3.3664325502543058E-2</v>
      </c>
      <c r="AF7" s="110">
        <f t="shared" si="1"/>
        <v>0.18194405981722506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13,062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8,536</v>
      </c>
      <c r="P8" s="67"/>
      <c r="S8" s="107" t="s">
        <v>82</v>
      </c>
      <c r="T8" s="108"/>
      <c r="U8" s="108"/>
      <c r="V8" s="108">
        <v>45023</v>
      </c>
      <c r="W8" s="108">
        <v>45810.82</v>
      </c>
      <c r="X8" s="108">
        <v>44241.79</v>
      </c>
      <c r="Y8" s="108">
        <v>46327</v>
      </c>
      <c r="Z8" s="108">
        <v>48927.14</v>
      </c>
      <c r="AB8" s="109" t="str">
        <f>TEXT(Z8,"$###,###")</f>
        <v>$48,927</v>
      </c>
      <c r="AD8" s="110">
        <f t="shared" si="0"/>
        <v>5.6125801368532402E-2</v>
      </c>
      <c r="AF8" s="110">
        <f t="shared" si="1"/>
        <v>8.6714346000932752E-2</v>
      </c>
    </row>
    <row r="9" spans="1:32" x14ac:dyDescent="0.25">
      <c r="A9" s="30" t="s">
        <v>14</v>
      </c>
      <c r="B9" s="71"/>
      <c r="C9" s="72"/>
      <c r="D9" s="73">
        <f>AD104</f>
        <v>70.226611544939516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52.319587628865982</v>
      </c>
      <c r="P9" s="74" t="s">
        <v>83</v>
      </c>
      <c r="S9" s="107" t="s">
        <v>7</v>
      </c>
      <c r="T9" s="108"/>
      <c r="U9" s="108"/>
      <c r="V9" s="108">
        <v>361135456</v>
      </c>
      <c r="W9" s="108">
        <v>378641663</v>
      </c>
      <c r="X9" s="108">
        <v>425869811</v>
      </c>
      <c r="Y9" s="108">
        <v>506172979</v>
      </c>
      <c r="Z9" s="108">
        <v>523538592</v>
      </c>
      <c r="AB9" s="109" t="str">
        <f>TEXT(Z9/1000000,"$#,###.0")&amp;" mil"</f>
        <v>$523.5 mil</v>
      </c>
      <c r="AD9" s="110">
        <f t="shared" si="0"/>
        <v>3.4307665008724175E-2</v>
      </c>
      <c r="AF9" s="110">
        <f t="shared" si="1"/>
        <v>0.44970144388148925</v>
      </c>
    </row>
    <row r="10" spans="1:32" x14ac:dyDescent="0.25">
      <c r="A10" s="30" t="s">
        <v>17</v>
      </c>
      <c r="B10" s="71"/>
      <c r="C10" s="72"/>
      <c r="D10" s="73">
        <f>AD105</f>
        <v>15.495329964783341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47.528116213683226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68.884723523898785</v>
      </c>
      <c r="P11" s="74" t="s">
        <v>83</v>
      </c>
      <c r="S11" s="107" t="s">
        <v>29</v>
      </c>
      <c r="T11" s="112"/>
      <c r="U11" s="112"/>
      <c r="V11" s="112">
        <v>8701</v>
      </c>
      <c r="W11" s="112">
        <v>9170</v>
      </c>
      <c r="X11" s="112">
        <v>9749</v>
      </c>
      <c r="Y11" s="112">
        <v>9968</v>
      </c>
      <c r="Z11" s="112">
        <v>10403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17.115745079662606</v>
      </c>
      <c r="P12" s="74" t="s">
        <v>83</v>
      </c>
      <c r="S12" s="107" t="s">
        <v>30</v>
      </c>
      <c r="T12" s="112"/>
      <c r="U12" s="112"/>
      <c r="V12" s="112">
        <v>2070</v>
      </c>
      <c r="W12" s="112">
        <v>2619</v>
      </c>
      <c r="X12" s="112">
        <v>2596</v>
      </c>
      <c r="Y12" s="112">
        <v>2666</v>
      </c>
      <c r="Z12" s="112">
        <v>2660</v>
      </c>
    </row>
    <row r="13" spans="1:32" ht="15" customHeight="1" x14ac:dyDescent="0.25">
      <c r="A13" s="30" t="s">
        <v>19</v>
      </c>
      <c r="B13" s="72"/>
      <c r="C13" s="72"/>
      <c r="D13" s="73">
        <f>AD108</f>
        <v>17.638952687184197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14.081537019681351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17.194916551829735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19.108865411116216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17.27570859686109</v>
      </c>
      <c r="P15" s="74" t="s">
        <v>83</v>
      </c>
      <c r="S15" s="115" t="s">
        <v>59</v>
      </c>
      <c r="T15" s="115"/>
      <c r="U15" s="116"/>
      <c r="V15" s="116">
        <v>1320</v>
      </c>
      <c r="W15" s="116">
        <v>1713</v>
      </c>
      <c r="X15" s="116">
        <v>1683</v>
      </c>
      <c r="Y15" s="112">
        <v>1696</v>
      </c>
      <c r="Z15" s="112">
        <v>1829</v>
      </c>
      <c r="AB15" s="117">
        <f t="shared" ref="AB15:AB34" si="2">IF(Z15="np",0,Z15/$Z$34)</f>
        <v>0.14004594180704441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31.832797427652732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82.724291403138906</v>
      </c>
      <c r="P16" s="37" t="s">
        <v>83</v>
      </c>
      <c r="S16" s="115" t="s">
        <v>60</v>
      </c>
      <c r="T16" s="115"/>
      <c r="U16" s="116"/>
      <c r="V16" s="116">
        <v>340</v>
      </c>
      <c r="W16" s="116">
        <v>387</v>
      </c>
      <c r="X16" s="116">
        <v>299</v>
      </c>
      <c r="Y16" s="112">
        <v>315</v>
      </c>
      <c r="Z16" s="112">
        <v>340</v>
      </c>
      <c r="AB16" s="117">
        <f t="shared" si="2"/>
        <v>2.6033690658499236E-2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408</v>
      </c>
      <c r="W17" s="116">
        <v>521</v>
      </c>
      <c r="X17" s="116">
        <v>545</v>
      </c>
      <c r="Y17" s="112">
        <v>574</v>
      </c>
      <c r="Z17" s="112">
        <v>586</v>
      </c>
      <c r="AB17" s="117">
        <f t="shared" si="2"/>
        <v>4.4869831546707505E-2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137</v>
      </c>
      <c r="W18" s="116">
        <v>107</v>
      </c>
      <c r="X18" s="116">
        <v>108</v>
      </c>
      <c r="Y18" s="112">
        <v>109</v>
      </c>
      <c r="Z18" s="112">
        <v>105</v>
      </c>
      <c r="AB18" s="117">
        <f t="shared" si="2"/>
        <v>8.0398162327718226E-3</v>
      </c>
    </row>
    <row r="19" spans="1:28" x14ac:dyDescent="0.25">
      <c r="A19" s="63" t="str">
        <f>$S$1&amp;" ("&amp;$V$2&amp;" to "&amp;$Z$2&amp;")"</f>
        <v>Maranoa (2018-19 to 2022-23)</v>
      </c>
      <c r="B19" s="63"/>
      <c r="C19" s="63"/>
      <c r="D19" s="63"/>
      <c r="E19" s="63"/>
      <c r="F19" s="63"/>
      <c r="G19" s="63" t="str">
        <f>$S$1&amp;" ("&amp;$V$2&amp;" to "&amp;$Z$2&amp;")"</f>
        <v>Maranoa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706</v>
      </c>
      <c r="W19" s="116">
        <v>777</v>
      </c>
      <c r="X19" s="116">
        <v>888</v>
      </c>
      <c r="Y19" s="112">
        <v>918</v>
      </c>
      <c r="Z19" s="112">
        <v>1014</v>
      </c>
      <c r="AB19" s="117">
        <f t="shared" si="2"/>
        <v>7.7641653905053593E-2</v>
      </c>
    </row>
    <row r="20" spans="1:28" x14ac:dyDescent="0.25">
      <c r="S20" s="115" t="s">
        <v>64</v>
      </c>
      <c r="T20" s="115"/>
      <c r="U20" s="116"/>
      <c r="V20" s="116">
        <v>371</v>
      </c>
      <c r="W20" s="116">
        <v>419</v>
      </c>
      <c r="X20" s="116">
        <v>497</v>
      </c>
      <c r="Y20" s="112">
        <v>502</v>
      </c>
      <c r="Z20" s="112">
        <v>494</v>
      </c>
      <c r="AB20" s="117">
        <f t="shared" si="2"/>
        <v>3.7825421133231243E-2</v>
      </c>
    </row>
    <row r="21" spans="1:28" x14ac:dyDescent="0.25">
      <c r="S21" s="115" t="s">
        <v>65</v>
      </c>
      <c r="T21" s="115"/>
      <c r="U21" s="116"/>
      <c r="V21" s="116">
        <v>903</v>
      </c>
      <c r="W21" s="116">
        <v>816</v>
      </c>
      <c r="X21" s="116">
        <v>945</v>
      </c>
      <c r="Y21" s="112">
        <v>1070</v>
      </c>
      <c r="Z21" s="112">
        <v>1027</v>
      </c>
      <c r="AB21" s="117">
        <f t="shared" si="2"/>
        <v>7.8637059724349159E-2</v>
      </c>
    </row>
    <row r="22" spans="1:28" x14ac:dyDescent="0.25">
      <c r="S22" s="115" t="s">
        <v>66</v>
      </c>
      <c r="T22" s="115"/>
      <c r="U22" s="116"/>
      <c r="V22" s="116">
        <v>590</v>
      </c>
      <c r="W22" s="116">
        <v>586</v>
      </c>
      <c r="X22" s="116">
        <v>966</v>
      </c>
      <c r="Y22" s="112">
        <v>915</v>
      </c>
      <c r="Z22" s="112">
        <v>1016</v>
      </c>
      <c r="AB22" s="117">
        <f t="shared" si="2"/>
        <v>7.7794793261868306E-2</v>
      </c>
    </row>
    <row r="23" spans="1:28" x14ac:dyDescent="0.25">
      <c r="S23" s="115" t="s">
        <v>67</v>
      </c>
      <c r="T23" s="115"/>
      <c r="U23" s="116"/>
      <c r="V23" s="116">
        <v>354</v>
      </c>
      <c r="W23" s="116">
        <v>435</v>
      </c>
      <c r="X23" s="116">
        <v>413</v>
      </c>
      <c r="Y23" s="112">
        <v>414</v>
      </c>
      <c r="Z23" s="112">
        <v>438</v>
      </c>
      <c r="AB23" s="117">
        <f t="shared" si="2"/>
        <v>3.3537519142419599E-2</v>
      </c>
    </row>
    <row r="24" spans="1:28" x14ac:dyDescent="0.25">
      <c r="S24" s="115" t="s">
        <v>68</v>
      </c>
      <c r="T24" s="115"/>
      <c r="U24" s="116"/>
      <c r="V24" s="116">
        <v>20</v>
      </c>
      <c r="W24" s="116">
        <v>22</v>
      </c>
      <c r="X24" s="116">
        <v>19</v>
      </c>
      <c r="Y24" s="112">
        <v>23</v>
      </c>
      <c r="Z24" s="112">
        <v>48</v>
      </c>
      <c r="AB24" s="117">
        <f t="shared" si="2"/>
        <v>3.675344563552833E-3</v>
      </c>
    </row>
    <row r="25" spans="1:28" x14ac:dyDescent="0.25">
      <c r="S25" s="115" t="s">
        <v>69</v>
      </c>
      <c r="T25" s="115"/>
      <c r="U25" s="116"/>
      <c r="V25" s="116">
        <v>245</v>
      </c>
      <c r="W25" s="116">
        <v>248</v>
      </c>
      <c r="X25" s="116">
        <v>238</v>
      </c>
      <c r="Y25" s="112">
        <v>253</v>
      </c>
      <c r="Z25" s="112">
        <v>240</v>
      </c>
      <c r="AB25" s="117">
        <f t="shared" si="2"/>
        <v>1.8376722817764167E-2</v>
      </c>
    </row>
    <row r="26" spans="1:28" x14ac:dyDescent="0.25">
      <c r="S26" s="115" t="s">
        <v>70</v>
      </c>
      <c r="T26" s="115"/>
      <c r="U26" s="116"/>
      <c r="V26" s="116">
        <v>185</v>
      </c>
      <c r="W26" s="116">
        <v>268</v>
      </c>
      <c r="X26" s="116">
        <v>246</v>
      </c>
      <c r="Y26" s="112">
        <v>226</v>
      </c>
      <c r="Z26" s="112">
        <v>230</v>
      </c>
      <c r="AB26" s="117">
        <f t="shared" si="2"/>
        <v>1.761102603369066E-2</v>
      </c>
    </row>
    <row r="27" spans="1:28" x14ac:dyDescent="0.25">
      <c r="S27" s="115" t="s">
        <v>71</v>
      </c>
      <c r="T27" s="115"/>
      <c r="U27" s="116"/>
      <c r="V27" s="116">
        <v>392</v>
      </c>
      <c r="W27" s="116">
        <v>440</v>
      </c>
      <c r="X27" s="116">
        <v>455</v>
      </c>
      <c r="Y27" s="112">
        <v>505</v>
      </c>
      <c r="Z27" s="112">
        <v>532</v>
      </c>
      <c r="AB27" s="117">
        <f t="shared" si="2"/>
        <v>4.0735068912710566E-2</v>
      </c>
    </row>
    <row r="28" spans="1:28" x14ac:dyDescent="0.25">
      <c r="S28" s="115" t="s">
        <v>72</v>
      </c>
      <c r="T28" s="115"/>
      <c r="U28" s="116"/>
      <c r="V28" s="116">
        <v>532</v>
      </c>
      <c r="W28" s="116">
        <v>687</v>
      </c>
      <c r="X28" s="116">
        <v>683</v>
      </c>
      <c r="Y28" s="112">
        <v>708</v>
      </c>
      <c r="Z28" s="112">
        <v>731</v>
      </c>
      <c r="AB28" s="117">
        <f t="shared" si="2"/>
        <v>5.5972434915773354E-2</v>
      </c>
    </row>
    <row r="29" spans="1:28" x14ac:dyDescent="0.25">
      <c r="S29" s="115" t="s">
        <v>73</v>
      </c>
      <c r="T29" s="115"/>
      <c r="U29" s="116"/>
      <c r="V29" s="116">
        <v>791</v>
      </c>
      <c r="W29" s="116">
        <v>737</v>
      </c>
      <c r="X29" s="116">
        <v>720</v>
      </c>
      <c r="Y29" s="112">
        <v>753</v>
      </c>
      <c r="Z29" s="112">
        <v>705</v>
      </c>
      <c r="AB29" s="117">
        <f t="shared" si="2"/>
        <v>5.3981623277182235E-2</v>
      </c>
    </row>
    <row r="30" spans="1:28" x14ac:dyDescent="0.25">
      <c r="S30" s="115" t="s">
        <v>74</v>
      </c>
      <c r="T30" s="115"/>
      <c r="U30" s="116"/>
      <c r="V30" s="116">
        <v>734</v>
      </c>
      <c r="W30" s="116">
        <v>714</v>
      </c>
      <c r="X30" s="116">
        <v>709</v>
      </c>
      <c r="Y30" s="112">
        <v>701</v>
      </c>
      <c r="Z30" s="112">
        <v>735</v>
      </c>
      <c r="AB30" s="117">
        <f t="shared" si="2"/>
        <v>5.6278713629402753E-2</v>
      </c>
    </row>
    <row r="31" spans="1:28" x14ac:dyDescent="0.25">
      <c r="S31" s="115" t="s">
        <v>75</v>
      </c>
      <c r="T31" s="115"/>
      <c r="U31" s="116"/>
      <c r="V31" s="116">
        <v>1037</v>
      </c>
      <c r="W31" s="116">
        <v>1073</v>
      </c>
      <c r="X31" s="116">
        <v>1172</v>
      </c>
      <c r="Y31" s="112">
        <v>1205</v>
      </c>
      <c r="Z31" s="112">
        <v>1273</v>
      </c>
      <c r="AB31" s="117">
        <f t="shared" si="2"/>
        <v>9.7473200612557431E-2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186</v>
      </c>
      <c r="W32" s="116">
        <v>158</v>
      </c>
      <c r="X32" s="116">
        <v>174</v>
      </c>
      <c r="Y32" s="112">
        <v>188</v>
      </c>
      <c r="Z32" s="112">
        <v>224</v>
      </c>
      <c r="AB32" s="117">
        <f t="shared" si="2"/>
        <v>1.7151607963246555E-2</v>
      </c>
    </row>
    <row r="33" spans="19:32" x14ac:dyDescent="0.25">
      <c r="S33" s="115" t="s">
        <v>77</v>
      </c>
      <c r="T33" s="115"/>
      <c r="U33" s="116"/>
      <c r="V33" s="116">
        <v>392</v>
      </c>
      <c r="W33" s="116">
        <v>440</v>
      </c>
      <c r="X33" s="116">
        <v>464</v>
      </c>
      <c r="Y33" s="112">
        <v>502</v>
      </c>
      <c r="Z33" s="112">
        <v>524</v>
      </c>
      <c r="AB33" s="117">
        <f t="shared" si="2"/>
        <v>4.0122511485451762E-2</v>
      </c>
    </row>
    <row r="34" spans="19:32" x14ac:dyDescent="0.25">
      <c r="S34" s="118" t="s">
        <v>53</v>
      </c>
      <c r="T34" s="118"/>
      <c r="U34" s="119"/>
      <c r="V34" s="119">
        <v>10771</v>
      </c>
      <c r="W34" s="119">
        <v>11783</v>
      </c>
      <c r="X34" s="119">
        <v>12345</v>
      </c>
      <c r="Y34" s="120">
        <v>12639</v>
      </c>
      <c r="Z34" s="120">
        <v>13060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6058</v>
      </c>
      <c r="W37" s="112">
        <v>6807</v>
      </c>
      <c r="X37" s="112">
        <v>6709</v>
      </c>
      <c r="Y37" s="112">
        <v>6838</v>
      </c>
      <c r="Z37" s="112">
        <v>7063</v>
      </c>
      <c r="AB37" s="132">
        <f>Z37/Z40*100</f>
        <v>82.724291403138906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1170</v>
      </c>
      <c r="W38" s="112">
        <v>1264</v>
      </c>
      <c r="X38" s="112">
        <v>1404</v>
      </c>
      <c r="Y38" s="112">
        <v>1414</v>
      </c>
      <c r="Z38" s="112">
        <v>1475</v>
      </c>
      <c r="AB38" s="132">
        <f>Z38/Z40*100</f>
        <v>17.27570859686109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7228</v>
      </c>
      <c r="W40" s="112">
        <v>8071</v>
      </c>
      <c r="X40" s="112">
        <v>8113</v>
      </c>
      <c r="Y40" s="112">
        <v>8252</v>
      </c>
      <c r="Z40" s="112">
        <v>8538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31</v>
      </c>
      <c r="W44" s="112">
        <v>33</v>
      </c>
      <c r="X44" s="112">
        <v>40</v>
      </c>
      <c r="Y44" s="112">
        <v>38</v>
      </c>
      <c r="Z44" s="112">
        <v>51</v>
      </c>
    </row>
    <row r="45" spans="19:32" x14ac:dyDescent="0.25">
      <c r="S45" s="115" t="s">
        <v>37</v>
      </c>
      <c r="T45" s="115"/>
      <c r="U45" s="112"/>
      <c r="V45" s="112">
        <v>237</v>
      </c>
      <c r="W45" s="112">
        <v>187</v>
      </c>
      <c r="X45" s="112">
        <v>199</v>
      </c>
      <c r="Y45" s="112">
        <v>301</v>
      </c>
      <c r="Z45" s="112">
        <v>329</v>
      </c>
    </row>
    <row r="46" spans="19:32" x14ac:dyDescent="0.25">
      <c r="S46" s="115" t="s">
        <v>38</v>
      </c>
      <c r="T46" s="115"/>
      <c r="U46" s="112"/>
      <c r="V46" s="112">
        <v>486</v>
      </c>
      <c r="W46" s="112">
        <v>454</v>
      </c>
      <c r="X46" s="112">
        <v>507</v>
      </c>
      <c r="Y46" s="112">
        <v>397</v>
      </c>
      <c r="Z46" s="112">
        <v>404</v>
      </c>
    </row>
    <row r="47" spans="19:32" x14ac:dyDescent="0.25">
      <c r="S47" s="115" t="s">
        <v>39</v>
      </c>
      <c r="T47" s="115"/>
      <c r="U47" s="112"/>
      <c r="V47" s="112">
        <v>547</v>
      </c>
      <c r="W47" s="112">
        <v>603</v>
      </c>
      <c r="X47" s="112">
        <v>669</v>
      </c>
      <c r="Y47" s="112">
        <v>663</v>
      </c>
      <c r="Z47" s="112">
        <v>699</v>
      </c>
    </row>
    <row r="48" spans="19:32" x14ac:dyDescent="0.25">
      <c r="S48" s="115" t="s">
        <v>40</v>
      </c>
      <c r="T48" s="115"/>
      <c r="U48" s="112"/>
      <c r="V48" s="112">
        <v>624</v>
      </c>
      <c r="W48" s="112">
        <v>631</v>
      </c>
      <c r="X48" s="112">
        <v>697</v>
      </c>
      <c r="Y48" s="112">
        <v>719</v>
      </c>
      <c r="Z48" s="112">
        <v>752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627</v>
      </c>
      <c r="W49" s="112">
        <v>687</v>
      </c>
      <c r="X49" s="112">
        <v>612</v>
      </c>
      <c r="Y49" s="112">
        <v>598</v>
      </c>
      <c r="Z49" s="112">
        <v>669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Maranoa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526</v>
      </c>
      <c r="W50" s="112">
        <v>578</v>
      </c>
      <c r="X50" s="112">
        <v>607</v>
      </c>
      <c r="Y50" s="112">
        <v>615</v>
      </c>
      <c r="Z50" s="112">
        <v>582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433</v>
      </c>
      <c r="W51" s="112">
        <v>439</v>
      </c>
      <c r="X51" s="112">
        <v>446</v>
      </c>
      <c r="Y51" s="112">
        <v>525</v>
      </c>
      <c r="Z51" s="112">
        <v>605</v>
      </c>
    </row>
    <row r="52" spans="1:26" ht="15" customHeight="1" x14ac:dyDescent="0.25">
      <c r="S52" s="115" t="s">
        <v>44</v>
      </c>
      <c r="T52" s="115"/>
      <c r="U52" s="112"/>
      <c r="V52" s="112">
        <v>471</v>
      </c>
      <c r="W52" s="112">
        <v>531</v>
      </c>
      <c r="X52" s="112">
        <v>507</v>
      </c>
      <c r="Y52" s="112">
        <v>500</v>
      </c>
      <c r="Z52" s="112">
        <v>450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443</v>
      </c>
      <c r="W53" s="112">
        <v>498</v>
      </c>
      <c r="X53" s="112">
        <v>522</v>
      </c>
      <c r="Y53" s="112">
        <v>511</v>
      </c>
      <c r="Z53" s="112">
        <v>548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485</v>
      </c>
      <c r="W54" s="112">
        <v>537</v>
      </c>
      <c r="X54" s="112">
        <v>501</v>
      </c>
      <c r="Y54" s="112">
        <v>490</v>
      </c>
      <c r="Z54" s="112">
        <v>486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351</v>
      </c>
      <c r="W55" s="112">
        <v>430</v>
      </c>
      <c r="X55" s="112">
        <v>421</v>
      </c>
      <c r="Y55" s="112">
        <v>427</v>
      </c>
      <c r="Z55" s="112">
        <v>447</v>
      </c>
    </row>
    <row r="56" spans="1:26" ht="15" customHeight="1" x14ac:dyDescent="0.25">
      <c r="S56" s="115" t="s">
        <v>48</v>
      </c>
      <c r="T56" s="115"/>
      <c r="U56" s="112"/>
      <c r="V56" s="112">
        <v>171</v>
      </c>
      <c r="W56" s="112">
        <v>229</v>
      </c>
      <c r="X56" s="112">
        <v>256</v>
      </c>
      <c r="Y56" s="112">
        <v>269</v>
      </c>
      <c r="Z56" s="112">
        <v>286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99</v>
      </c>
      <c r="W57" s="112">
        <v>129</v>
      </c>
      <c r="X57" s="112">
        <v>128</v>
      </c>
      <c r="Y57" s="112">
        <v>151</v>
      </c>
      <c r="Z57" s="112">
        <v>138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65</v>
      </c>
      <c r="W58" s="112">
        <v>98</v>
      </c>
      <c r="X58" s="112">
        <v>92</v>
      </c>
      <c r="Y58" s="112">
        <v>82</v>
      </c>
      <c r="Z58" s="112">
        <v>93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</v>
      </c>
      <c r="W59" s="112">
        <v>38</v>
      </c>
      <c r="X59" s="112">
        <v>40</v>
      </c>
      <c r="Y59" s="112">
        <v>49</v>
      </c>
      <c r="Z59" s="112">
        <v>54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18</v>
      </c>
      <c r="W60" s="112">
        <v>29</v>
      </c>
      <c r="X60" s="112">
        <v>19</v>
      </c>
      <c r="Y60" s="112">
        <v>18</v>
      </c>
      <c r="Z60" s="112">
        <v>19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5645</v>
      </c>
      <c r="W61" s="112">
        <v>6131</v>
      </c>
      <c r="X61" s="112">
        <v>6263</v>
      </c>
      <c r="Y61" s="112">
        <v>6356</v>
      </c>
      <c r="Z61" s="112">
        <v>6610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22</v>
      </c>
      <c r="X63" s="112">
        <v>38</v>
      </c>
      <c r="Y63" s="112">
        <v>41</v>
      </c>
      <c r="Z63" s="112">
        <v>52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220</v>
      </c>
      <c r="W64" s="112">
        <v>217</v>
      </c>
      <c r="X64" s="112">
        <v>240</v>
      </c>
      <c r="Y64" s="112">
        <v>257</v>
      </c>
      <c r="Z64" s="112">
        <v>291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Maranoa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341</v>
      </c>
      <c r="W65" s="112">
        <v>344</v>
      </c>
      <c r="X65" s="112">
        <v>458</v>
      </c>
      <c r="Y65" s="112">
        <v>476</v>
      </c>
      <c r="Z65" s="112">
        <v>535</v>
      </c>
    </row>
    <row r="66" spans="1:26" x14ac:dyDescent="0.25">
      <c r="S66" s="115" t="s">
        <v>39</v>
      </c>
      <c r="T66" s="115"/>
      <c r="U66" s="112"/>
      <c r="V66" s="112">
        <v>447</v>
      </c>
      <c r="W66" s="112">
        <v>534</v>
      </c>
      <c r="X66" s="112">
        <v>609</v>
      </c>
      <c r="Y66" s="112">
        <v>589</v>
      </c>
      <c r="Z66" s="112">
        <v>568</v>
      </c>
    </row>
    <row r="67" spans="1:26" x14ac:dyDescent="0.25">
      <c r="S67" s="115" t="s">
        <v>40</v>
      </c>
      <c r="T67" s="115"/>
      <c r="U67" s="112"/>
      <c r="V67" s="112">
        <v>575</v>
      </c>
      <c r="W67" s="112">
        <v>615</v>
      </c>
      <c r="X67" s="112">
        <v>681</v>
      </c>
      <c r="Y67" s="112">
        <v>690</v>
      </c>
      <c r="Z67" s="112">
        <v>784</v>
      </c>
    </row>
    <row r="68" spans="1:26" x14ac:dyDescent="0.25">
      <c r="S68" s="115" t="s">
        <v>41</v>
      </c>
      <c r="T68" s="115"/>
      <c r="U68" s="112"/>
      <c r="V68" s="112">
        <v>511</v>
      </c>
      <c r="W68" s="112">
        <v>545</v>
      </c>
      <c r="X68" s="112">
        <v>532</v>
      </c>
      <c r="Y68" s="112">
        <v>609</v>
      </c>
      <c r="Z68" s="112">
        <v>611</v>
      </c>
    </row>
    <row r="69" spans="1:26" x14ac:dyDescent="0.25">
      <c r="S69" s="115" t="s">
        <v>42</v>
      </c>
      <c r="T69" s="115"/>
      <c r="U69" s="112"/>
      <c r="V69" s="112">
        <v>551</v>
      </c>
      <c r="W69" s="112">
        <v>589</v>
      </c>
      <c r="X69" s="112">
        <v>606</v>
      </c>
      <c r="Y69" s="112">
        <v>594</v>
      </c>
      <c r="Z69" s="112">
        <v>616</v>
      </c>
    </row>
    <row r="70" spans="1:26" x14ac:dyDescent="0.25">
      <c r="S70" s="115" t="s">
        <v>43</v>
      </c>
      <c r="T70" s="115"/>
      <c r="U70" s="112"/>
      <c r="V70" s="112">
        <v>480</v>
      </c>
      <c r="W70" s="112">
        <v>500</v>
      </c>
      <c r="X70" s="112">
        <v>540</v>
      </c>
      <c r="Y70" s="112">
        <v>562</v>
      </c>
      <c r="Z70" s="112">
        <v>543</v>
      </c>
    </row>
    <row r="71" spans="1:26" x14ac:dyDescent="0.25">
      <c r="S71" s="115" t="s">
        <v>44</v>
      </c>
      <c r="T71" s="115"/>
      <c r="U71" s="112"/>
      <c r="V71" s="112">
        <v>486</v>
      </c>
      <c r="W71" s="112">
        <v>538</v>
      </c>
      <c r="X71" s="112">
        <v>532</v>
      </c>
      <c r="Y71" s="112">
        <v>540</v>
      </c>
      <c r="Z71" s="112">
        <v>515</v>
      </c>
    </row>
    <row r="72" spans="1:26" x14ac:dyDescent="0.25">
      <c r="S72" s="115" t="s">
        <v>45</v>
      </c>
      <c r="T72" s="115"/>
      <c r="U72" s="112"/>
      <c r="V72" s="112">
        <v>462</v>
      </c>
      <c r="W72" s="112">
        <v>517</v>
      </c>
      <c r="X72" s="112">
        <v>567</v>
      </c>
      <c r="Y72" s="112">
        <v>602</v>
      </c>
      <c r="Z72" s="112">
        <v>565</v>
      </c>
    </row>
    <row r="73" spans="1:26" x14ac:dyDescent="0.25">
      <c r="S73" s="115" t="s">
        <v>46</v>
      </c>
      <c r="T73" s="115"/>
      <c r="U73" s="112"/>
      <c r="V73" s="112">
        <v>442</v>
      </c>
      <c r="W73" s="112">
        <v>487</v>
      </c>
      <c r="X73" s="112">
        <v>503</v>
      </c>
      <c r="Y73" s="112">
        <v>506</v>
      </c>
      <c r="Z73" s="112">
        <v>493</v>
      </c>
    </row>
    <row r="74" spans="1:26" x14ac:dyDescent="0.25">
      <c r="S74" s="115" t="s">
        <v>47</v>
      </c>
      <c r="T74" s="115"/>
      <c r="U74" s="112"/>
      <c r="V74" s="112">
        <v>305</v>
      </c>
      <c r="W74" s="112">
        <v>328</v>
      </c>
      <c r="X74" s="112">
        <v>372</v>
      </c>
      <c r="Y74" s="112">
        <v>387</v>
      </c>
      <c r="Z74" s="112">
        <v>417</v>
      </c>
    </row>
    <row r="75" spans="1:26" x14ac:dyDescent="0.25">
      <c r="S75" s="115" t="s">
        <v>48</v>
      </c>
      <c r="T75" s="115"/>
      <c r="U75" s="112"/>
      <c r="V75" s="112">
        <v>137</v>
      </c>
      <c r="W75" s="112">
        <v>184</v>
      </c>
      <c r="X75" s="112">
        <v>170</v>
      </c>
      <c r="Y75" s="112">
        <v>203</v>
      </c>
      <c r="Z75" s="112">
        <v>203</v>
      </c>
    </row>
    <row r="76" spans="1:26" x14ac:dyDescent="0.25">
      <c r="S76" s="115" t="s">
        <v>49</v>
      </c>
      <c r="T76" s="115"/>
      <c r="U76" s="112"/>
      <c r="V76" s="112">
        <v>74</v>
      </c>
      <c r="W76" s="112">
        <v>97</v>
      </c>
      <c r="X76" s="112">
        <v>92</v>
      </c>
      <c r="Y76" s="112">
        <v>106</v>
      </c>
      <c r="Z76" s="112">
        <v>109</v>
      </c>
    </row>
    <row r="77" spans="1:26" x14ac:dyDescent="0.25">
      <c r="S77" s="115" t="s">
        <v>50</v>
      </c>
      <c r="T77" s="115"/>
      <c r="U77" s="112"/>
      <c r="V77" s="112">
        <v>47</v>
      </c>
      <c r="W77" s="112">
        <v>68</v>
      </c>
      <c r="X77" s="112">
        <v>62</v>
      </c>
      <c r="Y77" s="112">
        <v>68</v>
      </c>
      <c r="Z77" s="112">
        <v>64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34</v>
      </c>
      <c r="X78" s="112">
        <v>27</v>
      </c>
      <c r="Y78" s="112">
        <v>30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31</v>
      </c>
      <c r="X79" s="112">
        <v>35</v>
      </c>
      <c r="Y79" s="112">
        <v>28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5128</v>
      </c>
      <c r="W80" s="112">
        <v>5654</v>
      </c>
      <c r="X80" s="112">
        <v>6064</v>
      </c>
      <c r="Y80" s="112">
        <v>6268</v>
      </c>
      <c r="Z80" s="112">
        <v>6432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Maranoa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330</v>
      </c>
      <c r="W83" s="112">
        <v>385</v>
      </c>
      <c r="X83" s="112">
        <v>367</v>
      </c>
      <c r="Y83" s="112">
        <v>368</v>
      </c>
      <c r="Z83" s="112">
        <v>398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228</v>
      </c>
      <c r="W84" s="112">
        <v>249</v>
      </c>
      <c r="X84" s="112">
        <v>224</v>
      </c>
      <c r="Y84" s="112">
        <v>222</v>
      </c>
      <c r="Z84" s="112">
        <v>246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679</v>
      </c>
      <c r="W85" s="112">
        <v>688</v>
      </c>
      <c r="X85" s="112">
        <v>718</v>
      </c>
      <c r="Y85" s="112">
        <v>731</v>
      </c>
      <c r="Z85" s="112">
        <v>806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13,062</v>
      </c>
      <c r="D86" s="96">
        <f t="shared" ref="D86:D91" si="4">AD4</f>
        <v>3.3631399857561028E-2</v>
      </c>
      <c r="E86" s="97">
        <f t="shared" ref="E86:E91" si="5">AD4</f>
        <v>3.3631399857561028E-2</v>
      </c>
      <c r="F86" s="96">
        <f t="shared" ref="F86:F91" si="6">AF4</f>
        <v>0.21292599127124157</v>
      </c>
      <c r="G86" s="97">
        <f t="shared" ref="G86:G91" si="7">AF4</f>
        <v>0.21292599127124157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140</v>
      </c>
      <c r="W86" s="112">
        <v>142</v>
      </c>
      <c r="X86" s="112">
        <v>141</v>
      </c>
      <c r="Y86" s="112">
        <v>153</v>
      </c>
      <c r="Z86" s="112">
        <v>156</v>
      </c>
    </row>
    <row r="87" spans="1:30" ht="15" customHeight="1" x14ac:dyDescent="0.25">
      <c r="A87" s="98" t="s">
        <v>4</v>
      </c>
      <c r="B87" s="49"/>
      <c r="C87" s="57" t="str">
        <f t="shared" si="3"/>
        <v>6,608</v>
      </c>
      <c r="D87" s="96">
        <f t="shared" si="4"/>
        <v>4.013851723595141E-2</v>
      </c>
      <c r="E87" s="97">
        <f t="shared" si="5"/>
        <v>4.013851723595141E-2</v>
      </c>
      <c r="F87" s="96">
        <f t="shared" si="6"/>
        <v>0.17100832890306572</v>
      </c>
      <c r="G87" s="97">
        <f t="shared" si="7"/>
        <v>0.17100832890306572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97</v>
      </c>
      <c r="W87" s="112">
        <v>100</v>
      </c>
      <c r="X87" s="112">
        <v>105</v>
      </c>
      <c r="Y87" s="112">
        <v>112</v>
      </c>
      <c r="Z87" s="112">
        <v>113</v>
      </c>
    </row>
    <row r="88" spans="1:30" ht="15" customHeight="1" x14ac:dyDescent="0.25">
      <c r="A88" s="98" t="s">
        <v>5</v>
      </c>
      <c r="B88" s="49"/>
      <c r="C88" s="57" t="str">
        <f t="shared" si="3"/>
        <v>6,435</v>
      </c>
      <c r="D88" s="96">
        <f t="shared" si="4"/>
        <v>2.7298850574712707E-2</v>
      </c>
      <c r="E88" s="97">
        <f t="shared" si="5"/>
        <v>2.7298850574712707E-2</v>
      </c>
      <c r="F88" s="96">
        <f t="shared" si="6"/>
        <v>0.25463053226749843</v>
      </c>
      <c r="G88" s="97">
        <f t="shared" si="7"/>
        <v>0.25463053226749843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140</v>
      </c>
      <c r="W88" s="112">
        <v>138</v>
      </c>
      <c r="X88" s="112">
        <v>153</v>
      </c>
      <c r="Y88" s="112">
        <v>141</v>
      </c>
      <c r="Z88" s="112">
        <v>151</v>
      </c>
    </row>
    <row r="89" spans="1:30" ht="15" customHeight="1" x14ac:dyDescent="0.25">
      <c r="A89" s="49" t="s">
        <v>6</v>
      </c>
      <c r="B89" s="49"/>
      <c r="C89" s="57" t="str">
        <f t="shared" si="3"/>
        <v>8,536</v>
      </c>
      <c r="D89" s="96">
        <f t="shared" si="4"/>
        <v>3.3664325502543058E-2</v>
      </c>
      <c r="E89" s="97">
        <f t="shared" si="5"/>
        <v>3.3664325502543058E-2</v>
      </c>
      <c r="F89" s="96">
        <f t="shared" si="6"/>
        <v>0.18194405981722506</v>
      </c>
      <c r="G89" s="97">
        <f t="shared" si="7"/>
        <v>0.18194405981722506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475</v>
      </c>
      <c r="W89" s="112">
        <v>485</v>
      </c>
      <c r="X89" s="112">
        <v>484</v>
      </c>
      <c r="Y89" s="112">
        <v>494</v>
      </c>
      <c r="Z89" s="112">
        <v>541</v>
      </c>
    </row>
    <row r="90" spans="1:30" ht="15" customHeight="1" x14ac:dyDescent="0.25">
      <c r="A90" s="49" t="s">
        <v>95</v>
      </c>
      <c r="B90" s="49"/>
      <c r="C90" s="57" t="str">
        <f t="shared" si="3"/>
        <v>$48,927</v>
      </c>
      <c r="D90" s="96">
        <f t="shared" si="4"/>
        <v>5.6125801368532402E-2</v>
      </c>
      <c r="E90" s="97">
        <f t="shared" si="5"/>
        <v>5.6125801368532402E-2</v>
      </c>
      <c r="F90" s="96">
        <f t="shared" si="6"/>
        <v>8.6714346000932752E-2</v>
      </c>
      <c r="G90" s="97">
        <f t="shared" si="7"/>
        <v>8.6714346000932752E-2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677</v>
      </c>
      <c r="W90" s="112">
        <v>736</v>
      </c>
      <c r="X90" s="112">
        <v>706</v>
      </c>
      <c r="Y90" s="112">
        <v>699</v>
      </c>
      <c r="Z90" s="112">
        <v>646</v>
      </c>
    </row>
    <row r="91" spans="1:30" ht="15" customHeight="1" x14ac:dyDescent="0.25">
      <c r="A91" s="49" t="s">
        <v>7</v>
      </c>
      <c r="B91" s="49"/>
      <c r="C91" s="57" t="str">
        <f t="shared" si="3"/>
        <v>$523.5 mil</v>
      </c>
      <c r="D91" s="96">
        <f t="shared" si="4"/>
        <v>3.4307665008724175E-2</v>
      </c>
      <c r="E91" s="97">
        <f t="shared" si="5"/>
        <v>3.4307665008724175E-2</v>
      </c>
      <c r="F91" s="96">
        <f t="shared" si="6"/>
        <v>0.44970144388148925</v>
      </c>
      <c r="G91" s="97">
        <f t="shared" si="7"/>
        <v>0.44970144388148925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3795</v>
      </c>
      <c r="W91" s="112">
        <v>4248</v>
      </c>
      <c r="X91" s="112">
        <v>4209</v>
      </c>
      <c r="Y91" s="112">
        <v>4274</v>
      </c>
      <c r="Z91" s="112">
        <v>4469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244</v>
      </c>
      <c r="W93" s="112">
        <v>274</v>
      </c>
      <c r="X93" s="112">
        <v>266</v>
      </c>
      <c r="Y93" s="112">
        <v>286</v>
      </c>
      <c r="Z93" s="112">
        <v>292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576</v>
      </c>
      <c r="W94" s="112">
        <v>609</v>
      </c>
      <c r="X94" s="112">
        <v>618</v>
      </c>
      <c r="Y94" s="112">
        <v>599</v>
      </c>
      <c r="Z94" s="112">
        <v>598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89</v>
      </c>
      <c r="W95" s="112">
        <v>104</v>
      </c>
      <c r="X95" s="112">
        <v>107</v>
      </c>
      <c r="Y95" s="112">
        <v>122</v>
      </c>
      <c r="Z95" s="112">
        <v>148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467</v>
      </c>
      <c r="W96" s="112">
        <v>492</v>
      </c>
      <c r="X96" s="112">
        <v>503</v>
      </c>
      <c r="Y96" s="112">
        <v>538</v>
      </c>
      <c r="Z96" s="112">
        <v>540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674</v>
      </c>
      <c r="W97" s="112">
        <v>702</v>
      </c>
      <c r="X97" s="112">
        <v>707</v>
      </c>
      <c r="Y97" s="112">
        <v>723</v>
      </c>
      <c r="Z97" s="112">
        <v>728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305</v>
      </c>
      <c r="W98" s="112">
        <v>326</v>
      </c>
      <c r="X98" s="112">
        <v>327</v>
      </c>
      <c r="Y98" s="112">
        <v>338</v>
      </c>
      <c r="Z98" s="112">
        <v>326</v>
      </c>
    </row>
    <row r="99" spans="1:32" ht="15" customHeight="1" x14ac:dyDescent="0.25">
      <c r="S99" s="115" t="s">
        <v>196</v>
      </c>
      <c r="T99" s="115"/>
      <c r="U99" s="112"/>
      <c r="V99" s="112">
        <v>41</v>
      </c>
      <c r="W99" s="112">
        <v>49</v>
      </c>
      <c r="X99" s="112">
        <v>45</v>
      </c>
      <c r="Y99" s="112">
        <v>50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320</v>
      </c>
      <c r="W100" s="112">
        <v>364</v>
      </c>
      <c r="X100" s="112">
        <v>396</v>
      </c>
      <c r="Y100" s="112">
        <v>389</v>
      </c>
      <c r="Z100" s="112">
        <v>351</v>
      </c>
    </row>
    <row r="101" spans="1:32" x14ac:dyDescent="0.25">
      <c r="A101" s="18"/>
      <c r="S101" s="118" t="s">
        <v>53</v>
      </c>
      <c r="T101" s="118"/>
      <c r="U101" s="112"/>
      <c r="V101" s="112">
        <v>3426</v>
      </c>
      <c r="W101" s="112">
        <v>3818</v>
      </c>
      <c r="X101" s="112">
        <v>3893</v>
      </c>
      <c r="Y101" s="112">
        <v>3970</v>
      </c>
      <c r="Z101" s="112">
        <v>4054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7252</v>
      </c>
      <c r="W104" s="112">
        <v>8244</v>
      </c>
      <c r="X104" s="112">
        <v>8365</v>
      </c>
      <c r="Y104" s="112">
        <v>8649</v>
      </c>
      <c r="Z104" s="112">
        <v>9173</v>
      </c>
      <c r="AB104" s="109" t="str">
        <f>TEXT(Z104,"###,###")</f>
        <v>9,173</v>
      </c>
      <c r="AD104" s="130">
        <f>Z104/($Z$4)*100</f>
        <v>70.226611544939516</v>
      </c>
      <c r="AF104" s="109"/>
    </row>
    <row r="105" spans="1:32" x14ac:dyDescent="0.25">
      <c r="S105" s="115" t="s">
        <v>17</v>
      </c>
      <c r="T105" s="115"/>
      <c r="U105" s="112"/>
      <c r="V105" s="112">
        <v>2120</v>
      </c>
      <c r="W105" s="112">
        <v>2107</v>
      </c>
      <c r="X105" s="112">
        <v>2072</v>
      </c>
      <c r="Y105" s="112">
        <v>2095</v>
      </c>
      <c r="Z105" s="112">
        <v>2024</v>
      </c>
      <c r="AB105" s="109" t="str">
        <f>TEXT(Z105,"###,###")</f>
        <v>2,024</v>
      </c>
      <c r="AD105" s="130">
        <f>Z105/($Z$4)*100</f>
        <v>15.495329964783341</v>
      </c>
      <c r="AF105" s="109"/>
    </row>
    <row r="106" spans="1:32" x14ac:dyDescent="0.25">
      <c r="S106" s="118" t="s">
        <v>53</v>
      </c>
      <c r="T106" s="118"/>
      <c r="U106" s="120"/>
      <c r="V106" s="120">
        <v>9372</v>
      </c>
      <c r="W106" s="120">
        <v>10351</v>
      </c>
      <c r="X106" s="120">
        <v>10437</v>
      </c>
      <c r="Y106" s="120">
        <v>10744</v>
      </c>
      <c r="Z106" s="120">
        <v>11197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2007</v>
      </c>
      <c r="W108" s="112">
        <v>2314</v>
      </c>
      <c r="X108" s="112">
        <v>2386</v>
      </c>
      <c r="Y108" s="112">
        <v>2397</v>
      </c>
      <c r="Z108" s="112">
        <v>2304</v>
      </c>
      <c r="AB108" s="109" t="str">
        <f>TEXT(Z108,"###,###")</f>
        <v>2,304</v>
      </c>
      <c r="AD108" s="130">
        <f>Z108/($Z$4)*100</f>
        <v>17.638952687184197</v>
      </c>
      <c r="AF108" s="109"/>
    </row>
    <row r="109" spans="1:32" x14ac:dyDescent="0.25">
      <c r="S109" s="115" t="s">
        <v>20</v>
      </c>
      <c r="T109" s="115"/>
      <c r="U109" s="112"/>
      <c r="V109" s="112">
        <v>1640</v>
      </c>
      <c r="W109" s="112">
        <v>1722</v>
      </c>
      <c r="X109" s="112">
        <v>2018</v>
      </c>
      <c r="Y109" s="112">
        <v>2133</v>
      </c>
      <c r="Z109" s="112">
        <v>2246</v>
      </c>
      <c r="AB109" s="109" t="str">
        <f>TEXT(Z109,"###,###")</f>
        <v>2,246</v>
      </c>
      <c r="AD109" s="130">
        <f>Z109/($Z$4)*100</f>
        <v>17.194916551829735</v>
      </c>
      <c r="AF109" s="109"/>
    </row>
    <row r="110" spans="1:32" x14ac:dyDescent="0.25">
      <c r="S110" s="115" t="s">
        <v>21</v>
      </c>
      <c r="T110" s="115"/>
      <c r="U110" s="112"/>
      <c r="V110" s="112">
        <v>1786</v>
      </c>
      <c r="W110" s="112">
        <v>2065</v>
      </c>
      <c r="X110" s="112">
        <v>2194</v>
      </c>
      <c r="Y110" s="112">
        <v>2288</v>
      </c>
      <c r="Z110" s="112">
        <v>2496</v>
      </c>
      <c r="AB110" s="109" t="str">
        <f>TEXT(Z110,"###,###")</f>
        <v>2,496</v>
      </c>
      <c r="AD110" s="130">
        <f>Z110/($Z$4)*100</f>
        <v>19.108865411116216</v>
      </c>
      <c r="AF110" s="109"/>
    </row>
    <row r="111" spans="1:32" x14ac:dyDescent="0.25">
      <c r="S111" s="115" t="s">
        <v>22</v>
      </c>
      <c r="T111" s="115"/>
      <c r="U111" s="112"/>
      <c r="V111" s="112">
        <v>3607</v>
      </c>
      <c r="W111" s="112">
        <v>3677</v>
      </c>
      <c r="X111" s="112">
        <v>3839</v>
      </c>
      <c r="Y111" s="112">
        <v>3932</v>
      </c>
      <c r="Z111" s="112">
        <v>4158</v>
      </c>
      <c r="AB111" s="109" t="str">
        <f>TEXT(Z111,"###,###")</f>
        <v>4,158</v>
      </c>
      <c r="AD111" s="130">
        <f>Z111/($Z$4)*100</f>
        <v>31.832797427652732</v>
      </c>
      <c r="AF111" s="109"/>
    </row>
    <row r="112" spans="1:32" x14ac:dyDescent="0.25">
      <c r="S112" s="118" t="s">
        <v>53</v>
      </c>
      <c r="T112" s="118"/>
      <c r="U112" s="112"/>
      <c r="V112" s="112">
        <v>10774</v>
      </c>
      <c r="W112" s="112">
        <v>11786</v>
      </c>
      <c r="X112" s="112">
        <v>12345</v>
      </c>
      <c r="Y112" s="112">
        <v>12634</v>
      </c>
      <c r="Z112" s="112">
        <v>13061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41.2</v>
      </c>
      <c r="W118" s="131">
        <v>42.28</v>
      </c>
      <c r="X118" s="131">
        <v>42.02</v>
      </c>
      <c r="Y118" s="131">
        <v>42.09</v>
      </c>
      <c r="Z118" s="131">
        <v>41.73</v>
      </c>
      <c r="AB118" s="109" t="str">
        <f>TEXT(Z118,"##.0")</f>
        <v>41.7</v>
      </c>
    </row>
    <row r="120" spans="19:32" x14ac:dyDescent="0.25">
      <c r="S120" s="101" t="s">
        <v>97</v>
      </c>
      <c r="T120" s="112"/>
      <c r="U120" s="112"/>
      <c r="V120" s="112">
        <v>5154</v>
      </c>
      <c r="W120" s="112">
        <v>5453</v>
      </c>
      <c r="X120" s="112">
        <v>5515</v>
      </c>
      <c r="Y120" s="112">
        <v>5586</v>
      </c>
      <c r="Z120" s="112">
        <v>5880</v>
      </c>
      <c r="AB120" s="109" t="str">
        <f>TEXT(Z120,"###,###")</f>
        <v>5,880</v>
      </c>
    </row>
    <row r="121" spans="19:32" x14ac:dyDescent="0.25">
      <c r="S121" s="101" t="s">
        <v>98</v>
      </c>
      <c r="T121" s="112"/>
      <c r="U121" s="112"/>
      <c r="V121" s="112">
        <v>1023</v>
      </c>
      <c r="W121" s="112">
        <v>1418</v>
      </c>
      <c r="X121" s="112">
        <v>1381</v>
      </c>
      <c r="Y121" s="112">
        <v>1433</v>
      </c>
      <c r="Z121" s="112">
        <v>1461</v>
      </c>
      <c r="AB121" s="109" t="str">
        <f>TEXT(Z121,"###,###")</f>
        <v>1,461</v>
      </c>
    </row>
    <row r="122" spans="19:32" x14ac:dyDescent="0.25">
      <c r="S122" s="101" t="s">
        <v>99</v>
      </c>
      <c r="T122" s="112"/>
      <c r="U122" s="112"/>
      <c r="V122" s="112">
        <v>1045</v>
      </c>
      <c r="W122" s="112">
        <v>1202</v>
      </c>
      <c r="X122" s="112">
        <v>1216</v>
      </c>
      <c r="Y122" s="112">
        <v>1240</v>
      </c>
      <c r="Z122" s="112">
        <v>1202</v>
      </c>
      <c r="AB122" s="109" t="str">
        <f>TEXT(Z122,"###,###")</f>
        <v>1,202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6199</v>
      </c>
      <c r="W124" s="112">
        <v>6655</v>
      </c>
      <c r="X124" s="112">
        <v>6731</v>
      </c>
      <c r="Y124" s="112">
        <v>6826</v>
      </c>
      <c r="Z124" s="112">
        <v>7082</v>
      </c>
      <c r="AB124" s="109" t="str">
        <f>TEXT(Z124,"###,###")</f>
        <v>7,082</v>
      </c>
      <c r="AD124" s="127">
        <f>Z124/$Z$7*100</f>
        <v>82.966260543580134</v>
      </c>
    </row>
    <row r="125" spans="19:32" x14ac:dyDescent="0.25">
      <c r="S125" s="101" t="s">
        <v>101</v>
      </c>
      <c r="T125" s="112"/>
      <c r="U125" s="112"/>
      <c r="V125" s="112">
        <v>2068</v>
      </c>
      <c r="W125" s="112">
        <v>2620</v>
      </c>
      <c r="X125" s="112">
        <v>2597</v>
      </c>
      <c r="Y125" s="112">
        <v>2673</v>
      </c>
      <c r="Z125" s="112">
        <v>2663</v>
      </c>
      <c r="AB125" s="109" t="str">
        <f>TEXT(Z125,"###,###")</f>
        <v>2,663</v>
      </c>
      <c r="AD125" s="127">
        <f>Z125/$Z$7*100</f>
        <v>31.197282099343955</v>
      </c>
    </row>
    <row r="127" spans="19:32" x14ac:dyDescent="0.25">
      <c r="S127" s="101" t="s">
        <v>102</v>
      </c>
      <c r="T127" s="112"/>
      <c r="U127" s="112"/>
      <c r="V127" s="112">
        <v>3798</v>
      </c>
      <c r="W127" s="112">
        <v>4251</v>
      </c>
      <c r="X127" s="112">
        <v>4207</v>
      </c>
      <c r="Y127" s="112">
        <v>4275</v>
      </c>
      <c r="Z127" s="112">
        <v>4466</v>
      </c>
      <c r="AB127" s="109" t="str">
        <f>TEXT(Z127,"###,###")</f>
        <v>4,466</v>
      </c>
      <c r="AD127" s="127">
        <f>Z127/$Z$7*100</f>
        <v>52.319587628865982</v>
      </c>
    </row>
    <row r="128" spans="19:32" x14ac:dyDescent="0.25">
      <c r="S128" s="101" t="s">
        <v>103</v>
      </c>
      <c r="T128" s="112"/>
      <c r="U128" s="112"/>
      <c r="V128" s="112">
        <v>3426</v>
      </c>
      <c r="W128" s="112">
        <v>3821</v>
      </c>
      <c r="X128" s="112">
        <v>3890</v>
      </c>
      <c r="Y128" s="112">
        <v>3970</v>
      </c>
      <c r="Z128" s="112">
        <v>4057</v>
      </c>
      <c r="AB128" s="109" t="str">
        <f>TEXT(Z128,"###,###")</f>
        <v>4,057</v>
      </c>
      <c r="AD128" s="127">
        <f>Z128/$Z$7*100</f>
        <v>47.528116213683226</v>
      </c>
    </row>
    <row r="130" spans="19:20" x14ac:dyDescent="0.25">
      <c r="S130" s="101" t="s">
        <v>277</v>
      </c>
      <c r="T130" s="127">
        <v>68.884723523898785</v>
      </c>
    </row>
    <row r="131" spans="19:20" x14ac:dyDescent="0.25">
      <c r="S131" s="101" t="s">
        <v>278</v>
      </c>
      <c r="T131" s="127">
        <v>17.115745079662606</v>
      </c>
    </row>
    <row r="132" spans="19:20" x14ac:dyDescent="0.25">
      <c r="S132" s="101" t="s">
        <v>279</v>
      </c>
      <c r="T132" s="127">
        <v>14.081537019681351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F42673-B13B-4558-86F6-6126C92DB9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CC931C-E81D-4989-9A53-132AFFE0B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E34D1C-48CD-472B-8C50-68D21FE915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1711F36-C40A-4312-9E83-24C7E32E75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F80-57C2-46D9-B852-9BFAC67A9BD7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9.46 Mareeba,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20309</v>
      </c>
      <c r="W4" s="108">
        <v>20945</v>
      </c>
      <c r="X4" s="108">
        <v>21885</v>
      </c>
      <c r="Y4" s="108">
        <v>21795</v>
      </c>
      <c r="Z4" s="108">
        <v>22656</v>
      </c>
      <c r="AB4" s="109" t="str">
        <f>TEXT(Z4,"###,###")</f>
        <v>22,656</v>
      </c>
      <c r="AD4" s="110">
        <f>Z4/Y4-1</f>
        <v>3.9504473503096937E-2</v>
      </c>
      <c r="AF4" s="110">
        <f>Z4/V4-1</f>
        <v>0.11556452804175499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11120</v>
      </c>
      <c r="W5" s="108">
        <v>11423</v>
      </c>
      <c r="X5" s="108">
        <v>11870</v>
      </c>
      <c r="Y5" s="108">
        <v>11708</v>
      </c>
      <c r="Z5" s="108">
        <v>12135</v>
      </c>
      <c r="AB5" s="109" t="str">
        <f>TEXT(Z5,"###,###")</f>
        <v>12,135</v>
      </c>
      <c r="AD5" s="110">
        <f t="shared" ref="AD5:AD9" si="0">Z5/Y5-1</f>
        <v>3.6470789203963072E-2</v>
      </c>
      <c r="AF5" s="110">
        <f t="shared" ref="AF5:AF9" si="1">Z5/V5-1</f>
        <v>9.127697841726623E-2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9194</v>
      </c>
      <c r="W6" s="108">
        <v>9520</v>
      </c>
      <c r="X6" s="108">
        <v>9985</v>
      </c>
      <c r="Y6" s="108">
        <v>10072</v>
      </c>
      <c r="Z6" s="108">
        <v>10498</v>
      </c>
      <c r="AB6" s="109" t="str">
        <f>TEXT(Z6,"###,###")</f>
        <v>10,498</v>
      </c>
      <c r="AD6" s="110">
        <f t="shared" si="0"/>
        <v>4.2295472597299488E-2</v>
      </c>
      <c r="AF6" s="110">
        <f t="shared" si="1"/>
        <v>0.14183162932347182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12914</v>
      </c>
      <c r="W7" s="108">
        <v>13542</v>
      </c>
      <c r="X7" s="108">
        <v>13318</v>
      </c>
      <c r="Y7" s="108">
        <v>13716</v>
      </c>
      <c r="Z7" s="108">
        <v>14515</v>
      </c>
      <c r="AB7" s="109" t="str">
        <f>TEXT(Z7,"###,###")</f>
        <v>14,515</v>
      </c>
      <c r="AD7" s="110">
        <f t="shared" si="0"/>
        <v>5.8253135024788572E-2</v>
      </c>
      <c r="AF7" s="110">
        <f t="shared" si="1"/>
        <v>0.12397398172525942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22,656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14,515</v>
      </c>
      <c r="P8" s="67"/>
      <c r="S8" s="107" t="s">
        <v>82</v>
      </c>
      <c r="T8" s="108"/>
      <c r="U8" s="108"/>
      <c r="V8" s="108">
        <v>33387.279999999999</v>
      </c>
      <c r="W8" s="108">
        <v>31937.5</v>
      </c>
      <c r="X8" s="108">
        <v>36143.49</v>
      </c>
      <c r="Y8" s="108">
        <v>38760</v>
      </c>
      <c r="Z8" s="108">
        <v>40830.949999999997</v>
      </c>
      <c r="AB8" s="109" t="str">
        <f>TEXT(Z8,"$###,###")</f>
        <v>$40,831</v>
      </c>
      <c r="AD8" s="110">
        <f t="shared" si="0"/>
        <v>5.3430082559339453E-2</v>
      </c>
      <c r="AF8" s="110">
        <f t="shared" si="1"/>
        <v>0.22294927888704907</v>
      </c>
    </row>
    <row r="9" spans="1:32" x14ac:dyDescent="0.25">
      <c r="A9" s="30" t="s">
        <v>14</v>
      </c>
      <c r="B9" s="71"/>
      <c r="C9" s="72"/>
      <c r="D9" s="73">
        <f>AD104</f>
        <v>77.577683615819211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54.240440923182909</v>
      </c>
      <c r="P9" s="74" t="s">
        <v>83</v>
      </c>
      <c r="S9" s="107" t="s">
        <v>7</v>
      </c>
      <c r="T9" s="108"/>
      <c r="U9" s="108"/>
      <c r="V9" s="108">
        <v>577128908</v>
      </c>
      <c r="W9" s="108">
        <v>608995266</v>
      </c>
      <c r="X9" s="108">
        <v>648843929</v>
      </c>
      <c r="Y9" s="108">
        <v>701045588</v>
      </c>
      <c r="Z9" s="108">
        <v>744966878</v>
      </c>
      <c r="AB9" s="109" t="str">
        <f>TEXT(Z9/1000000,"$#,###.0")&amp;" mil"</f>
        <v>$745.0 mil</v>
      </c>
      <c r="AD9" s="110">
        <f t="shared" si="0"/>
        <v>6.2651118203742362E-2</v>
      </c>
      <c r="AF9" s="110">
        <f t="shared" si="1"/>
        <v>0.2908153926678716</v>
      </c>
    </row>
    <row r="10" spans="1:32" x14ac:dyDescent="0.25">
      <c r="A10" s="30" t="s">
        <v>17</v>
      </c>
      <c r="B10" s="71"/>
      <c r="C10" s="72"/>
      <c r="D10" s="73">
        <f>AD105</f>
        <v>13.396009887005651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45.601102307957284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80.289355838787458</v>
      </c>
      <c r="P11" s="74" t="s">
        <v>83</v>
      </c>
      <c r="S11" s="107" t="s">
        <v>29</v>
      </c>
      <c r="T11" s="112"/>
      <c r="U11" s="112"/>
      <c r="V11" s="112">
        <v>17770</v>
      </c>
      <c r="W11" s="112">
        <v>18210</v>
      </c>
      <c r="X11" s="112">
        <v>19080</v>
      </c>
      <c r="Y11" s="112">
        <v>18971</v>
      </c>
      <c r="Z11" s="112">
        <v>19791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10.706166035136066</v>
      </c>
      <c r="P12" s="74" t="s">
        <v>83</v>
      </c>
      <c r="S12" s="107" t="s">
        <v>30</v>
      </c>
      <c r="T12" s="112"/>
      <c r="U12" s="112"/>
      <c r="V12" s="112">
        <v>2536</v>
      </c>
      <c r="W12" s="112">
        <v>2737</v>
      </c>
      <c r="X12" s="112">
        <v>2805</v>
      </c>
      <c r="Y12" s="112">
        <v>2823</v>
      </c>
      <c r="Z12" s="112">
        <v>2867</v>
      </c>
    </row>
    <row r="13" spans="1:32" ht="15" customHeight="1" x14ac:dyDescent="0.25">
      <c r="A13" s="30" t="s">
        <v>19</v>
      </c>
      <c r="B13" s="72"/>
      <c r="C13" s="72"/>
      <c r="D13" s="73">
        <f>AD108</f>
        <v>14.486228813559322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9.0113675508095064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19.482697740112993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26.792019774011301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19.662418188081297</v>
      </c>
      <c r="P15" s="74" t="s">
        <v>83</v>
      </c>
      <c r="S15" s="115" t="s">
        <v>59</v>
      </c>
      <c r="T15" s="115"/>
      <c r="U15" s="116"/>
      <c r="V15" s="116">
        <v>4653</v>
      </c>
      <c r="W15" s="116">
        <v>4623</v>
      </c>
      <c r="X15" s="116">
        <v>4784</v>
      </c>
      <c r="Y15" s="112">
        <v>3904</v>
      </c>
      <c r="Z15" s="112">
        <v>3882</v>
      </c>
      <c r="AB15" s="117">
        <f t="shared" ref="AB15:AB34" si="2">IF(Z15="np",0,Z15/$Z$34)</f>
        <v>0.17136046614284453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30.256885593220339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80.337581811918696</v>
      </c>
      <c r="P16" s="37" t="s">
        <v>83</v>
      </c>
      <c r="S16" s="115" t="s">
        <v>60</v>
      </c>
      <c r="T16" s="115"/>
      <c r="U16" s="116"/>
      <c r="V16" s="116">
        <v>351</v>
      </c>
      <c r="W16" s="116">
        <v>402</v>
      </c>
      <c r="X16" s="116">
        <v>398</v>
      </c>
      <c r="Y16" s="112">
        <v>505</v>
      </c>
      <c r="Z16" s="112">
        <v>521</v>
      </c>
      <c r="AB16" s="117">
        <f t="shared" si="2"/>
        <v>2.2998146022777433E-2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947</v>
      </c>
      <c r="W17" s="116">
        <v>992</v>
      </c>
      <c r="X17" s="116">
        <v>976</v>
      </c>
      <c r="Y17" s="112">
        <v>943</v>
      </c>
      <c r="Z17" s="112">
        <v>997</v>
      </c>
      <c r="AB17" s="117">
        <f t="shared" si="2"/>
        <v>4.4009887878520351E-2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128</v>
      </c>
      <c r="W18" s="116">
        <v>141</v>
      </c>
      <c r="X18" s="116">
        <v>137</v>
      </c>
      <c r="Y18" s="112">
        <v>158</v>
      </c>
      <c r="Z18" s="112">
        <v>183</v>
      </c>
      <c r="AB18" s="117">
        <f t="shared" si="2"/>
        <v>8.078043612607045E-3</v>
      </c>
    </row>
    <row r="19" spans="1:28" x14ac:dyDescent="0.25">
      <c r="A19" s="63" t="str">
        <f>$S$1&amp;" ("&amp;$V$2&amp;" to "&amp;$Z$2&amp;")"</f>
        <v>Mareeba (2018-19 to 2022-23)</v>
      </c>
      <c r="B19" s="63"/>
      <c r="C19" s="63"/>
      <c r="D19" s="63"/>
      <c r="E19" s="63"/>
      <c r="F19" s="63"/>
      <c r="G19" s="63" t="str">
        <f>$S$1&amp;" ("&amp;$V$2&amp;" to "&amp;$Z$2&amp;")"</f>
        <v>Mareeba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1232</v>
      </c>
      <c r="W19" s="116">
        <v>1192</v>
      </c>
      <c r="X19" s="116">
        <v>1305</v>
      </c>
      <c r="Y19" s="112">
        <v>1384</v>
      </c>
      <c r="Z19" s="112">
        <v>1529</v>
      </c>
      <c r="AB19" s="117">
        <f t="shared" si="2"/>
        <v>6.7493599364350662E-2</v>
      </c>
    </row>
    <row r="20" spans="1:28" x14ac:dyDescent="0.25">
      <c r="S20" s="115" t="s">
        <v>64</v>
      </c>
      <c r="T20" s="115"/>
      <c r="U20" s="116"/>
      <c r="V20" s="116">
        <v>505</v>
      </c>
      <c r="W20" s="116">
        <v>510</v>
      </c>
      <c r="X20" s="116">
        <v>642</v>
      </c>
      <c r="Y20" s="112">
        <v>599</v>
      </c>
      <c r="Z20" s="112">
        <v>668</v>
      </c>
      <c r="AB20" s="117">
        <f t="shared" si="2"/>
        <v>2.9487066301756865E-2</v>
      </c>
    </row>
    <row r="21" spans="1:28" x14ac:dyDescent="0.25">
      <c r="S21" s="115" t="s">
        <v>65</v>
      </c>
      <c r="T21" s="115"/>
      <c r="U21" s="116"/>
      <c r="V21" s="116">
        <v>1346</v>
      </c>
      <c r="W21" s="116">
        <v>1359</v>
      </c>
      <c r="X21" s="116">
        <v>1440</v>
      </c>
      <c r="Y21" s="112">
        <v>1543</v>
      </c>
      <c r="Z21" s="112">
        <v>1655</v>
      </c>
      <c r="AB21" s="117">
        <f t="shared" si="2"/>
        <v>7.3055531032047316E-2</v>
      </c>
    </row>
    <row r="22" spans="1:28" x14ac:dyDescent="0.25">
      <c r="S22" s="115" t="s">
        <v>66</v>
      </c>
      <c r="T22" s="115"/>
      <c r="U22" s="116"/>
      <c r="V22" s="116">
        <v>1118</v>
      </c>
      <c r="W22" s="116">
        <v>1169</v>
      </c>
      <c r="X22" s="116">
        <v>1245</v>
      </c>
      <c r="Y22" s="112">
        <v>1361</v>
      </c>
      <c r="Z22" s="112">
        <v>1529</v>
      </c>
      <c r="AB22" s="117">
        <f t="shared" si="2"/>
        <v>6.7493599364350662E-2</v>
      </c>
    </row>
    <row r="23" spans="1:28" x14ac:dyDescent="0.25">
      <c r="S23" s="115" t="s">
        <v>67</v>
      </c>
      <c r="T23" s="115"/>
      <c r="U23" s="116"/>
      <c r="V23" s="116">
        <v>648</v>
      </c>
      <c r="W23" s="116">
        <v>726</v>
      </c>
      <c r="X23" s="116">
        <v>756</v>
      </c>
      <c r="Y23" s="112">
        <v>792</v>
      </c>
      <c r="Z23" s="112">
        <v>780</v>
      </c>
      <c r="AB23" s="117">
        <f t="shared" si="2"/>
        <v>3.4431005561931669E-2</v>
      </c>
    </row>
    <row r="24" spans="1:28" x14ac:dyDescent="0.25">
      <c r="S24" s="115" t="s">
        <v>68</v>
      </c>
      <c r="T24" s="115"/>
      <c r="U24" s="116"/>
      <c r="V24" s="116">
        <v>79</v>
      </c>
      <c r="W24" s="116">
        <v>61</v>
      </c>
      <c r="X24" s="116">
        <v>65</v>
      </c>
      <c r="Y24" s="112">
        <v>87</v>
      </c>
      <c r="Z24" s="112">
        <v>110</v>
      </c>
      <c r="AB24" s="117">
        <f t="shared" si="2"/>
        <v>4.8556546305288245E-3</v>
      </c>
    </row>
    <row r="25" spans="1:28" x14ac:dyDescent="0.25">
      <c r="S25" s="115" t="s">
        <v>69</v>
      </c>
      <c r="T25" s="115"/>
      <c r="U25" s="116"/>
      <c r="V25" s="116">
        <v>323</v>
      </c>
      <c r="W25" s="116">
        <v>424</v>
      </c>
      <c r="X25" s="116">
        <v>457</v>
      </c>
      <c r="Y25" s="112">
        <v>363</v>
      </c>
      <c r="Z25" s="112">
        <v>402</v>
      </c>
      <c r="AB25" s="117">
        <f t="shared" si="2"/>
        <v>1.7745210558841706E-2</v>
      </c>
    </row>
    <row r="26" spans="1:28" x14ac:dyDescent="0.25">
      <c r="S26" s="115" t="s">
        <v>70</v>
      </c>
      <c r="T26" s="115"/>
      <c r="U26" s="116"/>
      <c r="V26" s="116">
        <v>339</v>
      </c>
      <c r="W26" s="116">
        <v>346</v>
      </c>
      <c r="X26" s="116">
        <v>385</v>
      </c>
      <c r="Y26" s="112">
        <v>427</v>
      </c>
      <c r="Z26" s="112">
        <v>519</v>
      </c>
      <c r="AB26" s="117">
        <f t="shared" si="2"/>
        <v>2.2909861393131455E-2</v>
      </c>
    </row>
    <row r="27" spans="1:28" x14ac:dyDescent="0.25">
      <c r="S27" s="115" t="s">
        <v>71</v>
      </c>
      <c r="T27" s="115"/>
      <c r="U27" s="116"/>
      <c r="V27" s="116">
        <v>649</v>
      </c>
      <c r="W27" s="116">
        <v>664</v>
      </c>
      <c r="X27" s="116">
        <v>712</v>
      </c>
      <c r="Y27" s="112">
        <v>755</v>
      </c>
      <c r="Z27" s="112">
        <v>796</v>
      </c>
      <c r="AB27" s="117">
        <f t="shared" si="2"/>
        <v>3.5137282599099498E-2</v>
      </c>
    </row>
    <row r="28" spans="1:28" x14ac:dyDescent="0.25">
      <c r="S28" s="115" t="s">
        <v>72</v>
      </c>
      <c r="T28" s="115"/>
      <c r="U28" s="116"/>
      <c r="V28" s="116">
        <v>1772</v>
      </c>
      <c r="W28" s="116">
        <v>1947</v>
      </c>
      <c r="X28" s="116">
        <v>2025</v>
      </c>
      <c r="Y28" s="112">
        <v>1940</v>
      </c>
      <c r="Z28" s="112">
        <v>2114</v>
      </c>
      <c r="AB28" s="117">
        <f t="shared" si="2"/>
        <v>9.3316853535799424E-2</v>
      </c>
    </row>
    <row r="29" spans="1:28" x14ac:dyDescent="0.25">
      <c r="S29" s="115" t="s">
        <v>73</v>
      </c>
      <c r="T29" s="115"/>
      <c r="U29" s="116"/>
      <c r="V29" s="116">
        <v>1043</v>
      </c>
      <c r="W29" s="116">
        <v>1002</v>
      </c>
      <c r="X29" s="116">
        <v>1022</v>
      </c>
      <c r="Y29" s="112">
        <v>1103</v>
      </c>
      <c r="Z29" s="112">
        <v>1062</v>
      </c>
      <c r="AB29" s="117">
        <f t="shared" si="2"/>
        <v>4.6879138342014653E-2</v>
      </c>
    </row>
    <row r="30" spans="1:28" x14ac:dyDescent="0.25">
      <c r="S30" s="115" t="s">
        <v>74</v>
      </c>
      <c r="T30" s="115"/>
      <c r="U30" s="116"/>
      <c r="V30" s="116">
        <v>1271</v>
      </c>
      <c r="W30" s="116">
        <v>1276</v>
      </c>
      <c r="X30" s="116">
        <v>1250</v>
      </c>
      <c r="Y30" s="112">
        <v>1416</v>
      </c>
      <c r="Z30" s="112">
        <v>1454</v>
      </c>
      <c r="AB30" s="117">
        <f t="shared" si="2"/>
        <v>6.4182925752626463E-2</v>
      </c>
    </row>
    <row r="31" spans="1:28" x14ac:dyDescent="0.25">
      <c r="S31" s="115" t="s">
        <v>75</v>
      </c>
      <c r="T31" s="115"/>
      <c r="U31" s="116"/>
      <c r="V31" s="116">
        <v>1567</v>
      </c>
      <c r="W31" s="116">
        <v>1671</v>
      </c>
      <c r="X31" s="116">
        <v>1803</v>
      </c>
      <c r="Y31" s="112">
        <v>2067</v>
      </c>
      <c r="Z31" s="112">
        <v>2034</v>
      </c>
      <c r="AB31" s="117">
        <f t="shared" si="2"/>
        <v>8.9785468349960276E-2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288</v>
      </c>
      <c r="W32" s="116">
        <v>326</v>
      </c>
      <c r="X32" s="116">
        <v>263</v>
      </c>
      <c r="Y32" s="112">
        <v>277</v>
      </c>
      <c r="Z32" s="112">
        <v>387</v>
      </c>
      <c r="AB32" s="117">
        <f t="shared" si="2"/>
        <v>1.7083075836496864E-2</v>
      </c>
    </row>
    <row r="33" spans="19:32" x14ac:dyDescent="0.25">
      <c r="S33" s="115" t="s">
        <v>77</v>
      </c>
      <c r="T33" s="115"/>
      <c r="U33" s="116"/>
      <c r="V33" s="116">
        <v>773</v>
      </c>
      <c r="W33" s="116">
        <v>750</v>
      </c>
      <c r="X33" s="116">
        <v>891</v>
      </c>
      <c r="Y33" s="112">
        <v>948</v>
      </c>
      <c r="Z33" s="112">
        <v>997</v>
      </c>
      <c r="AB33" s="117">
        <f t="shared" si="2"/>
        <v>4.4009887878520351E-2</v>
      </c>
    </row>
    <row r="34" spans="19:32" x14ac:dyDescent="0.25">
      <c r="S34" s="118" t="s">
        <v>53</v>
      </c>
      <c r="T34" s="118"/>
      <c r="U34" s="119"/>
      <c r="V34" s="119">
        <v>20308</v>
      </c>
      <c r="W34" s="119">
        <v>20941</v>
      </c>
      <c r="X34" s="119">
        <v>21885</v>
      </c>
      <c r="Y34" s="120">
        <v>21794</v>
      </c>
      <c r="Z34" s="120">
        <v>22654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10251</v>
      </c>
      <c r="W37" s="112">
        <v>10696</v>
      </c>
      <c r="X37" s="112">
        <v>10477</v>
      </c>
      <c r="Y37" s="112">
        <v>10873</v>
      </c>
      <c r="Z37" s="112">
        <v>11661</v>
      </c>
      <c r="AB37" s="132">
        <f>Z37/Z40*100</f>
        <v>80.337581811918696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2670</v>
      </c>
      <c r="W38" s="112">
        <v>2852</v>
      </c>
      <c r="X38" s="112">
        <v>2839</v>
      </c>
      <c r="Y38" s="112">
        <v>2845</v>
      </c>
      <c r="Z38" s="112">
        <v>2854</v>
      </c>
      <c r="AB38" s="132">
        <f>Z38/Z40*100</f>
        <v>19.662418188081297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12921</v>
      </c>
      <c r="W40" s="112">
        <v>13548</v>
      </c>
      <c r="X40" s="112">
        <v>13316</v>
      </c>
      <c r="Y40" s="112">
        <v>13718</v>
      </c>
      <c r="Z40" s="112">
        <v>14515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30</v>
      </c>
      <c r="X44" s="112">
        <v>34</v>
      </c>
      <c r="Y44" s="112">
        <v>40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291</v>
      </c>
      <c r="W45" s="112">
        <v>299</v>
      </c>
      <c r="X45" s="112">
        <v>341</v>
      </c>
      <c r="Y45" s="112">
        <v>352</v>
      </c>
      <c r="Z45" s="112">
        <v>379</v>
      </c>
    </row>
    <row r="46" spans="19:32" x14ac:dyDescent="0.25">
      <c r="S46" s="115" t="s">
        <v>38</v>
      </c>
      <c r="T46" s="115"/>
      <c r="U46" s="112"/>
      <c r="V46" s="112">
        <v>721</v>
      </c>
      <c r="W46" s="112">
        <v>634</v>
      </c>
      <c r="X46" s="112">
        <v>688</v>
      </c>
      <c r="Y46" s="112">
        <v>633</v>
      </c>
      <c r="Z46" s="112">
        <v>711</v>
      </c>
    </row>
    <row r="47" spans="19:32" x14ac:dyDescent="0.25">
      <c r="S47" s="115" t="s">
        <v>39</v>
      </c>
      <c r="T47" s="115"/>
      <c r="U47" s="112"/>
      <c r="V47" s="112">
        <v>1345</v>
      </c>
      <c r="W47" s="112">
        <v>1253</v>
      </c>
      <c r="X47" s="112">
        <v>1109</v>
      </c>
      <c r="Y47" s="112">
        <v>978</v>
      </c>
      <c r="Z47" s="112">
        <v>1109</v>
      </c>
    </row>
    <row r="48" spans="19:32" x14ac:dyDescent="0.25">
      <c r="S48" s="115" t="s">
        <v>40</v>
      </c>
      <c r="T48" s="115"/>
      <c r="U48" s="112"/>
      <c r="V48" s="112">
        <v>1836</v>
      </c>
      <c r="W48" s="112">
        <v>1906</v>
      </c>
      <c r="X48" s="112">
        <v>1878</v>
      </c>
      <c r="Y48" s="112">
        <v>1583</v>
      </c>
      <c r="Z48" s="112">
        <v>1664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1154</v>
      </c>
      <c r="W49" s="112">
        <v>1218</v>
      </c>
      <c r="X49" s="112">
        <v>1442</v>
      </c>
      <c r="Y49" s="112">
        <v>1433</v>
      </c>
      <c r="Z49" s="112">
        <v>1407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Mareeba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836</v>
      </c>
      <c r="W50" s="112">
        <v>882</v>
      </c>
      <c r="X50" s="112">
        <v>965</v>
      </c>
      <c r="Y50" s="112">
        <v>1109</v>
      </c>
      <c r="Z50" s="112">
        <v>1200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877</v>
      </c>
      <c r="W51" s="112">
        <v>886</v>
      </c>
      <c r="X51" s="112">
        <v>970</v>
      </c>
      <c r="Y51" s="112">
        <v>958</v>
      </c>
      <c r="Z51" s="112">
        <v>955</v>
      </c>
    </row>
    <row r="52" spans="1:26" ht="15" customHeight="1" x14ac:dyDescent="0.25">
      <c r="S52" s="115" t="s">
        <v>44</v>
      </c>
      <c r="T52" s="115"/>
      <c r="U52" s="112"/>
      <c r="V52" s="112">
        <v>994</v>
      </c>
      <c r="W52" s="112">
        <v>1039</v>
      </c>
      <c r="X52" s="112">
        <v>1025</v>
      </c>
      <c r="Y52" s="112">
        <v>1016</v>
      </c>
      <c r="Z52" s="112">
        <v>926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901</v>
      </c>
      <c r="W53" s="112">
        <v>920</v>
      </c>
      <c r="X53" s="112">
        <v>984</v>
      </c>
      <c r="Y53" s="112">
        <v>1075</v>
      </c>
      <c r="Z53" s="112">
        <v>1080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841</v>
      </c>
      <c r="W54" s="112">
        <v>883</v>
      </c>
      <c r="X54" s="112">
        <v>920</v>
      </c>
      <c r="Y54" s="112">
        <v>906</v>
      </c>
      <c r="Z54" s="112">
        <v>975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633</v>
      </c>
      <c r="W55" s="112">
        <v>743</v>
      </c>
      <c r="X55" s="112">
        <v>786</v>
      </c>
      <c r="Y55" s="112">
        <v>816</v>
      </c>
      <c r="Z55" s="112">
        <v>802</v>
      </c>
    </row>
    <row r="56" spans="1:26" ht="15" customHeight="1" x14ac:dyDescent="0.25">
      <c r="S56" s="115" t="s">
        <v>48</v>
      </c>
      <c r="T56" s="115"/>
      <c r="U56" s="112"/>
      <c r="V56" s="112">
        <v>382</v>
      </c>
      <c r="W56" s="112">
        <v>405</v>
      </c>
      <c r="X56" s="112">
        <v>409</v>
      </c>
      <c r="Y56" s="112">
        <v>426</v>
      </c>
      <c r="Z56" s="112">
        <v>511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129</v>
      </c>
      <c r="W57" s="112">
        <v>164</v>
      </c>
      <c r="X57" s="112">
        <v>162</v>
      </c>
      <c r="Y57" s="112">
        <v>195</v>
      </c>
      <c r="Z57" s="112">
        <v>222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93</v>
      </c>
      <c r="W58" s="112">
        <v>96</v>
      </c>
      <c r="X58" s="112">
        <v>88</v>
      </c>
      <c r="Y58" s="112">
        <v>104</v>
      </c>
      <c r="Z58" s="112">
        <v>89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47</v>
      </c>
      <c r="X59" s="112">
        <v>47</v>
      </c>
      <c r="Y59" s="112">
        <v>53</v>
      </c>
      <c r="Z59" s="112">
        <v>61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</v>
      </c>
      <c r="W60" s="112">
        <v>24</v>
      </c>
      <c r="X60" s="112">
        <v>22</v>
      </c>
      <c r="Y60" s="112">
        <v>19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11118</v>
      </c>
      <c r="W61" s="112">
        <v>11423</v>
      </c>
      <c r="X61" s="112">
        <v>11870</v>
      </c>
      <c r="Y61" s="112">
        <v>11706</v>
      </c>
      <c r="Z61" s="112">
        <v>12137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29</v>
      </c>
      <c r="X63" s="112">
        <v>50</v>
      </c>
      <c r="Y63" s="112">
        <v>39</v>
      </c>
      <c r="Z63" s="112">
        <v>33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269</v>
      </c>
      <c r="W64" s="112">
        <v>222</v>
      </c>
      <c r="X64" s="112">
        <v>279</v>
      </c>
      <c r="Y64" s="112">
        <v>334</v>
      </c>
      <c r="Z64" s="112">
        <v>403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Mareeba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641</v>
      </c>
      <c r="W65" s="112">
        <v>592</v>
      </c>
      <c r="X65" s="112">
        <v>624</v>
      </c>
      <c r="Y65" s="112">
        <v>565</v>
      </c>
      <c r="Z65" s="112">
        <v>642</v>
      </c>
    </row>
    <row r="66" spans="1:26" x14ac:dyDescent="0.25">
      <c r="S66" s="115" t="s">
        <v>39</v>
      </c>
      <c r="T66" s="115"/>
      <c r="U66" s="112"/>
      <c r="V66" s="112">
        <v>921</v>
      </c>
      <c r="W66" s="112">
        <v>917</v>
      </c>
      <c r="X66" s="112">
        <v>923</v>
      </c>
      <c r="Y66" s="112">
        <v>804</v>
      </c>
      <c r="Z66" s="112">
        <v>953</v>
      </c>
    </row>
    <row r="67" spans="1:26" x14ac:dyDescent="0.25">
      <c r="S67" s="115" t="s">
        <v>40</v>
      </c>
      <c r="T67" s="115"/>
      <c r="U67" s="112"/>
      <c r="V67" s="112">
        <v>1461</v>
      </c>
      <c r="W67" s="112">
        <v>1571</v>
      </c>
      <c r="X67" s="112">
        <v>1435</v>
      </c>
      <c r="Y67" s="112">
        <v>1219</v>
      </c>
      <c r="Z67" s="112">
        <v>1220</v>
      </c>
    </row>
    <row r="68" spans="1:26" x14ac:dyDescent="0.25">
      <c r="S68" s="115" t="s">
        <v>41</v>
      </c>
      <c r="T68" s="115"/>
      <c r="U68" s="112"/>
      <c r="V68" s="112">
        <v>850</v>
      </c>
      <c r="W68" s="112">
        <v>928</v>
      </c>
      <c r="X68" s="112">
        <v>1082</v>
      </c>
      <c r="Y68" s="112">
        <v>1102</v>
      </c>
      <c r="Z68" s="112">
        <v>1098</v>
      </c>
    </row>
    <row r="69" spans="1:26" x14ac:dyDescent="0.25">
      <c r="S69" s="115" t="s">
        <v>42</v>
      </c>
      <c r="T69" s="115"/>
      <c r="U69" s="112"/>
      <c r="V69" s="112">
        <v>740</v>
      </c>
      <c r="W69" s="112">
        <v>686</v>
      </c>
      <c r="X69" s="112">
        <v>788</v>
      </c>
      <c r="Y69" s="112">
        <v>845</v>
      </c>
      <c r="Z69" s="112">
        <v>915</v>
      </c>
    </row>
    <row r="70" spans="1:26" x14ac:dyDescent="0.25">
      <c r="S70" s="115" t="s">
        <v>43</v>
      </c>
      <c r="T70" s="115"/>
      <c r="U70" s="112"/>
      <c r="V70" s="112">
        <v>702</v>
      </c>
      <c r="W70" s="112">
        <v>730</v>
      </c>
      <c r="X70" s="112">
        <v>739</v>
      </c>
      <c r="Y70" s="112">
        <v>855</v>
      </c>
      <c r="Z70" s="112">
        <v>912</v>
      </c>
    </row>
    <row r="71" spans="1:26" x14ac:dyDescent="0.25">
      <c r="S71" s="115" t="s">
        <v>44</v>
      </c>
      <c r="T71" s="115"/>
      <c r="U71" s="112"/>
      <c r="V71" s="112">
        <v>918</v>
      </c>
      <c r="W71" s="112">
        <v>921</v>
      </c>
      <c r="X71" s="112">
        <v>961</v>
      </c>
      <c r="Y71" s="112">
        <v>978</v>
      </c>
      <c r="Z71" s="112">
        <v>918</v>
      </c>
    </row>
    <row r="72" spans="1:26" x14ac:dyDescent="0.25">
      <c r="S72" s="115" t="s">
        <v>45</v>
      </c>
      <c r="T72" s="115"/>
      <c r="U72" s="112"/>
      <c r="V72" s="112">
        <v>865</v>
      </c>
      <c r="W72" s="112">
        <v>932</v>
      </c>
      <c r="X72" s="112">
        <v>970</v>
      </c>
      <c r="Y72" s="112">
        <v>1073</v>
      </c>
      <c r="Z72" s="112">
        <v>1093</v>
      </c>
    </row>
    <row r="73" spans="1:26" x14ac:dyDescent="0.25">
      <c r="S73" s="115" t="s">
        <v>46</v>
      </c>
      <c r="T73" s="115"/>
      <c r="U73" s="112"/>
      <c r="V73" s="112">
        <v>739</v>
      </c>
      <c r="W73" s="112">
        <v>789</v>
      </c>
      <c r="X73" s="112">
        <v>868</v>
      </c>
      <c r="Y73" s="112">
        <v>920</v>
      </c>
      <c r="Z73" s="112">
        <v>905</v>
      </c>
    </row>
    <row r="74" spans="1:26" x14ac:dyDescent="0.25">
      <c r="S74" s="115" t="s">
        <v>47</v>
      </c>
      <c r="T74" s="115"/>
      <c r="U74" s="112"/>
      <c r="V74" s="112">
        <v>549</v>
      </c>
      <c r="W74" s="112">
        <v>618</v>
      </c>
      <c r="X74" s="112">
        <v>643</v>
      </c>
      <c r="Y74" s="112">
        <v>691</v>
      </c>
      <c r="Z74" s="112">
        <v>736</v>
      </c>
    </row>
    <row r="75" spans="1:26" x14ac:dyDescent="0.25">
      <c r="S75" s="115" t="s">
        <v>48</v>
      </c>
      <c r="T75" s="115"/>
      <c r="U75" s="112"/>
      <c r="V75" s="112">
        <v>295</v>
      </c>
      <c r="W75" s="112">
        <v>339</v>
      </c>
      <c r="X75" s="112">
        <v>359</v>
      </c>
      <c r="Y75" s="112">
        <v>389</v>
      </c>
      <c r="Z75" s="112">
        <v>380</v>
      </c>
    </row>
    <row r="76" spans="1:26" x14ac:dyDescent="0.25">
      <c r="S76" s="115" t="s">
        <v>49</v>
      </c>
      <c r="T76" s="115"/>
      <c r="U76" s="112"/>
      <c r="V76" s="112">
        <v>126</v>
      </c>
      <c r="W76" s="112">
        <v>123</v>
      </c>
      <c r="X76" s="112">
        <v>149</v>
      </c>
      <c r="Y76" s="112">
        <v>133</v>
      </c>
      <c r="Z76" s="112">
        <v>155</v>
      </c>
    </row>
    <row r="77" spans="1:26" x14ac:dyDescent="0.25">
      <c r="S77" s="115" t="s">
        <v>50</v>
      </c>
      <c r="T77" s="115"/>
      <c r="U77" s="112"/>
      <c r="V77" s="112">
        <v>71</v>
      </c>
      <c r="W77" s="112">
        <v>84</v>
      </c>
      <c r="X77" s="112">
        <v>74</v>
      </c>
      <c r="Y77" s="112">
        <v>72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26</v>
      </c>
      <c r="X78" s="112">
        <v>26</v>
      </c>
      <c r="Y78" s="112">
        <v>33</v>
      </c>
      <c r="Z78" s="112">
        <v>37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14</v>
      </c>
      <c r="X79" s="112">
        <v>15</v>
      </c>
      <c r="Y79" s="112">
        <v>17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9196</v>
      </c>
      <c r="W80" s="112">
        <v>9521</v>
      </c>
      <c r="X80" s="112">
        <v>9985</v>
      </c>
      <c r="Y80" s="112">
        <v>10071</v>
      </c>
      <c r="Z80" s="112">
        <v>10498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Mareeba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595</v>
      </c>
      <c r="W83" s="112">
        <v>652</v>
      </c>
      <c r="X83" s="112">
        <v>650</v>
      </c>
      <c r="Y83" s="112">
        <v>633</v>
      </c>
      <c r="Z83" s="112">
        <v>576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429</v>
      </c>
      <c r="W84" s="112">
        <v>440</v>
      </c>
      <c r="X84" s="112">
        <v>444</v>
      </c>
      <c r="Y84" s="112">
        <v>441</v>
      </c>
      <c r="Z84" s="112">
        <v>452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1067</v>
      </c>
      <c r="W85" s="112">
        <v>1085</v>
      </c>
      <c r="X85" s="112">
        <v>1094</v>
      </c>
      <c r="Y85" s="112">
        <v>1148</v>
      </c>
      <c r="Z85" s="112">
        <v>1187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22,656</v>
      </c>
      <c r="D86" s="96">
        <f t="shared" ref="D86:D91" si="4">AD4</f>
        <v>3.9504473503096937E-2</v>
      </c>
      <c r="E86" s="97">
        <f t="shared" ref="E86:E91" si="5">AD4</f>
        <v>3.9504473503096937E-2</v>
      </c>
      <c r="F86" s="96">
        <f t="shared" ref="F86:F91" si="6">AF4</f>
        <v>0.11556452804175499</v>
      </c>
      <c r="G86" s="97">
        <f t="shared" ref="G86:G91" si="7">AF4</f>
        <v>0.11556452804175499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375</v>
      </c>
      <c r="W86" s="112">
        <v>411</v>
      </c>
      <c r="X86" s="112">
        <v>417</v>
      </c>
      <c r="Y86" s="112">
        <v>440</v>
      </c>
      <c r="Z86" s="112">
        <v>462</v>
      </c>
    </row>
    <row r="87" spans="1:30" ht="15" customHeight="1" x14ac:dyDescent="0.25">
      <c r="A87" s="98" t="s">
        <v>4</v>
      </c>
      <c r="B87" s="49"/>
      <c r="C87" s="57" t="str">
        <f t="shared" si="3"/>
        <v>12,135</v>
      </c>
      <c r="D87" s="96">
        <f t="shared" si="4"/>
        <v>3.6470789203963072E-2</v>
      </c>
      <c r="E87" s="97">
        <f t="shared" si="5"/>
        <v>3.6470789203963072E-2</v>
      </c>
      <c r="F87" s="96">
        <f t="shared" si="6"/>
        <v>9.127697841726623E-2</v>
      </c>
      <c r="G87" s="97">
        <f t="shared" si="7"/>
        <v>9.127697841726623E-2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135</v>
      </c>
      <c r="W87" s="112">
        <v>133</v>
      </c>
      <c r="X87" s="112">
        <v>138</v>
      </c>
      <c r="Y87" s="112">
        <v>138</v>
      </c>
      <c r="Z87" s="112">
        <v>152</v>
      </c>
    </row>
    <row r="88" spans="1:30" ht="15" customHeight="1" x14ac:dyDescent="0.25">
      <c r="A88" s="98" t="s">
        <v>5</v>
      </c>
      <c r="B88" s="49"/>
      <c r="C88" s="57" t="str">
        <f t="shared" si="3"/>
        <v>10,498</v>
      </c>
      <c r="D88" s="96">
        <f t="shared" si="4"/>
        <v>4.2295472597299488E-2</v>
      </c>
      <c r="E88" s="97">
        <f t="shared" si="5"/>
        <v>4.2295472597299488E-2</v>
      </c>
      <c r="F88" s="96">
        <f t="shared" si="6"/>
        <v>0.14183162932347182</v>
      </c>
      <c r="G88" s="97">
        <f t="shared" si="7"/>
        <v>0.14183162932347182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177</v>
      </c>
      <c r="W88" s="112">
        <v>189</v>
      </c>
      <c r="X88" s="112">
        <v>192</v>
      </c>
      <c r="Y88" s="112">
        <v>215</v>
      </c>
      <c r="Z88" s="112">
        <v>254</v>
      </c>
    </row>
    <row r="89" spans="1:30" ht="15" customHeight="1" x14ac:dyDescent="0.25">
      <c r="A89" s="49" t="s">
        <v>6</v>
      </c>
      <c r="B89" s="49"/>
      <c r="C89" s="57" t="str">
        <f t="shared" si="3"/>
        <v>14,515</v>
      </c>
      <c r="D89" s="96">
        <f t="shared" si="4"/>
        <v>5.8253135024788572E-2</v>
      </c>
      <c r="E89" s="97">
        <f t="shared" si="5"/>
        <v>5.8253135024788572E-2</v>
      </c>
      <c r="F89" s="96">
        <f t="shared" si="6"/>
        <v>0.12397398172525942</v>
      </c>
      <c r="G89" s="97">
        <f t="shared" si="7"/>
        <v>0.12397398172525942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673</v>
      </c>
      <c r="W89" s="112">
        <v>692</v>
      </c>
      <c r="X89" s="112">
        <v>676</v>
      </c>
      <c r="Y89" s="112">
        <v>731</v>
      </c>
      <c r="Z89" s="112">
        <v>985</v>
      </c>
    </row>
    <row r="90" spans="1:30" ht="15" customHeight="1" x14ac:dyDescent="0.25">
      <c r="A90" s="49" t="s">
        <v>95</v>
      </c>
      <c r="B90" s="49"/>
      <c r="C90" s="57" t="str">
        <f t="shared" si="3"/>
        <v>$40,831</v>
      </c>
      <c r="D90" s="96">
        <f t="shared" si="4"/>
        <v>5.3430082559339453E-2</v>
      </c>
      <c r="E90" s="97">
        <f t="shared" si="5"/>
        <v>5.3430082559339453E-2</v>
      </c>
      <c r="F90" s="96">
        <f t="shared" si="6"/>
        <v>0.22294927888704907</v>
      </c>
      <c r="G90" s="97">
        <f t="shared" si="7"/>
        <v>0.22294927888704907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1401</v>
      </c>
      <c r="W90" s="112">
        <v>1537</v>
      </c>
      <c r="X90" s="112">
        <v>1562</v>
      </c>
      <c r="Y90" s="112">
        <v>1515</v>
      </c>
      <c r="Z90" s="112">
        <v>1304</v>
      </c>
    </row>
    <row r="91" spans="1:30" ht="15" customHeight="1" x14ac:dyDescent="0.25">
      <c r="A91" s="49" t="s">
        <v>7</v>
      </c>
      <c r="B91" s="49"/>
      <c r="C91" s="57" t="str">
        <f t="shared" si="3"/>
        <v>$745.0 mil</v>
      </c>
      <c r="D91" s="96">
        <f t="shared" si="4"/>
        <v>6.2651118203742362E-2</v>
      </c>
      <c r="E91" s="97">
        <f t="shared" si="5"/>
        <v>6.2651118203742362E-2</v>
      </c>
      <c r="F91" s="96">
        <f t="shared" si="6"/>
        <v>0.2908153926678716</v>
      </c>
      <c r="G91" s="97">
        <f t="shared" si="7"/>
        <v>0.2908153926678716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6949</v>
      </c>
      <c r="W91" s="112">
        <v>7321</v>
      </c>
      <c r="X91" s="112">
        <v>7136</v>
      </c>
      <c r="Y91" s="112">
        <v>7429</v>
      </c>
      <c r="Z91" s="112">
        <v>7878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396</v>
      </c>
      <c r="W93" s="112">
        <v>458</v>
      </c>
      <c r="X93" s="112">
        <v>447</v>
      </c>
      <c r="Y93" s="112">
        <v>465</v>
      </c>
      <c r="Z93" s="112">
        <v>508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880</v>
      </c>
      <c r="W94" s="112">
        <v>906</v>
      </c>
      <c r="X94" s="112">
        <v>889</v>
      </c>
      <c r="Y94" s="112">
        <v>918</v>
      </c>
      <c r="Z94" s="112">
        <v>937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178</v>
      </c>
      <c r="W95" s="112">
        <v>189</v>
      </c>
      <c r="X95" s="112">
        <v>190</v>
      </c>
      <c r="Y95" s="112">
        <v>199</v>
      </c>
      <c r="Z95" s="112">
        <v>241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898</v>
      </c>
      <c r="W96" s="112">
        <v>889</v>
      </c>
      <c r="X96" s="112">
        <v>899</v>
      </c>
      <c r="Y96" s="112">
        <v>968</v>
      </c>
      <c r="Z96" s="112">
        <v>1018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785</v>
      </c>
      <c r="W97" s="112">
        <v>829</v>
      </c>
      <c r="X97" s="112">
        <v>845</v>
      </c>
      <c r="Y97" s="112">
        <v>860</v>
      </c>
      <c r="Z97" s="112">
        <v>878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495</v>
      </c>
      <c r="W98" s="112">
        <v>475</v>
      </c>
      <c r="X98" s="112">
        <v>488</v>
      </c>
      <c r="Y98" s="112">
        <v>495</v>
      </c>
      <c r="Z98" s="112">
        <v>534</v>
      </c>
    </row>
    <row r="99" spans="1:32" ht="15" customHeight="1" x14ac:dyDescent="0.25">
      <c r="S99" s="115" t="s">
        <v>196</v>
      </c>
      <c r="T99" s="115"/>
      <c r="U99" s="112"/>
      <c r="V99" s="112">
        <v>67</v>
      </c>
      <c r="W99" s="112">
        <v>82</v>
      </c>
      <c r="X99" s="112">
        <v>88</v>
      </c>
      <c r="Y99" s="112">
        <v>109</v>
      </c>
      <c r="Z99" s="112">
        <v>185</v>
      </c>
    </row>
    <row r="100" spans="1:32" ht="15" customHeight="1" x14ac:dyDescent="0.25">
      <c r="S100" s="115" t="s">
        <v>58</v>
      </c>
      <c r="T100" s="115"/>
      <c r="U100" s="112"/>
      <c r="V100" s="112">
        <v>943</v>
      </c>
      <c r="W100" s="112">
        <v>947</v>
      </c>
      <c r="X100" s="112">
        <v>987</v>
      </c>
      <c r="Y100" s="112">
        <v>919</v>
      </c>
      <c r="Z100" s="112">
        <v>813</v>
      </c>
    </row>
    <row r="101" spans="1:32" x14ac:dyDescent="0.25">
      <c r="A101" s="18"/>
      <c r="S101" s="118" t="s">
        <v>53</v>
      </c>
      <c r="T101" s="118"/>
      <c r="U101" s="112"/>
      <c r="V101" s="112">
        <v>5968</v>
      </c>
      <c r="W101" s="112">
        <v>6220</v>
      </c>
      <c r="X101" s="112">
        <v>6155</v>
      </c>
      <c r="Y101" s="112">
        <v>6273</v>
      </c>
      <c r="Z101" s="112">
        <v>6620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15169</v>
      </c>
      <c r="W104" s="112">
        <v>16046</v>
      </c>
      <c r="X104" s="112">
        <v>16319</v>
      </c>
      <c r="Y104" s="112">
        <v>16479</v>
      </c>
      <c r="Z104" s="112">
        <v>17576</v>
      </c>
      <c r="AB104" s="109" t="str">
        <f>TEXT(Z104,"###,###")</f>
        <v>17,576</v>
      </c>
      <c r="AD104" s="130">
        <f>Z104/($Z$4)*100</f>
        <v>77.577683615819211</v>
      </c>
      <c r="AF104" s="109"/>
    </row>
    <row r="105" spans="1:32" x14ac:dyDescent="0.25">
      <c r="S105" s="115" t="s">
        <v>17</v>
      </c>
      <c r="T105" s="115"/>
      <c r="U105" s="112"/>
      <c r="V105" s="112">
        <v>3135</v>
      </c>
      <c r="W105" s="112">
        <v>3093</v>
      </c>
      <c r="X105" s="112">
        <v>3104</v>
      </c>
      <c r="Y105" s="112">
        <v>3163</v>
      </c>
      <c r="Z105" s="112">
        <v>3035</v>
      </c>
      <c r="AB105" s="109" t="str">
        <f>TEXT(Z105,"###,###")</f>
        <v>3,035</v>
      </c>
      <c r="AD105" s="130">
        <f>Z105/($Z$4)*100</f>
        <v>13.396009887005651</v>
      </c>
      <c r="AF105" s="109"/>
    </row>
    <row r="106" spans="1:32" x14ac:dyDescent="0.25">
      <c r="S106" s="118" t="s">
        <v>53</v>
      </c>
      <c r="T106" s="118"/>
      <c r="U106" s="120"/>
      <c r="V106" s="120">
        <v>18304</v>
      </c>
      <c r="W106" s="120">
        <v>19139</v>
      </c>
      <c r="X106" s="120">
        <v>19423</v>
      </c>
      <c r="Y106" s="120">
        <v>19642</v>
      </c>
      <c r="Z106" s="120">
        <v>20611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3322</v>
      </c>
      <c r="W108" s="112">
        <v>3470</v>
      </c>
      <c r="X108" s="112">
        <v>3392</v>
      </c>
      <c r="Y108" s="112">
        <v>3660</v>
      </c>
      <c r="Z108" s="112">
        <v>3282</v>
      </c>
      <c r="AB108" s="109" t="str">
        <f>TEXT(Z108,"###,###")</f>
        <v>3,282</v>
      </c>
      <c r="AD108" s="130">
        <f>Z108/($Z$4)*100</f>
        <v>14.486228813559322</v>
      </c>
      <c r="AF108" s="109"/>
    </row>
    <row r="109" spans="1:32" x14ac:dyDescent="0.25">
      <c r="S109" s="115" t="s">
        <v>20</v>
      </c>
      <c r="T109" s="115"/>
      <c r="U109" s="112"/>
      <c r="V109" s="112">
        <v>3540</v>
      </c>
      <c r="W109" s="112">
        <v>3435</v>
      </c>
      <c r="X109" s="112">
        <v>4034</v>
      </c>
      <c r="Y109" s="112">
        <v>3748</v>
      </c>
      <c r="Z109" s="112">
        <v>4414</v>
      </c>
      <c r="AB109" s="109" t="str">
        <f>TEXT(Z109,"###,###")</f>
        <v>4,414</v>
      </c>
      <c r="AD109" s="130">
        <f>Z109/($Z$4)*100</f>
        <v>19.482697740112993</v>
      </c>
      <c r="AF109" s="109"/>
    </row>
    <row r="110" spans="1:32" x14ac:dyDescent="0.25">
      <c r="S110" s="115" t="s">
        <v>21</v>
      </c>
      <c r="T110" s="115"/>
      <c r="U110" s="112"/>
      <c r="V110" s="112">
        <v>5206</v>
      </c>
      <c r="W110" s="112">
        <v>5646</v>
      </c>
      <c r="X110" s="112">
        <v>6023</v>
      </c>
      <c r="Y110" s="112">
        <v>5792</v>
      </c>
      <c r="Z110" s="112">
        <v>6070</v>
      </c>
      <c r="AB110" s="109" t="str">
        <f>TEXT(Z110,"###,###")</f>
        <v>6,070</v>
      </c>
      <c r="AD110" s="130">
        <f>Z110/($Z$4)*100</f>
        <v>26.792019774011301</v>
      </c>
      <c r="AF110" s="109"/>
    </row>
    <row r="111" spans="1:32" x14ac:dyDescent="0.25">
      <c r="S111" s="115" t="s">
        <v>22</v>
      </c>
      <c r="T111" s="115"/>
      <c r="U111" s="112"/>
      <c r="V111" s="112">
        <v>6247</v>
      </c>
      <c r="W111" s="112">
        <v>6171</v>
      </c>
      <c r="X111" s="112">
        <v>5974</v>
      </c>
      <c r="Y111" s="112">
        <v>6436</v>
      </c>
      <c r="Z111" s="112">
        <v>6855</v>
      </c>
      <c r="AB111" s="109" t="str">
        <f>TEXT(Z111,"###,###")</f>
        <v>6,855</v>
      </c>
      <c r="AD111" s="130">
        <f>Z111/($Z$4)*100</f>
        <v>30.256885593220339</v>
      </c>
      <c r="AF111" s="109"/>
    </row>
    <row r="112" spans="1:32" x14ac:dyDescent="0.25">
      <c r="S112" s="118" t="s">
        <v>53</v>
      </c>
      <c r="T112" s="118"/>
      <c r="U112" s="112"/>
      <c r="V112" s="112">
        <v>20311</v>
      </c>
      <c r="W112" s="112">
        <v>20943</v>
      </c>
      <c r="X112" s="112">
        <v>21885</v>
      </c>
      <c r="Y112" s="112">
        <v>21797</v>
      </c>
      <c r="Z112" s="112">
        <v>22659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41.17</v>
      </c>
      <c r="W118" s="131">
        <v>41.88</v>
      </c>
      <c r="X118" s="131">
        <v>42.4</v>
      </c>
      <c r="Y118" s="131">
        <v>42.56</v>
      </c>
      <c r="Z118" s="131">
        <v>42.08</v>
      </c>
      <c r="AB118" s="109" t="str">
        <f>TEXT(Z118,"##.0")</f>
        <v>42.1</v>
      </c>
    </row>
    <row r="120" spans="19:32" x14ac:dyDescent="0.25">
      <c r="S120" s="101" t="s">
        <v>97</v>
      </c>
      <c r="T120" s="112"/>
      <c r="U120" s="112"/>
      <c r="V120" s="112">
        <v>10378</v>
      </c>
      <c r="W120" s="112">
        <v>10809</v>
      </c>
      <c r="X120" s="112">
        <v>10513</v>
      </c>
      <c r="Y120" s="112">
        <v>10891</v>
      </c>
      <c r="Z120" s="112">
        <v>11654</v>
      </c>
      <c r="AB120" s="109" t="str">
        <f>TEXT(Z120,"###,###")</f>
        <v>11,654</v>
      </c>
    </row>
    <row r="121" spans="19:32" x14ac:dyDescent="0.25">
      <c r="S121" s="101" t="s">
        <v>98</v>
      </c>
      <c r="T121" s="112"/>
      <c r="U121" s="112"/>
      <c r="V121" s="112">
        <v>1388</v>
      </c>
      <c r="W121" s="112">
        <v>1545</v>
      </c>
      <c r="X121" s="112">
        <v>1543</v>
      </c>
      <c r="Y121" s="112">
        <v>1543</v>
      </c>
      <c r="Z121" s="112">
        <v>1554</v>
      </c>
      <c r="AB121" s="109" t="str">
        <f>TEXT(Z121,"###,###")</f>
        <v>1,554</v>
      </c>
    </row>
    <row r="122" spans="19:32" x14ac:dyDescent="0.25">
      <c r="S122" s="101" t="s">
        <v>99</v>
      </c>
      <c r="T122" s="112"/>
      <c r="U122" s="112"/>
      <c r="V122" s="112">
        <v>1149</v>
      </c>
      <c r="W122" s="112">
        <v>1195</v>
      </c>
      <c r="X122" s="112">
        <v>1259</v>
      </c>
      <c r="Y122" s="112">
        <v>1283</v>
      </c>
      <c r="Z122" s="112">
        <v>1308</v>
      </c>
      <c r="AB122" s="109" t="str">
        <f>TEXT(Z122,"###,###")</f>
        <v>1,308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11527</v>
      </c>
      <c r="W124" s="112">
        <v>12004</v>
      </c>
      <c r="X124" s="112">
        <v>11772</v>
      </c>
      <c r="Y124" s="112">
        <v>12174</v>
      </c>
      <c r="Z124" s="112">
        <v>12962</v>
      </c>
      <c r="AB124" s="109" t="str">
        <f>TEXT(Z124,"###,###")</f>
        <v>12,962</v>
      </c>
      <c r="AD124" s="127">
        <f>Z124/$Z$7*100</f>
        <v>89.300723389596968</v>
      </c>
    </row>
    <row r="125" spans="19:32" x14ac:dyDescent="0.25">
      <c r="S125" s="101" t="s">
        <v>101</v>
      </c>
      <c r="T125" s="112"/>
      <c r="U125" s="112"/>
      <c r="V125" s="112">
        <v>2537</v>
      </c>
      <c r="W125" s="112">
        <v>2740</v>
      </c>
      <c r="X125" s="112">
        <v>2802</v>
      </c>
      <c r="Y125" s="112">
        <v>2826</v>
      </c>
      <c r="Z125" s="112">
        <v>2862</v>
      </c>
      <c r="AB125" s="109" t="str">
        <f>TEXT(Z125,"###,###")</f>
        <v>2,862</v>
      </c>
      <c r="AD125" s="127">
        <f>Z125/$Z$7*100</f>
        <v>19.717533585945574</v>
      </c>
    </row>
    <row r="127" spans="19:32" x14ac:dyDescent="0.25">
      <c r="S127" s="101" t="s">
        <v>102</v>
      </c>
      <c r="T127" s="112"/>
      <c r="U127" s="112"/>
      <c r="V127" s="112">
        <v>6951</v>
      </c>
      <c r="W127" s="112">
        <v>7322</v>
      </c>
      <c r="X127" s="112">
        <v>7138</v>
      </c>
      <c r="Y127" s="112">
        <v>7427</v>
      </c>
      <c r="Z127" s="112">
        <v>7873</v>
      </c>
      <c r="AB127" s="109" t="str">
        <f>TEXT(Z127,"###,###")</f>
        <v>7,873</v>
      </c>
      <c r="AD127" s="127">
        <f>Z127/$Z$7*100</f>
        <v>54.240440923182909</v>
      </c>
    </row>
    <row r="128" spans="19:32" x14ac:dyDescent="0.25">
      <c r="S128" s="101" t="s">
        <v>103</v>
      </c>
      <c r="T128" s="112"/>
      <c r="U128" s="112"/>
      <c r="V128" s="112">
        <v>5965</v>
      </c>
      <c r="W128" s="112">
        <v>6221</v>
      </c>
      <c r="X128" s="112">
        <v>6155</v>
      </c>
      <c r="Y128" s="112">
        <v>6273</v>
      </c>
      <c r="Z128" s="112">
        <v>6619</v>
      </c>
      <c r="AB128" s="109" t="str">
        <f>TEXT(Z128,"###,###")</f>
        <v>6,619</v>
      </c>
      <c r="AD128" s="127">
        <f>Z128/$Z$7*100</f>
        <v>45.601102307957284</v>
      </c>
    </row>
    <row r="130" spans="19:20" x14ac:dyDescent="0.25">
      <c r="S130" s="101" t="s">
        <v>277</v>
      </c>
      <c r="T130" s="127">
        <v>80.289355838787458</v>
      </c>
    </row>
    <row r="131" spans="19:20" x14ac:dyDescent="0.25">
      <c r="S131" s="101" t="s">
        <v>278</v>
      </c>
      <c r="T131" s="127">
        <v>10.706166035136066</v>
      </c>
    </row>
    <row r="132" spans="19:20" x14ac:dyDescent="0.25">
      <c r="S132" s="101" t="s">
        <v>279</v>
      </c>
      <c r="T132" s="127">
        <v>9.0113675508095064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FCB927-54A6-452E-B2AD-E77FD1783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EA80D1-170B-4A5C-8343-D82BA81E7D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9427DB-09F1-420A-889B-3DAFE60203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6E48570-3C94-4AE6-9AF0-25F4EDEC98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9F06-9DCA-4814-949A-9E6858B6C805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9.47 Moreton Bay,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347909</v>
      </c>
      <c r="W4" s="108">
        <v>348382</v>
      </c>
      <c r="X4" s="108">
        <v>371535</v>
      </c>
      <c r="Y4" s="108">
        <v>408450</v>
      </c>
      <c r="Z4" s="108">
        <v>426416</v>
      </c>
      <c r="AB4" s="109" t="str">
        <f>TEXT(Z4,"###,###")</f>
        <v>426,416</v>
      </c>
      <c r="AD4" s="110">
        <f>Z4/Y4-1</f>
        <v>4.3985799975517104E-2</v>
      </c>
      <c r="AF4" s="110">
        <f>Z4/V4-1</f>
        <v>0.2256538347671373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179198</v>
      </c>
      <c r="W5" s="108">
        <v>178508</v>
      </c>
      <c r="X5" s="108">
        <v>189652</v>
      </c>
      <c r="Y5" s="108">
        <v>205879</v>
      </c>
      <c r="Z5" s="108">
        <v>213174</v>
      </c>
      <c r="AB5" s="109" t="str">
        <f>TEXT(Z5,"###,###")</f>
        <v>213,174</v>
      </c>
      <c r="AD5" s="110">
        <f t="shared" ref="AD5:AD9" si="0">Z5/Y5-1</f>
        <v>3.5433434201642688E-2</v>
      </c>
      <c r="AF5" s="110">
        <f t="shared" ref="AF5:AF9" si="1">Z5/V5-1</f>
        <v>0.18960033036083002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168714</v>
      </c>
      <c r="W6" s="108">
        <v>169881</v>
      </c>
      <c r="X6" s="108">
        <v>181577</v>
      </c>
      <c r="Y6" s="108">
        <v>202228</v>
      </c>
      <c r="Z6" s="108">
        <v>212885</v>
      </c>
      <c r="AB6" s="109" t="str">
        <f>TEXT(Z6,"###,###")</f>
        <v>212,885</v>
      </c>
      <c r="AD6" s="110">
        <f t="shared" si="0"/>
        <v>5.2697944893882243E-2</v>
      </c>
      <c r="AF6" s="110">
        <f t="shared" si="1"/>
        <v>0.2618099268584706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248321</v>
      </c>
      <c r="W7" s="108">
        <v>253120</v>
      </c>
      <c r="X7" s="108">
        <v>259140</v>
      </c>
      <c r="Y7" s="108">
        <v>272806</v>
      </c>
      <c r="Z7" s="108">
        <v>284457</v>
      </c>
      <c r="AB7" s="109" t="str">
        <f>TEXT(Z7,"###,###")</f>
        <v>284,457</v>
      </c>
      <c r="AD7" s="110">
        <f t="shared" si="0"/>
        <v>4.2708004955902767E-2</v>
      </c>
      <c r="AF7" s="110">
        <f t="shared" si="1"/>
        <v>0.14552132119313299</v>
      </c>
    </row>
    <row r="8" spans="1:32" ht="17.25" customHeight="1" x14ac:dyDescent="0.25">
      <c r="A8" s="64" t="s">
        <v>12</v>
      </c>
      <c r="B8" s="65"/>
      <c r="C8" s="29"/>
      <c r="D8" s="66" t="str">
        <f>AB4</f>
        <v>426,416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284,457</v>
      </c>
      <c r="P8" s="67"/>
      <c r="S8" s="107" t="s">
        <v>82</v>
      </c>
      <c r="T8" s="108"/>
      <c r="U8" s="108"/>
      <c r="V8" s="108">
        <v>46733</v>
      </c>
      <c r="W8" s="108">
        <v>46752.91</v>
      </c>
      <c r="X8" s="108">
        <v>48106.32</v>
      </c>
      <c r="Y8" s="108">
        <v>49125</v>
      </c>
      <c r="Z8" s="108">
        <v>51849.31</v>
      </c>
      <c r="AB8" s="109" t="str">
        <f>TEXT(Z8,"$###,###")</f>
        <v>$51,849</v>
      </c>
      <c r="AD8" s="110">
        <f t="shared" si="0"/>
        <v>5.5456692111959249E-2</v>
      </c>
      <c r="AF8" s="110">
        <f t="shared" si="1"/>
        <v>0.10947959685875075</v>
      </c>
    </row>
    <row r="9" spans="1:32" x14ac:dyDescent="0.25">
      <c r="A9" s="30" t="s">
        <v>14</v>
      </c>
      <c r="B9" s="71"/>
      <c r="C9" s="72"/>
      <c r="D9" s="73">
        <f>AD104</f>
        <v>78.747045139019178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50.522926136463511</v>
      </c>
      <c r="P9" s="74" t="s">
        <v>83</v>
      </c>
      <c r="S9" s="107" t="s">
        <v>7</v>
      </c>
      <c r="T9" s="108"/>
      <c r="U9" s="108"/>
      <c r="V9" s="108">
        <v>14407086479</v>
      </c>
      <c r="W9" s="108">
        <v>15022695199</v>
      </c>
      <c r="X9" s="108">
        <v>15988915364</v>
      </c>
      <c r="Y9" s="108">
        <v>17511445337</v>
      </c>
      <c r="Z9" s="108">
        <v>19387790613</v>
      </c>
      <c r="AB9" s="109" t="str">
        <f>TEXT(Z9/1000000,"$#,###.0")&amp;" mil"</f>
        <v>$19,387.8 mil</v>
      </c>
      <c r="AD9" s="110">
        <f t="shared" si="0"/>
        <v>0.10714965212125938</v>
      </c>
      <c r="AF9" s="110">
        <f t="shared" si="1"/>
        <v>0.34571210086508142</v>
      </c>
    </row>
    <row r="10" spans="1:32" x14ac:dyDescent="0.25">
      <c r="A10" s="30" t="s">
        <v>17</v>
      </c>
      <c r="B10" s="71"/>
      <c r="C10" s="72"/>
      <c r="D10" s="73">
        <f>AD105</f>
        <v>16.047709279201531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49.369500486892569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88.231613213947981</v>
      </c>
      <c r="P11" s="74" t="s">
        <v>83</v>
      </c>
      <c r="S11" s="107" t="s">
        <v>29</v>
      </c>
      <c r="T11" s="112"/>
      <c r="U11" s="112"/>
      <c r="V11" s="112">
        <v>319549</v>
      </c>
      <c r="W11" s="112">
        <v>318741</v>
      </c>
      <c r="X11" s="112">
        <v>339991</v>
      </c>
      <c r="Y11" s="112">
        <v>375709</v>
      </c>
      <c r="Z11" s="112">
        <v>392941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5.4560091683453038</v>
      </c>
      <c r="P12" s="74" t="s">
        <v>83</v>
      </c>
      <c r="S12" s="107" t="s">
        <v>30</v>
      </c>
      <c r="T12" s="112"/>
      <c r="U12" s="112"/>
      <c r="V12" s="112">
        <v>28360</v>
      </c>
      <c r="W12" s="112">
        <v>29643</v>
      </c>
      <c r="X12" s="112">
        <v>31544</v>
      </c>
      <c r="Y12" s="112">
        <v>32742</v>
      </c>
      <c r="Z12" s="112">
        <v>33475</v>
      </c>
    </row>
    <row r="13" spans="1:32" ht="15" customHeight="1" x14ac:dyDescent="0.25">
      <c r="A13" s="30" t="s">
        <v>19</v>
      </c>
      <c r="B13" s="72"/>
      <c r="C13" s="72"/>
      <c r="D13" s="73">
        <f>AD108</f>
        <v>11.968359536227533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6.313080711671712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13.75229822520731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23.835878578664964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18.228637518939461</v>
      </c>
      <c r="P15" s="74" t="s">
        <v>83</v>
      </c>
      <c r="S15" s="115" t="s">
        <v>59</v>
      </c>
      <c r="T15" s="115"/>
      <c r="U15" s="116"/>
      <c r="V15" s="116">
        <v>5638</v>
      </c>
      <c r="W15" s="116">
        <v>5381</v>
      </c>
      <c r="X15" s="116">
        <v>5494</v>
      </c>
      <c r="Y15" s="112">
        <v>4815</v>
      </c>
      <c r="Z15" s="112">
        <v>4948</v>
      </c>
      <c r="AB15" s="117">
        <f t="shared" ref="AB15:AB34" si="2">IF(Z15="np",0,Z15/$Z$34)</f>
        <v>1.1603773806145684E-2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45.238452590897154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81.771362481060535</v>
      </c>
      <c r="P16" s="37" t="s">
        <v>83</v>
      </c>
      <c r="S16" s="115" t="s">
        <v>60</v>
      </c>
      <c r="T16" s="115"/>
      <c r="U16" s="116"/>
      <c r="V16" s="116">
        <v>2703</v>
      </c>
      <c r="W16" s="116">
        <v>2746</v>
      </c>
      <c r="X16" s="116">
        <v>2885</v>
      </c>
      <c r="Y16" s="112">
        <v>3263</v>
      </c>
      <c r="Z16" s="112">
        <v>3652</v>
      </c>
      <c r="AB16" s="117">
        <f t="shared" si="2"/>
        <v>8.5644668431778589E-3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21515</v>
      </c>
      <c r="W17" s="116">
        <v>21122</v>
      </c>
      <c r="X17" s="116">
        <v>22727</v>
      </c>
      <c r="Y17" s="112">
        <v>24492</v>
      </c>
      <c r="Z17" s="112">
        <v>25045</v>
      </c>
      <c r="AB17" s="117">
        <f t="shared" si="2"/>
        <v>5.8734138030500947E-2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2812</v>
      </c>
      <c r="W18" s="116">
        <v>2787</v>
      </c>
      <c r="X18" s="116">
        <v>2920</v>
      </c>
      <c r="Y18" s="112">
        <v>3150</v>
      </c>
      <c r="Z18" s="112">
        <v>3528</v>
      </c>
      <c r="AB18" s="117">
        <f t="shared" si="2"/>
        <v>8.2736689547457509E-3</v>
      </c>
    </row>
    <row r="19" spans="1:28" x14ac:dyDescent="0.25">
      <c r="A19" s="63" t="str">
        <f>$S$1&amp;" ("&amp;$V$2&amp;" to "&amp;$Z$2&amp;")"</f>
        <v>Moreton Bay (2018-19 to 2022-23)</v>
      </c>
      <c r="B19" s="63"/>
      <c r="C19" s="63"/>
      <c r="D19" s="63"/>
      <c r="E19" s="63"/>
      <c r="F19" s="63"/>
      <c r="G19" s="63" t="str">
        <f>$S$1&amp;" ("&amp;$V$2&amp;" to "&amp;$Z$2&amp;")"</f>
        <v>Moreton Bay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32656</v>
      </c>
      <c r="W19" s="116">
        <v>31465</v>
      </c>
      <c r="X19" s="116">
        <v>33592</v>
      </c>
      <c r="Y19" s="112">
        <v>36554</v>
      </c>
      <c r="Z19" s="112">
        <v>36962</v>
      </c>
      <c r="AB19" s="117">
        <f t="shared" si="2"/>
        <v>8.6681222195383351E-2</v>
      </c>
    </row>
    <row r="20" spans="1:28" x14ac:dyDescent="0.25">
      <c r="S20" s="115" t="s">
        <v>64</v>
      </c>
      <c r="T20" s="115"/>
      <c r="U20" s="116"/>
      <c r="V20" s="116">
        <v>13807</v>
      </c>
      <c r="W20" s="116">
        <v>13743</v>
      </c>
      <c r="X20" s="116">
        <v>14326</v>
      </c>
      <c r="Y20" s="112">
        <v>15440</v>
      </c>
      <c r="Z20" s="112">
        <v>16208</v>
      </c>
      <c r="AB20" s="117">
        <f t="shared" si="2"/>
        <v>3.8010098191190229E-2</v>
      </c>
    </row>
    <row r="21" spans="1:28" x14ac:dyDescent="0.25">
      <c r="S21" s="115" t="s">
        <v>65</v>
      </c>
      <c r="T21" s="115"/>
      <c r="U21" s="116"/>
      <c r="V21" s="116">
        <v>33345</v>
      </c>
      <c r="W21" s="116">
        <v>33155</v>
      </c>
      <c r="X21" s="116">
        <v>35350</v>
      </c>
      <c r="Y21" s="112">
        <v>40121</v>
      </c>
      <c r="Z21" s="112">
        <v>41407</v>
      </c>
      <c r="AB21" s="117">
        <f t="shared" si="2"/>
        <v>9.7105388437969758E-2</v>
      </c>
    </row>
    <row r="22" spans="1:28" x14ac:dyDescent="0.25">
      <c r="S22" s="115" t="s">
        <v>66</v>
      </c>
      <c r="T22" s="115"/>
      <c r="U22" s="116"/>
      <c r="V22" s="116">
        <v>22330</v>
      </c>
      <c r="W22" s="116">
        <v>22499</v>
      </c>
      <c r="X22" s="116">
        <v>25473</v>
      </c>
      <c r="Y22" s="112">
        <v>29795</v>
      </c>
      <c r="Z22" s="112">
        <v>31222</v>
      </c>
      <c r="AB22" s="117">
        <f t="shared" si="2"/>
        <v>7.3220094134090655E-2</v>
      </c>
    </row>
    <row r="23" spans="1:28" x14ac:dyDescent="0.25">
      <c r="S23" s="115" t="s">
        <v>67</v>
      </c>
      <c r="T23" s="115"/>
      <c r="U23" s="116"/>
      <c r="V23" s="116">
        <v>15043</v>
      </c>
      <c r="W23" s="116">
        <v>16201</v>
      </c>
      <c r="X23" s="116">
        <v>17070</v>
      </c>
      <c r="Y23" s="112">
        <v>18610</v>
      </c>
      <c r="Z23" s="112">
        <v>19674</v>
      </c>
      <c r="AB23" s="117">
        <f t="shared" si="2"/>
        <v>4.6138368201719931E-2</v>
      </c>
    </row>
    <row r="24" spans="1:28" x14ac:dyDescent="0.25">
      <c r="S24" s="115" t="s">
        <v>68</v>
      </c>
      <c r="T24" s="115"/>
      <c r="U24" s="116"/>
      <c r="V24" s="116">
        <v>2999</v>
      </c>
      <c r="W24" s="116">
        <v>2769</v>
      </c>
      <c r="X24" s="116">
        <v>2943</v>
      </c>
      <c r="Y24" s="112">
        <v>3309</v>
      </c>
      <c r="Z24" s="112">
        <v>3988</v>
      </c>
      <c r="AB24" s="117">
        <f t="shared" si="2"/>
        <v>9.3524353150584057E-3</v>
      </c>
    </row>
    <row r="25" spans="1:28" x14ac:dyDescent="0.25">
      <c r="S25" s="115" t="s">
        <v>69</v>
      </c>
      <c r="T25" s="115"/>
      <c r="U25" s="116"/>
      <c r="V25" s="116">
        <v>12565</v>
      </c>
      <c r="W25" s="116">
        <v>12717</v>
      </c>
      <c r="X25" s="116">
        <v>13667</v>
      </c>
      <c r="Y25" s="112">
        <v>15423</v>
      </c>
      <c r="Z25" s="112">
        <v>16286</v>
      </c>
      <c r="AB25" s="117">
        <f t="shared" si="2"/>
        <v>3.8193019443591075E-2</v>
      </c>
    </row>
    <row r="26" spans="1:28" x14ac:dyDescent="0.25">
      <c r="S26" s="115" t="s">
        <v>70</v>
      </c>
      <c r="T26" s="115"/>
      <c r="U26" s="116"/>
      <c r="V26" s="116">
        <v>6684</v>
      </c>
      <c r="W26" s="116">
        <v>6494</v>
      </c>
      <c r="X26" s="116">
        <v>7152</v>
      </c>
      <c r="Y26" s="112">
        <v>8214</v>
      </c>
      <c r="Z26" s="112">
        <v>8466</v>
      </c>
      <c r="AB26" s="117">
        <f t="shared" si="2"/>
        <v>1.9853991318275945E-2</v>
      </c>
    </row>
    <row r="27" spans="1:28" x14ac:dyDescent="0.25">
      <c r="S27" s="115" t="s">
        <v>71</v>
      </c>
      <c r="T27" s="115"/>
      <c r="U27" s="116"/>
      <c r="V27" s="116">
        <v>22131</v>
      </c>
      <c r="W27" s="116">
        <v>21767</v>
      </c>
      <c r="X27" s="116">
        <v>23865</v>
      </c>
      <c r="Y27" s="112">
        <v>26720</v>
      </c>
      <c r="Z27" s="112">
        <v>27813</v>
      </c>
      <c r="AB27" s="117">
        <f t="shared" si="2"/>
        <v>6.5225497346469263E-2</v>
      </c>
    </row>
    <row r="28" spans="1:28" x14ac:dyDescent="0.25">
      <c r="S28" s="115" t="s">
        <v>72</v>
      </c>
      <c r="T28" s="115"/>
      <c r="U28" s="116"/>
      <c r="V28" s="116">
        <v>33215</v>
      </c>
      <c r="W28" s="116">
        <v>34500</v>
      </c>
      <c r="X28" s="116">
        <v>37143</v>
      </c>
      <c r="Y28" s="112">
        <v>40430</v>
      </c>
      <c r="Z28" s="112">
        <v>41413</v>
      </c>
      <c r="AB28" s="117">
        <f t="shared" si="2"/>
        <v>9.711945930353906E-2</v>
      </c>
    </row>
    <row r="29" spans="1:28" x14ac:dyDescent="0.25">
      <c r="S29" s="115" t="s">
        <v>73</v>
      </c>
      <c r="T29" s="115"/>
      <c r="U29" s="116"/>
      <c r="V29" s="116">
        <v>20434</v>
      </c>
      <c r="W29" s="116">
        <v>19461</v>
      </c>
      <c r="X29" s="116">
        <v>19485</v>
      </c>
      <c r="Y29" s="112">
        <v>21257</v>
      </c>
      <c r="Z29" s="112">
        <v>20900</v>
      </c>
      <c r="AB29" s="117">
        <f t="shared" si="2"/>
        <v>4.9013515066379305E-2</v>
      </c>
    </row>
    <row r="30" spans="1:28" x14ac:dyDescent="0.25">
      <c r="S30" s="115" t="s">
        <v>74</v>
      </c>
      <c r="T30" s="115"/>
      <c r="U30" s="116"/>
      <c r="V30" s="116">
        <v>23771</v>
      </c>
      <c r="W30" s="116">
        <v>24248</v>
      </c>
      <c r="X30" s="116">
        <v>25001</v>
      </c>
      <c r="Y30" s="112">
        <v>26111</v>
      </c>
      <c r="Z30" s="112">
        <v>27473</v>
      </c>
      <c r="AB30" s="117">
        <f t="shared" si="2"/>
        <v>6.4428148297542523E-2</v>
      </c>
    </row>
    <row r="31" spans="1:28" x14ac:dyDescent="0.25">
      <c r="S31" s="115" t="s">
        <v>75</v>
      </c>
      <c r="T31" s="115"/>
      <c r="U31" s="116"/>
      <c r="V31" s="116">
        <v>43621</v>
      </c>
      <c r="W31" s="116">
        <v>45594</v>
      </c>
      <c r="X31" s="116">
        <v>51723</v>
      </c>
      <c r="Y31" s="112">
        <v>58657</v>
      </c>
      <c r="Z31" s="112">
        <v>64243</v>
      </c>
      <c r="AB31" s="117">
        <f t="shared" si="2"/>
        <v>0.15065910279470843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5312</v>
      </c>
      <c r="W32" s="116">
        <v>5451</v>
      </c>
      <c r="X32" s="116">
        <v>5541</v>
      </c>
      <c r="Y32" s="112">
        <v>6436</v>
      </c>
      <c r="Z32" s="112">
        <v>7214</v>
      </c>
      <c r="AB32" s="117">
        <f t="shared" si="2"/>
        <v>1.6917870702816282E-2</v>
      </c>
    </row>
    <row r="33" spans="19:32" x14ac:dyDescent="0.25">
      <c r="S33" s="115" t="s">
        <v>77</v>
      </c>
      <c r="T33" s="115"/>
      <c r="U33" s="116"/>
      <c r="V33" s="116">
        <v>15230</v>
      </c>
      <c r="W33" s="116">
        <v>15294</v>
      </c>
      <c r="X33" s="116">
        <v>16344</v>
      </c>
      <c r="Y33" s="112">
        <v>17569</v>
      </c>
      <c r="Z33" s="112">
        <v>18768</v>
      </c>
      <c r="AB33" s="117">
        <f t="shared" si="2"/>
        <v>4.4013667500756311E-2</v>
      </c>
    </row>
    <row r="34" spans="19:32" x14ac:dyDescent="0.25">
      <c r="S34" s="118" t="s">
        <v>53</v>
      </c>
      <c r="T34" s="118"/>
      <c r="U34" s="119"/>
      <c r="V34" s="119">
        <v>347908</v>
      </c>
      <c r="W34" s="119">
        <v>348382</v>
      </c>
      <c r="X34" s="119">
        <v>371535</v>
      </c>
      <c r="Y34" s="120">
        <v>408449</v>
      </c>
      <c r="Z34" s="120">
        <v>426413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210095</v>
      </c>
      <c r="W37" s="112">
        <v>213699</v>
      </c>
      <c r="X37" s="112">
        <v>216839</v>
      </c>
      <c r="Y37" s="112">
        <v>223936</v>
      </c>
      <c r="Z37" s="112">
        <v>232606</v>
      </c>
      <c r="AB37" s="132">
        <f>Z37/Z40*100</f>
        <v>81.771362481060535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38219</v>
      </c>
      <c r="W38" s="112">
        <v>39421</v>
      </c>
      <c r="X38" s="112">
        <v>42302</v>
      </c>
      <c r="Y38" s="112">
        <v>48870</v>
      </c>
      <c r="Z38" s="112">
        <v>51853</v>
      </c>
      <c r="AB38" s="132">
        <f>Z38/Z40*100</f>
        <v>18.228637518939461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248314</v>
      </c>
      <c r="W40" s="112">
        <v>253120</v>
      </c>
      <c r="X40" s="112">
        <v>259141</v>
      </c>
      <c r="Y40" s="112">
        <v>272806</v>
      </c>
      <c r="Z40" s="112">
        <v>284459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194</v>
      </c>
      <c r="W44" s="112">
        <v>202</v>
      </c>
      <c r="X44" s="112">
        <v>318</v>
      </c>
      <c r="Y44" s="112">
        <v>432</v>
      </c>
      <c r="Z44" s="112">
        <v>448</v>
      </c>
    </row>
    <row r="45" spans="19:32" x14ac:dyDescent="0.25">
      <c r="S45" s="115" t="s">
        <v>37</v>
      </c>
      <c r="T45" s="115"/>
      <c r="U45" s="112"/>
      <c r="V45" s="112">
        <v>4190</v>
      </c>
      <c r="W45" s="112">
        <v>3812</v>
      </c>
      <c r="X45" s="112">
        <v>4677</v>
      </c>
      <c r="Y45" s="112">
        <v>6399</v>
      </c>
      <c r="Z45" s="112">
        <v>7223</v>
      </c>
    </row>
    <row r="46" spans="19:32" x14ac:dyDescent="0.25">
      <c r="S46" s="115" t="s">
        <v>38</v>
      </c>
      <c r="T46" s="115"/>
      <c r="U46" s="112"/>
      <c r="V46" s="112">
        <v>11571</v>
      </c>
      <c r="W46" s="112">
        <v>10843</v>
      </c>
      <c r="X46" s="112">
        <v>12288</v>
      </c>
      <c r="Y46" s="112">
        <v>14463</v>
      </c>
      <c r="Z46" s="112">
        <v>15177</v>
      </c>
    </row>
    <row r="47" spans="19:32" x14ac:dyDescent="0.25">
      <c r="S47" s="115" t="s">
        <v>39</v>
      </c>
      <c r="T47" s="115"/>
      <c r="U47" s="112"/>
      <c r="V47" s="112">
        <v>17122</v>
      </c>
      <c r="W47" s="112">
        <v>16267</v>
      </c>
      <c r="X47" s="112">
        <v>17424</v>
      </c>
      <c r="Y47" s="112">
        <v>19263</v>
      </c>
      <c r="Z47" s="112">
        <v>19697</v>
      </c>
    </row>
    <row r="48" spans="19:32" x14ac:dyDescent="0.25">
      <c r="S48" s="115" t="s">
        <v>40</v>
      </c>
      <c r="T48" s="115"/>
      <c r="U48" s="112"/>
      <c r="V48" s="112">
        <v>21651</v>
      </c>
      <c r="W48" s="112">
        <v>21607</v>
      </c>
      <c r="X48" s="112">
        <v>22767</v>
      </c>
      <c r="Y48" s="112">
        <v>23627</v>
      </c>
      <c r="Z48" s="112">
        <v>24819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19496</v>
      </c>
      <c r="W49" s="112">
        <v>19821</v>
      </c>
      <c r="X49" s="112">
        <v>21412</v>
      </c>
      <c r="Y49" s="112">
        <v>23299</v>
      </c>
      <c r="Z49" s="112">
        <v>24544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Moreton Bay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19664</v>
      </c>
      <c r="W50" s="112">
        <v>19585</v>
      </c>
      <c r="X50" s="112">
        <v>20620</v>
      </c>
      <c r="Y50" s="112">
        <v>22502</v>
      </c>
      <c r="Z50" s="112">
        <v>23118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18124</v>
      </c>
      <c r="W51" s="112">
        <v>18192</v>
      </c>
      <c r="X51" s="112">
        <v>19027</v>
      </c>
      <c r="Y51" s="112">
        <v>20794</v>
      </c>
      <c r="Z51" s="112">
        <v>21546</v>
      </c>
    </row>
    <row r="52" spans="1:26" ht="15" customHeight="1" x14ac:dyDescent="0.25">
      <c r="S52" s="115" t="s">
        <v>44</v>
      </c>
      <c r="T52" s="115"/>
      <c r="U52" s="112"/>
      <c r="V52" s="112">
        <v>19128</v>
      </c>
      <c r="W52" s="112">
        <v>18955</v>
      </c>
      <c r="X52" s="112">
        <v>19265</v>
      </c>
      <c r="Y52" s="112">
        <v>19452</v>
      </c>
      <c r="Z52" s="112">
        <v>19407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16185</v>
      </c>
      <c r="W53" s="112">
        <v>16454</v>
      </c>
      <c r="X53" s="112">
        <v>17739</v>
      </c>
      <c r="Y53" s="112">
        <v>19143</v>
      </c>
      <c r="Z53" s="112">
        <v>19750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14298</v>
      </c>
      <c r="W54" s="112">
        <v>14298</v>
      </c>
      <c r="X54" s="112">
        <v>14633</v>
      </c>
      <c r="Y54" s="112">
        <v>15273</v>
      </c>
      <c r="Z54" s="112">
        <v>15501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9908</v>
      </c>
      <c r="W55" s="112">
        <v>10260</v>
      </c>
      <c r="X55" s="112">
        <v>10953</v>
      </c>
      <c r="Y55" s="112">
        <v>11913</v>
      </c>
      <c r="Z55" s="112">
        <v>12025</v>
      </c>
    </row>
    <row r="56" spans="1:26" ht="15" customHeight="1" x14ac:dyDescent="0.25">
      <c r="S56" s="115" t="s">
        <v>48</v>
      </c>
      <c r="T56" s="115"/>
      <c r="U56" s="112"/>
      <c r="V56" s="112">
        <v>4839</v>
      </c>
      <c r="W56" s="112">
        <v>5142</v>
      </c>
      <c r="X56" s="112">
        <v>5382</v>
      </c>
      <c r="Y56" s="112">
        <v>5830</v>
      </c>
      <c r="Z56" s="112">
        <v>6235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1778</v>
      </c>
      <c r="W57" s="112">
        <v>1926</v>
      </c>
      <c r="X57" s="112">
        <v>1969</v>
      </c>
      <c r="Y57" s="112">
        <v>2166</v>
      </c>
      <c r="Z57" s="112">
        <v>2334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604</v>
      </c>
      <c r="W58" s="112">
        <v>699</v>
      </c>
      <c r="X58" s="112">
        <v>758</v>
      </c>
      <c r="Y58" s="112">
        <v>868</v>
      </c>
      <c r="Z58" s="112">
        <v>886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283</v>
      </c>
      <c r="W59" s="112">
        <v>298</v>
      </c>
      <c r="X59" s="112">
        <v>257</v>
      </c>
      <c r="Y59" s="112">
        <v>271</v>
      </c>
      <c r="Z59" s="112">
        <v>275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145</v>
      </c>
      <c r="W60" s="112">
        <v>153</v>
      </c>
      <c r="X60" s="112">
        <v>163</v>
      </c>
      <c r="Y60" s="112">
        <v>179</v>
      </c>
      <c r="Z60" s="112">
        <v>193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179201</v>
      </c>
      <c r="W61" s="112">
        <v>178505</v>
      </c>
      <c r="X61" s="112">
        <v>189652</v>
      </c>
      <c r="Y61" s="112">
        <v>205880</v>
      </c>
      <c r="Z61" s="112">
        <v>213175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323</v>
      </c>
      <c r="W63" s="112">
        <v>312</v>
      </c>
      <c r="X63" s="112">
        <v>438</v>
      </c>
      <c r="Y63" s="112">
        <v>593</v>
      </c>
      <c r="Z63" s="112">
        <v>622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5336</v>
      </c>
      <c r="W64" s="112">
        <v>5084</v>
      </c>
      <c r="X64" s="112">
        <v>5916</v>
      </c>
      <c r="Y64" s="112">
        <v>7605</v>
      </c>
      <c r="Z64" s="112">
        <v>8338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Moreton Bay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12006</v>
      </c>
      <c r="W65" s="112">
        <v>11567</v>
      </c>
      <c r="X65" s="112">
        <v>12683</v>
      </c>
      <c r="Y65" s="112">
        <v>15126</v>
      </c>
      <c r="Z65" s="112">
        <v>16019</v>
      </c>
    </row>
    <row r="66" spans="1:26" x14ac:dyDescent="0.25">
      <c r="S66" s="115" t="s">
        <v>39</v>
      </c>
      <c r="T66" s="115"/>
      <c r="U66" s="112"/>
      <c r="V66" s="112">
        <v>16351</v>
      </c>
      <c r="W66" s="112">
        <v>16192</v>
      </c>
      <c r="X66" s="112">
        <v>16904</v>
      </c>
      <c r="Y66" s="112">
        <v>18944</v>
      </c>
      <c r="Z66" s="112">
        <v>19667</v>
      </c>
    </row>
    <row r="67" spans="1:26" x14ac:dyDescent="0.25">
      <c r="S67" s="115" t="s">
        <v>40</v>
      </c>
      <c r="T67" s="115"/>
      <c r="U67" s="112"/>
      <c r="V67" s="112">
        <v>19808</v>
      </c>
      <c r="W67" s="112">
        <v>19855</v>
      </c>
      <c r="X67" s="112">
        <v>20977</v>
      </c>
      <c r="Y67" s="112">
        <v>22365</v>
      </c>
      <c r="Z67" s="112">
        <v>24086</v>
      </c>
    </row>
    <row r="68" spans="1:26" x14ac:dyDescent="0.25">
      <c r="S68" s="115" t="s">
        <v>41</v>
      </c>
      <c r="T68" s="115"/>
      <c r="U68" s="112"/>
      <c r="V68" s="112">
        <v>17262</v>
      </c>
      <c r="W68" s="112">
        <v>17802</v>
      </c>
      <c r="X68" s="112">
        <v>19508</v>
      </c>
      <c r="Y68" s="112">
        <v>22148</v>
      </c>
      <c r="Z68" s="112">
        <v>23560</v>
      </c>
    </row>
    <row r="69" spans="1:26" x14ac:dyDescent="0.25">
      <c r="S69" s="115" t="s">
        <v>42</v>
      </c>
      <c r="T69" s="115"/>
      <c r="U69" s="112"/>
      <c r="V69" s="112">
        <v>17291</v>
      </c>
      <c r="W69" s="112">
        <v>17638</v>
      </c>
      <c r="X69" s="112">
        <v>19037</v>
      </c>
      <c r="Y69" s="112">
        <v>21338</v>
      </c>
      <c r="Z69" s="112">
        <v>22694</v>
      </c>
    </row>
    <row r="70" spans="1:26" x14ac:dyDescent="0.25">
      <c r="S70" s="115" t="s">
        <v>43</v>
      </c>
      <c r="T70" s="115"/>
      <c r="U70" s="112"/>
      <c r="V70" s="112">
        <v>16977</v>
      </c>
      <c r="W70" s="112">
        <v>17181</v>
      </c>
      <c r="X70" s="112">
        <v>18243</v>
      </c>
      <c r="Y70" s="112">
        <v>20181</v>
      </c>
      <c r="Z70" s="112">
        <v>21408</v>
      </c>
    </row>
    <row r="71" spans="1:26" x14ac:dyDescent="0.25">
      <c r="S71" s="115" t="s">
        <v>44</v>
      </c>
      <c r="T71" s="115"/>
      <c r="U71" s="112"/>
      <c r="V71" s="112">
        <v>18656</v>
      </c>
      <c r="W71" s="112">
        <v>18449</v>
      </c>
      <c r="X71" s="112">
        <v>18776</v>
      </c>
      <c r="Y71" s="112">
        <v>20023</v>
      </c>
      <c r="Z71" s="112">
        <v>20484</v>
      </c>
    </row>
    <row r="72" spans="1:26" x14ac:dyDescent="0.25">
      <c r="S72" s="115" t="s">
        <v>45</v>
      </c>
      <c r="T72" s="115"/>
      <c r="U72" s="112"/>
      <c r="V72" s="112">
        <v>15895</v>
      </c>
      <c r="W72" s="112">
        <v>16171</v>
      </c>
      <c r="X72" s="112">
        <v>17745</v>
      </c>
      <c r="Y72" s="112">
        <v>19661</v>
      </c>
      <c r="Z72" s="112">
        <v>20239</v>
      </c>
    </row>
    <row r="73" spans="1:26" x14ac:dyDescent="0.25">
      <c r="S73" s="115" t="s">
        <v>46</v>
      </c>
      <c r="T73" s="115"/>
      <c r="U73" s="112"/>
      <c r="V73" s="112">
        <v>13791</v>
      </c>
      <c r="W73" s="112">
        <v>13902</v>
      </c>
      <c r="X73" s="112">
        <v>14510</v>
      </c>
      <c r="Y73" s="112">
        <v>15676</v>
      </c>
      <c r="Z73" s="112">
        <v>16163</v>
      </c>
    </row>
    <row r="74" spans="1:26" x14ac:dyDescent="0.25">
      <c r="S74" s="115" t="s">
        <v>47</v>
      </c>
      <c r="T74" s="115"/>
      <c r="U74" s="112"/>
      <c r="V74" s="112">
        <v>8923</v>
      </c>
      <c r="W74" s="112">
        <v>9257</v>
      </c>
      <c r="X74" s="112">
        <v>10023</v>
      </c>
      <c r="Y74" s="112">
        <v>10981</v>
      </c>
      <c r="Z74" s="112">
        <v>11663</v>
      </c>
    </row>
    <row r="75" spans="1:26" x14ac:dyDescent="0.25">
      <c r="S75" s="115" t="s">
        <v>48</v>
      </c>
      <c r="T75" s="115"/>
      <c r="U75" s="112"/>
      <c r="V75" s="112">
        <v>3903</v>
      </c>
      <c r="W75" s="112">
        <v>4138</v>
      </c>
      <c r="X75" s="112">
        <v>4405</v>
      </c>
      <c r="Y75" s="112">
        <v>4915</v>
      </c>
      <c r="Z75" s="112">
        <v>5191</v>
      </c>
    </row>
    <row r="76" spans="1:26" x14ac:dyDescent="0.25">
      <c r="S76" s="115" t="s">
        <v>49</v>
      </c>
      <c r="T76" s="115"/>
      <c r="U76" s="112"/>
      <c r="V76" s="112">
        <v>1304</v>
      </c>
      <c r="W76" s="112">
        <v>1406</v>
      </c>
      <c r="X76" s="112">
        <v>1500</v>
      </c>
      <c r="Y76" s="112">
        <v>1669</v>
      </c>
      <c r="Z76" s="112">
        <v>1674</v>
      </c>
    </row>
    <row r="77" spans="1:26" x14ac:dyDescent="0.25">
      <c r="S77" s="115" t="s">
        <v>50</v>
      </c>
      <c r="T77" s="115"/>
      <c r="U77" s="112"/>
      <c r="V77" s="112">
        <v>472</v>
      </c>
      <c r="W77" s="112">
        <v>485</v>
      </c>
      <c r="X77" s="112">
        <v>513</v>
      </c>
      <c r="Y77" s="112">
        <v>576</v>
      </c>
      <c r="Z77" s="112">
        <v>618</v>
      </c>
    </row>
    <row r="78" spans="1:26" x14ac:dyDescent="0.25">
      <c r="S78" s="115" t="s">
        <v>51</v>
      </c>
      <c r="T78" s="115"/>
      <c r="U78" s="112"/>
      <c r="V78" s="112">
        <v>228</v>
      </c>
      <c r="W78" s="112">
        <v>244</v>
      </c>
      <c r="X78" s="112">
        <v>207</v>
      </c>
      <c r="Y78" s="112">
        <v>227</v>
      </c>
      <c r="Z78" s="112">
        <v>248</v>
      </c>
    </row>
    <row r="79" spans="1:26" x14ac:dyDescent="0.25">
      <c r="S79" s="115" t="s">
        <v>52</v>
      </c>
      <c r="T79" s="115"/>
      <c r="U79" s="112"/>
      <c r="V79" s="112">
        <v>181</v>
      </c>
      <c r="W79" s="112">
        <v>201</v>
      </c>
      <c r="X79" s="112">
        <v>192</v>
      </c>
      <c r="Y79" s="112">
        <v>196</v>
      </c>
      <c r="Z79" s="112">
        <v>208</v>
      </c>
    </row>
    <row r="80" spans="1:26" x14ac:dyDescent="0.25">
      <c r="S80" s="118" t="s">
        <v>53</v>
      </c>
      <c r="T80" s="118"/>
      <c r="U80" s="112"/>
      <c r="V80" s="112">
        <v>168713</v>
      </c>
      <c r="W80" s="112">
        <v>169881</v>
      </c>
      <c r="X80" s="112">
        <v>181577</v>
      </c>
      <c r="Y80" s="112">
        <v>202226</v>
      </c>
      <c r="Z80" s="112">
        <v>212886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Moreton Bay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14695</v>
      </c>
      <c r="W83" s="112">
        <v>15160</v>
      </c>
      <c r="X83" s="112">
        <v>15215</v>
      </c>
      <c r="Y83" s="112">
        <v>15733</v>
      </c>
      <c r="Z83" s="112">
        <v>16239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14507</v>
      </c>
      <c r="W84" s="112">
        <v>14979</v>
      </c>
      <c r="X84" s="112">
        <v>15380</v>
      </c>
      <c r="Y84" s="112">
        <v>16312</v>
      </c>
      <c r="Z84" s="112">
        <v>17314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26457</v>
      </c>
      <c r="W85" s="112">
        <v>26680</v>
      </c>
      <c r="X85" s="112">
        <v>27030</v>
      </c>
      <c r="Y85" s="112">
        <v>28242</v>
      </c>
      <c r="Z85" s="112">
        <v>28509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426,416</v>
      </c>
      <c r="D86" s="96">
        <f t="shared" ref="D86:D91" si="4">AD4</f>
        <v>4.3985799975517104E-2</v>
      </c>
      <c r="E86" s="97">
        <f t="shared" ref="E86:E91" si="5">AD4</f>
        <v>4.3985799975517104E-2</v>
      </c>
      <c r="F86" s="96">
        <f t="shared" ref="F86:F91" si="6">AF4</f>
        <v>0.2256538347671373</v>
      </c>
      <c r="G86" s="97">
        <f t="shared" ref="G86:G91" si="7">AF4</f>
        <v>0.2256538347671373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8009</v>
      </c>
      <c r="W86" s="112">
        <v>8447</v>
      </c>
      <c r="X86" s="112">
        <v>8821</v>
      </c>
      <c r="Y86" s="112">
        <v>9286</v>
      </c>
      <c r="Z86" s="112">
        <v>9700</v>
      </c>
    </row>
    <row r="87" spans="1:30" ht="15" customHeight="1" x14ac:dyDescent="0.25">
      <c r="A87" s="98" t="s">
        <v>4</v>
      </c>
      <c r="B87" s="49"/>
      <c r="C87" s="57" t="str">
        <f t="shared" si="3"/>
        <v>213,174</v>
      </c>
      <c r="D87" s="96">
        <f t="shared" si="4"/>
        <v>3.5433434201642688E-2</v>
      </c>
      <c r="E87" s="97">
        <f t="shared" si="5"/>
        <v>3.5433434201642688E-2</v>
      </c>
      <c r="F87" s="96">
        <f t="shared" si="6"/>
        <v>0.18960033036083002</v>
      </c>
      <c r="G87" s="97">
        <f t="shared" si="7"/>
        <v>0.18960033036083002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6663</v>
      </c>
      <c r="W87" s="112">
        <v>6709</v>
      </c>
      <c r="X87" s="112">
        <v>6773</v>
      </c>
      <c r="Y87" s="112">
        <v>7200</v>
      </c>
      <c r="Z87" s="112">
        <v>7500</v>
      </c>
    </row>
    <row r="88" spans="1:30" ht="15" customHeight="1" x14ac:dyDescent="0.25">
      <c r="A88" s="98" t="s">
        <v>5</v>
      </c>
      <c r="B88" s="49"/>
      <c r="C88" s="57" t="str">
        <f t="shared" si="3"/>
        <v>212,885</v>
      </c>
      <c r="D88" s="96">
        <f t="shared" si="4"/>
        <v>5.2697944893882243E-2</v>
      </c>
      <c r="E88" s="97">
        <f t="shared" si="5"/>
        <v>5.2697944893882243E-2</v>
      </c>
      <c r="F88" s="96">
        <f t="shared" si="6"/>
        <v>0.2618099268584706</v>
      </c>
      <c r="G88" s="97">
        <f t="shared" si="7"/>
        <v>0.2618099268584706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6867</v>
      </c>
      <c r="W88" s="112">
        <v>7071</v>
      </c>
      <c r="X88" s="112">
        <v>7274</v>
      </c>
      <c r="Y88" s="112">
        <v>7707</v>
      </c>
      <c r="Z88" s="112">
        <v>8005</v>
      </c>
    </row>
    <row r="89" spans="1:30" ht="15" customHeight="1" x14ac:dyDescent="0.25">
      <c r="A89" s="49" t="s">
        <v>6</v>
      </c>
      <c r="B89" s="49"/>
      <c r="C89" s="57" t="str">
        <f t="shared" si="3"/>
        <v>284,457</v>
      </c>
      <c r="D89" s="96">
        <f t="shared" si="4"/>
        <v>4.2708004955902767E-2</v>
      </c>
      <c r="E89" s="97">
        <f t="shared" si="5"/>
        <v>4.2708004955902767E-2</v>
      </c>
      <c r="F89" s="96">
        <f t="shared" si="6"/>
        <v>0.14552132119313299</v>
      </c>
      <c r="G89" s="97">
        <f t="shared" si="7"/>
        <v>0.14552132119313299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13370</v>
      </c>
      <c r="W89" s="112">
        <v>13303</v>
      </c>
      <c r="X89" s="112">
        <v>13455</v>
      </c>
      <c r="Y89" s="112">
        <v>13869</v>
      </c>
      <c r="Z89" s="112">
        <v>14293</v>
      </c>
    </row>
    <row r="90" spans="1:30" ht="15" customHeight="1" x14ac:dyDescent="0.25">
      <c r="A90" s="49" t="s">
        <v>95</v>
      </c>
      <c r="B90" s="49"/>
      <c r="C90" s="57" t="str">
        <f t="shared" si="3"/>
        <v>$51,849</v>
      </c>
      <c r="D90" s="96">
        <f t="shared" si="4"/>
        <v>5.5456692111959249E-2</v>
      </c>
      <c r="E90" s="97">
        <f t="shared" si="5"/>
        <v>5.5456692111959249E-2</v>
      </c>
      <c r="F90" s="96">
        <f t="shared" si="6"/>
        <v>0.10947959685875075</v>
      </c>
      <c r="G90" s="97">
        <f t="shared" si="7"/>
        <v>0.10947959685875075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16421</v>
      </c>
      <c r="W90" s="112">
        <v>16609</v>
      </c>
      <c r="X90" s="112">
        <v>17231</v>
      </c>
      <c r="Y90" s="112">
        <v>18199</v>
      </c>
      <c r="Z90" s="112">
        <v>18693</v>
      </c>
    </row>
    <row r="91" spans="1:30" ht="15" customHeight="1" x14ac:dyDescent="0.25">
      <c r="A91" s="49" t="s">
        <v>7</v>
      </c>
      <c r="B91" s="49"/>
      <c r="C91" s="57" t="str">
        <f t="shared" si="3"/>
        <v>$19,387.8 mil</v>
      </c>
      <c r="D91" s="96">
        <f t="shared" si="4"/>
        <v>0.10714965212125938</v>
      </c>
      <c r="E91" s="97">
        <f t="shared" si="5"/>
        <v>0.10714965212125938</v>
      </c>
      <c r="F91" s="96">
        <f t="shared" si="6"/>
        <v>0.34571210086508142</v>
      </c>
      <c r="G91" s="97">
        <f t="shared" si="7"/>
        <v>0.34571210086508142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127164</v>
      </c>
      <c r="W91" s="112">
        <v>129274</v>
      </c>
      <c r="X91" s="112">
        <v>131724</v>
      </c>
      <c r="Y91" s="112">
        <v>138222</v>
      </c>
      <c r="Z91" s="112">
        <v>143712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10724</v>
      </c>
      <c r="W93" s="112">
        <v>11054</v>
      </c>
      <c r="X93" s="112">
        <v>11259</v>
      </c>
      <c r="Y93" s="112">
        <v>11897</v>
      </c>
      <c r="Z93" s="112">
        <v>12470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21448</v>
      </c>
      <c r="W94" s="112">
        <v>22340</v>
      </c>
      <c r="X94" s="112">
        <v>23082</v>
      </c>
      <c r="Y94" s="112">
        <v>24661</v>
      </c>
      <c r="Z94" s="112">
        <v>25692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4044</v>
      </c>
      <c r="W95" s="112">
        <v>4220</v>
      </c>
      <c r="X95" s="112">
        <v>4415</v>
      </c>
      <c r="Y95" s="112">
        <v>4835</v>
      </c>
      <c r="Z95" s="112">
        <v>5162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20831</v>
      </c>
      <c r="W96" s="112">
        <v>21602</v>
      </c>
      <c r="X96" s="112">
        <v>22963</v>
      </c>
      <c r="Y96" s="112">
        <v>24616</v>
      </c>
      <c r="Z96" s="112">
        <v>25894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24698</v>
      </c>
      <c r="W97" s="112">
        <v>24637</v>
      </c>
      <c r="X97" s="112">
        <v>24721</v>
      </c>
      <c r="Y97" s="112">
        <v>25681</v>
      </c>
      <c r="Z97" s="112">
        <v>26235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13315</v>
      </c>
      <c r="W98" s="112">
        <v>13420</v>
      </c>
      <c r="X98" s="112">
        <v>13647</v>
      </c>
      <c r="Y98" s="112">
        <v>14219</v>
      </c>
      <c r="Z98" s="112">
        <v>14469</v>
      </c>
    </row>
    <row r="99" spans="1:32" ht="15" customHeight="1" x14ac:dyDescent="0.25">
      <c r="S99" s="115" t="s">
        <v>196</v>
      </c>
      <c r="T99" s="115"/>
      <c r="U99" s="112"/>
      <c r="V99" s="112">
        <v>1624</v>
      </c>
      <c r="W99" s="112">
        <v>1607</v>
      </c>
      <c r="X99" s="112">
        <v>1706</v>
      </c>
      <c r="Y99" s="112">
        <v>1806</v>
      </c>
      <c r="Z99" s="112">
        <v>2068</v>
      </c>
    </row>
    <row r="100" spans="1:32" ht="15" customHeight="1" x14ac:dyDescent="0.25">
      <c r="S100" s="115" t="s">
        <v>58</v>
      </c>
      <c r="T100" s="115"/>
      <c r="U100" s="112"/>
      <c r="V100" s="112">
        <v>8409</v>
      </c>
      <c r="W100" s="112">
        <v>8611</v>
      </c>
      <c r="X100" s="112">
        <v>8655</v>
      </c>
      <c r="Y100" s="112">
        <v>9065</v>
      </c>
      <c r="Z100" s="112">
        <v>9423</v>
      </c>
    </row>
    <row r="101" spans="1:32" x14ac:dyDescent="0.25">
      <c r="A101" s="18"/>
      <c r="S101" s="118" t="s">
        <v>53</v>
      </c>
      <c r="T101" s="118"/>
      <c r="U101" s="112"/>
      <c r="V101" s="112">
        <v>121153</v>
      </c>
      <c r="W101" s="112">
        <v>123846</v>
      </c>
      <c r="X101" s="112">
        <v>127137</v>
      </c>
      <c r="Y101" s="112">
        <v>134305</v>
      </c>
      <c r="Z101" s="112">
        <v>140434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262484</v>
      </c>
      <c r="W104" s="112">
        <v>280840</v>
      </c>
      <c r="X104" s="112">
        <v>285241</v>
      </c>
      <c r="Y104" s="112">
        <v>317739</v>
      </c>
      <c r="Z104" s="112">
        <v>335790</v>
      </c>
      <c r="AB104" s="109" t="str">
        <f>TEXT(Z104,"###,###")</f>
        <v>335,790</v>
      </c>
      <c r="AD104" s="130">
        <f>Z104/($Z$4)*100</f>
        <v>78.747045139019178</v>
      </c>
      <c r="AF104" s="109"/>
    </row>
    <row r="105" spans="1:32" x14ac:dyDescent="0.25">
      <c r="S105" s="115" t="s">
        <v>17</v>
      </c>
      <c r="T105" s="115"/>
      <c r="U105" s="112"/>
      <c r="V105" s="112">
        <v>64228</v>
      </c>
      <c r="W105" s="112">
        <v>63899</v>
      </c>
      <c r="X105" s="112">
        <v>64220</v>
      </c>
      <c r="Y105" s="112">
        <v>68559</v>
      </c>
      <c r="Z105" s="112">
        <v>68430</v>
      </c>
      <c r="AB105" s="109" t="str">
        <f>TEXT(Z105,"###,###")</f>
        <v>68,430</v>
      </c>
      <c r="AD105" s="130">
        <f>Z105/($Z$4)*100</f>
        <v>16.047709279201531</v>
      </c>
      <c r="AF105" s="109"/>
    </row>
    <row r="106" spans="1:32" x14ac:dyDescent="0.25">
      <c r="S106" s="118" t="s">
        <v>53</v>
      </c>
      <c r="T106" s="118"/>
      <c r="U106" s="120"/>
      <c r="V106" s="120">
        <v>326712</v>
      </c>
      <c r="W106" s="120">
        <v>344739</v>
      </c>
      <c r="X106" s="120">
        <v>349461</v>
      </c>
      <c r="Y106" s="120">
        <v>386298</v>
      </c>
      <c r="Z106" s="120">
        <v>404220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45767</v>
      </c>
      <c r="W108" s="112">
        <v>47729</v>
      </c>
      <c r="X108" s="112">
        <v>49099</v>
      </c>
      <c r="Y108" s="112">
        <v>50928</v>
      </c>
      <c r="Z108" s="112">
        <v>51035</v>
      </c>
      <c r="AB108" s="109" t="str">
        <f>TEXT(Z108,"###,###")</f>
        <v>51,035</v>
      </c>
      <c r="AD108" s="130">
        <f>Z108/($Z$4)*100</f>
        <v>11.968359536227533</v>
      </c>
      <c r="AF108" s="109"/>
    </row>
    <row r="109" spans="1:32" x14ac:dyDescent="0.25">
      <c r="S109" s="115" t="s">
        <v>20</v>
      </c>
      <c r="T109" s="115"/>
      <c r="U109" s="112"/>
      <c r="V109" s="112">
        <v>47331</v>
      </c>
      <c r="W109" s="112">
        <v>46539</v>
      </c>
      <c r="X109" s="112">
        <v>53354</v>
      </c>
      <c r="Y109" s="112">
        <v>58544</v>
      </c>
      <c r="Z109" s="112">
        <v>58642</v>
      </c>
      <c r="AB109" s="109" t="str">
        <f>TEXT(Z109,"###,###")</f>
        <v>58,642</v>
      </c>
      <c r="AD109" s="130">
        <f>Z109/($Z$4)*100</f>
        <v>13.75229822520731</v>
      </c>
      <c r="AF109" s="109"/>
    </row>
    <row r="110" spans="1:32" x14ac:dyDescent="0.25">
      <c r="S110" s="115" t="s">
        <v>21</v>
      </c>
      <c r="T110" s="115"/>
      <c r="U110" s="112"/>
      <c r="V110" s="112">
        <v>76959</v>
      </c>
      <c r="W110" s="112">
        <v>75254</v>
      </c>
      <c r="X110" s="112">
        <v>84469</v>
      </c>
      <c r="Y110" s="112">
        <v>94619</v>
      </c>
      <c r="Z110" s="112">
        <v>101640</v>
      </c>
      <c r="AB110" s="109" t="str">
        <f>TEXT(Z110,"###,###")</f>
        <v>101,640</v>
      </c>
      <c r="AD110" s="130">
        <f>Z110/($Z$4)*100</f>
        <v>23.835878578664964</v>
      </c>
      <c r="AF110" s="109"/>
    </row>
    <row r="111" spans="1:32" x14ac:dyDescent="0.25">
      <c r="S111" s="115" t="s">
        <v>22</v>
      </c>
      <c r="T111" s="115"/>
      <c r="U111" s="112"/>
      <c r="V111" s="112">
        <v>155406</v>
      </c>
      <c r="W111" s="112">
        <v>155915</v>
      </c>
      <c r="X111" s="112">
        <v>162539</v>
      </c>
      <c r="Y111" s="112">
        <v>182208</v>
      </c>
      <c r="Z111" s="112">
        <v>192904</v>
      </c>
      <c r="AB111" s="109" t="str">
        <f>TEXT(Z111,"###,###")</f>
        <v>192,904</v>
      </c>
      <c r="AD111" s="130">
        <f>Z111/($Z$4)*100</f>
        <v>45.238452590897154</v>
      </c>
      <c r="AF111" s="109"/>
    </row>
    <row r="112" spans="1:32" x14ac:dyDescent="0.25">
      <c r="S112" s="118" t="s">
        <v>53</v>
      </c>
      <c r="T112" s="118"/>
      <c r="U112" s="112"/>
      <c r="V112" s="112">
        <v>347908</v>
      </c>
      <c r="W112" s="112">
        <v>348385</v>
      </c>
      <c r="X112" s="112">
        <v>371535</v>
      </c>
      <c r="Y112" s="112">
        <v>408451</v>
      </c>
      <c r="Z112" s="112">
        <v>426414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40.4</v>
      </c>
      <c r="W118" s="131">
        <v>40.64</v>
      </c>
      <c r="X118" s="131">
        <v>40.69</v>
      </c>
      <c r="Y118" s="131">
        <v>40.520000000000003</v>
      </c>
      <c r="Z118" s="131">
        <v>40.36</v>
      </c>
      <c r="AB118" s="109" t="str">
        <f>TEXT(Z118,"##.0")</f>
        <v>40.4</v>
      </c>
    </row>
    <row r="120" spans="19:32" x14ac:dyDescent="0.25">
      <c r="S120" s="101" t="s">
        <v>97</v>
      </c>
      <c r="T120" s="112"/>
      <c r="U120" s="112"/>
      <c r="V120" s="112">
        <v>219963</v>
      </c>
      <c r="W120" s="112">
        <v>223477</v>
      </c>
      <c r="X120" s="112">
        <v>227592</v>
      </c>
      <c r="Y120" s="112">
        <v>240071</v>
      </c>
      <c r="Z120" s="112">
        <v>250981</v>
      </c>
      <c r="AB120" s="109" t="str">
        <f>TEXT(Z120,"###,###")</f>
        <v>250,981</v>
      </c>
    </row>
    <row r="121" spans="19:32" x14ac:dyDescent="0.25">
      <c r="S121" s="101" t="s">
        <v>98</v>
      </c>
      <c r="T121" s="112"/>
      <c r="U121" s="112"/>
      <c r="V121" s="112">
        <v>14013</v>
      </c>
      <c r="W121" s="112">
        <v>14583</v>
      </c>
      <c r="X121" s="112">
        <v>14967</v>
      </c>
      <c r="Y121" s="112">
        <v>14943</v>
      </c>
      <c r="Z121" s="112">
        <v>15520</v>
      </c>
      <c r="AB121" s="109" t="str">
        <f>TEXT(Z121,"###,###")</f>
        <v>15,520</v>
      </c>
    </row>
    <row r="122" spans="19:32" x14ac:dyDescent="0.25">
      <c r="S122" s="101" t="s">
        <v>99</v>
      </c>
      <c r="T122" s="112"/>
      <c r="U122" s="112"/>
      <c r="V122" s="112">
        <v>14350</v>
      </c>
      <c r="W122" s="112">
        <v>15056</v>
      </c>
      <c r="X122" s="112">
        <v>16576</v>
      </c>
      <c r="Y122" s="112">
        <v>17791</v>
      </c>
      <c r="Z122" s="112">
        <v>17958</v>
      </c>
      <c r="AB122" s="109" t="str">
        <f>TEXT(Z122,"###,###")</f>
        <v>17,958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234313</v>
      </c>
      <c r="W124" s="112">
        <v>238533</v>
      </c>
      <c r="X124" s="112">
        <v>244168</v>
      </c>
      <c r="Y124" s="112">
        <v>257862</v>
      </c>
      <c r="Z124" s="112">
        <v>268939</v>
      </c>
      <c r="AB124" s="109" t="str">
        <f>TEXT(Z124,"###,###")</f>
        <v>268,939</v>
      </c>
      <c r="AD124" s="127">
        <f>Z124/$Z$7*100</f>
        <v>94.544693925619697</v>
      </c>
    </row>
    <row r="125" spans="19:32" x14ac:dyDescent="0.25">
      <c r="S125" s="101" t="s">
        <v>101</v>
      </c>
      <c r="T125" s="112"/>
      <c r="U125" s="112"/>
      <c r="V125" s="112">
        <v>28363</v>
      </c>
      <c r="W125" s="112">
        <v>29639</v>
      </c>
      <c r="X125" s="112">
        <v>31543</v>
      </c>
      <c r="Y125" s="112">
        <v>32734</v>
      </c>
      <c r="Z125" s="112">
        <v>33478</v>
      </c>
      <c r="AB125" s="109" t="str">
        <f>TEXT(Z125,"###,###")</f>
        <v>33,478</v>
      </c>
      <c r="AD125" s="127">
        <f>Z125/$Z$7*100</f>
        <v>11.769089880017015</v>
      </c>
    </row>
    <row r="127" spans="19:32" x14ac:dyDescent="0.25">
      <c r="S127" s="101" t="s">
        <v>102</v>
      </c>
      <c r="T127" s="112"/>
      <c r="U127" s="112"/>
      <c r="V127" s="112">
        <v>127165</v>
      </c>
      <c r="W127" s="112">
        <v>129273</v>
      </c>
      <c r="X127" s="112">
        <v>131724</v>
      </c>
      <c r="Y127" s="112">
        <v>138218</v>
      </c>
      <c r="Z127" s="112">
        <v>143716</v>
      </c>
      <c r="AB127" s="109" t="str">
        <f>TEXT(Z127,"###,###")</f>
        <v>143,716</v>
      </c>
      <c r="AD127" s="127">
        <f>Z127/$Z$7*100</f>
        <v>50.522926136463511</v>
      </c>
    </row>
    <row r="128" spans="19:32" x14ac:dyDescent="0.25">
      <c r="S128" s="101" t="s">
        <v>103</v>
      </c>
      <c r="T128" s="112"/>
      <c r="U128" s="112"/>
      <c r="V128" s="112">
        <v>121152</v>
      </c>
      <c r="W128" s="112">
        <v>123849</v>
      </c>
      <c r="X128" s="112">
        <v>127140</v>
      </c>
      <c r="Y128" s="112">
        <v>134306</v>
      </c>
      <c r="Z128" s="112">
        <v>140435</v>
      </c>
      <c r="AB128" s="109" t="str">
        <f>TEXT(Z128,"###,###")</f>
        <v>140,435</v>
      </c>
      <c r="AD128" s="127">
        <f>Z128/$Z$7*100</f>
        <v>49.369500486892569</v>
      </c>
    </row>
    <row r="130" spans="19:20" x14ac:dyDescent="0.25">
      <c r="S130" s="101" t="s">
        <v>277</v>
      </c>
      <c r="T130" s="127">
        <v>88.231613213947981</v>
      </c>
    </row>
    <row r="131" spans="19:20" x14ac:dyDescent="0.25">
      <c r="S131" s="101" t="s">
        <v>278</v>
      </c>
      <c r="T131" s="127">
        <v>5.4560091683453038</v>
      </c>
    </row>
    <row r="132" spans="19:20" x14ac:dyDescent="0.25">
      <c r="S132" s="101" t="s">
        <v>279</v>
      </c>
      <c r="T132" s="127">
        <v>6.313080711671712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3711D9-50EE-44AB-BDC1-BB295D4F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96BA7A2-2D91-4EAF-8FC0-FA7D5A06D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D274CD-E27B-44EF-8F67-2A8F76146B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6646F5-7E26-4EF1-BE4E-6E5FFEF173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DF18-D03F-4E36-BA31-D6AEB78A81E6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9.48 Mornington,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569</v>
      </c>
      <c r="W4" s="108">
        <v>519</v>
      </c>
      <c r="X4" s="108">
        <v>522</v>
      </c>
      <c r="Y4" s="108">
        <v>531</v>
      </c>
      <c r="Z4" s="108">
        <v>605</v>
      </c>
      <c r="AB4" s="109" t="str">
        <f>TEXT(Z4,"###,###")</f>
        <v>605</v>
      </c>
      <c r="AD4" s="110">
        <f>Z4/Y4-1</f>
        <v>0.13935969868173248</v>
      </c>
      <c r="AF4" s="110">
        <f>Z4/V4-1</f>
        <v>6.3268892794376086E-2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297</v>
      </c>
      <c r="W5" s="108">
        <v>261</v>
      </c>
      <c r="X5" s="108">
        <v>242</v>
      </c>
      <c r="Y5" s="108">
        <v>267</v>
      </c>
      <c r="Z5" s="108">
        <v>321</v>
      </c>
      <c r="AB5" s="109" t="str">
        <f>TEXT(Z5,"###,###")</f>
        <v>321</v>
      </c>
      <c r="AD5" s="110">
        <f t="shared" ref="AD5:AD9" si="0">Z5/Y5-1</f>
        <v>0.202247191011236</v>
      </c>
      <c r="AF5" s="110">
        <f t="shared" ref="AF5:AF9" si="1">Z5/V5-1</f>
        <v>8.0808080808080884E-2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271</v>
      </c>
      <c r="W6" s="108">
        <v>261</v>
      </c>
      <c r="X6" s="108">
        <v>280</v>
      </c>
      <c r="Y6" s="108">
        <v>260</v>
      </c>
      <c r="Z6" s="108">
        <v>288</v>
      </c>
      <c r="AB6" s="109" t="str">
        <f>TEXT(Z6,"###,###")</f>
        <v>288</v>
      </c>
      <c r="AD6" s="110">
        <f t="shared" si="0"/>
        <v>0.10769230769230775</v>
      </c>
      <c r="AF6" s="110">
        <f t="shared" si="1"/>
        <v>6.2730627306273101E-2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433</v>
      </c>
      <c r="W7" s="108">
        <v>396</v>
      </c>
      <c r="X7" s="108">
        <v>364</v>
      </c>
      <c r="Y7" s="108">
        <v>384</v>
      </c>
      <c r="Z7" s="108">
        <v>437</v>
      </c>
      <c r="AB7" s="109" t="str">
        <f>TEXT(Z7,"###,###")</f>
        <v>437</v>
      </c>
      <c r="AD7" s="110">
        <f t="shared" si="0"/>
        <v>0.13802083333333326</v>
      </c>
      <c r="AF7" s="110">
        <f t="shared" si="1"/>
        <v>9.2378752886836946E-3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605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437</v>
      </c>
      <c r="P8" s="67"/>
      <c r="S8" s="107" t="s">
        <v>82</v>
      </c>
      <c r="T8" s="108"/>
      <c r="U8" s="108"/>
      <c r="V8" s="108">
        <v>33384.449999999997</v>
      </c>
      <c r="W8" s="108">
        <v>32204.94</v>
      </c>
      <c r="X8" s="108">
        <v>30819</v>
      </c>
      <c r="Y8" s="108">
        <v>37351.67</v>
      </c>
      <c r="Z8" s="108">
        <v>29721.26</v>
      </c>
      <c r="AB8" s="109" t="str">
        <f>TEXT(Z8,"$###,###")</f>
        <v>$29,721</v>
      </c>
      <c r="AD8" s="110">
        <f t="shared" si="0"/>
        <v>-0.20428564505951141</v>
      </c>
      <c r="AF8" s="110">
        <f t="shared" si="1"/>
        <v>-0.10972743298152277</v>
      </c>
    </row>
    <row r="9" spans="1:32" x14ac:dyDescent="0.25">
      <c r="A9" s="30" t="s">
        <v>14</v>
      </c>
      <c r="B9" s="71"/>
      <c r="C9" s="72"/>
      <c r="D9" s="73">
        <f>AD104</f>
        <v>56.36363636363636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54.004576659038904</v>
      </c>
      <c r="P9" s="74" t="s">
        <v>83</v>
      </c>
      <c r="S9" s="107" t="s">
        <v>7</v>
      </c>
      <c r="T9" s="108"/>
      <c r="U9" s="108"/>
      <c r="V9" s="108">
        <v>19308382</v>
      </c>
      <c r="W9" s="108">
        <v>18164163</v>
      </c>
      <c r="X9" s="108">
        <v>17034452</v>
      </c>
      <c r="Y9" s="108">
        <v>18556078</v>
      </c>
      <c r="Z9" s="108">
        <v>20387438</v>
      </c>
      <c r="AB9" s="109" t="str">
        <f>TEXT(Z9/1000000,"$#,###.0")&amp;" mil"</f>
        <v>$20.4 mil</v>
      </c>
      <c r="AD9" s="110">
        <f t="shared" si="0"/>
        <v>9.869326912723686E-2</v>
      </c>
      <c r="AF9" s="110">
        <f t="shared" si="1"/>
        <v>5.5885366262175662E-2</v>
      </c>
    </row>
    <row r="10" spans="1:32" x14ac:dyDescent="0.25">
      <c r="A10" s="30" t="s">
        <v>17</v>
      </c>
      <c r="B10" s="71"/>
      <c r="C10" s="72"/>
      <c r="D10" s="73">
        <f>AD105</f>
        <v>43.471074380165284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45.537757437070937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99.084668192219681</v>
      </c>
      <c r="P11" s="74" t="s">
        <v>83</v>
      </c>
      <c r="S11" s="107" t="s">
        <v>29</v>
      </c>
      <c r="T11" s="112"/>
      <c r="U11" s="112"/>
      <c r="V11" s="112">
        <v>558</v>
      </c>
      <c r="W11" s="112">
        <v>509</v>
      </c>
      <c r="X11" s="112">
        <v>514</v>
      </c>
      <c r="Y11" s="112">
        <v>526</v>
      </c>
      <c r="Z11" s="112">
        <v>599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9</v>
      </c>
      <c r="W12" s="112">
        <v>12</v>
      </c>
      <c r="X12" s="112">
        <v>8</v>
      </c>
      <c r="Y12" s="112">
        <v>8</v>
      </c>
      <c r="Z12" s="112">
        <v>9</v>
      </c>
    </row>
    <row r="13" spans="1:32" ht="15" customHeight="1" x14ac:dyDescent="0.25">
      <c r="A13" s="30" t="s">
        <v>19</v>
      </c>
      <c r="B13" s="72"/>
      <c r="C13" s="72"/>
      <c r="D13" s="73">
        <f>AD108</f>
        <v>2.4793388429752068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0.91533180778032042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15.702479338842975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49.917355371900825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21.640091116173121</v>
      </c>
      <c r="P15" s="74" t="s">
        <v>83</v>
      </c>
      <c r="S15" s="115" t="s">
        <v>59</v>
      </c>
      <c r="T15" s="115"/>
      <c r="U15" s="116"/>
      <c r="V15" s="116">
        <v>10</v>
      </c>
      <c r="W15" s="116">
        <v>0</v>
      </c>
      <c r="X15" s="116">
        <v>6</v>
      </c>
      <c r="Y15" s="112">
        <v>12</v>
      </c>
      <c r="Z15" s="112">
        <v>19</v>
      </c>
      <c r="AB15" s="117">
        <f t="shared" ref="AB15:AB34" si="2">IF(Z15="np",0,Z15/$Z$34)</f>
        <v>3.1096563011456628E-2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32.231404958677686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78.359908883826876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</v>
      </c>
      <c r="W18" s="116">
        <v>6</v>
      </c>
      <c r="X18" s="116">
        <v>4</v>
      </c>
      <c r="Y18" s="112">
        <v>7</v>
      </c>
      <c r="Z18" s="112">
        <v>4</v>
      </c>
      <c r="AB18" s="117">
        <f t="shared" si="2"/>
        <v>6.5466448445171853E-3</v>
      </c>
    </row>
    <row r="19" spans="1:28" x14ac:dyDescent="0.25">
      <c r="A19" s="63" t="str">
        <f>$S$1&amp;" ("&amp;$V$2&amp;" to "&amp;$Z$2&amp;")"</f>
        <v>Mornington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Mornington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</v>
      </c>
      <c r="W19" s="116">
        <v>20</v>
      </c>
      <c r="X19" s="116">
        <v>15</v>
      </c>
      <c r="Y19" s="112">
        <v>8</v>
      </c>
      <c r="Z19" s="112">
        <v>20</v>
      </c>
      <c r="AB19" s="117">
        <f t="shared" si="2"/>
        <v>3.2733224222585927E-2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5</v>
      </c>
      <c r="X21" s="116">
        <v>58</v>
      </c>
      <c r="Y21" s="112">
        <v>43</v>
      </c>
      <c r="Z21" s="112">
        <v>41</v>
      </c>
      <c r="AB21" s="117">
        <f t="shared" si="2"/>
        <v>6.7103109656301146E-2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6</v>
      </c>
      <c r="X22" s="116">
        <v>7</v>
      </c>
      <c r="Y22" s="112">
        <v>3</v>
      </c>
      <c r="Z22" s="112">
        <v>4</v>
      </c>
      <c r="AB22" s="117">
        <f t="shared" si="2"/>
        <v>6.5466448445171853E-3</v>
      </c>
    </row>
    <row r="23" spans="1:28" x14ac:dyDescent="0.25">
      <c r="S23" s="115" t="s">
        <v>67</v>
      </c>
      <c r="T23" s="115"/>
      <c r="U23" s="116"/>
      <c r="V23" s="116">
        <v>8</v>
      </c>
      <c r="W23" s="116">
        <v>0</v>
      </c>
      <c r="X23" s="116">
        <v>3</v>
      </c>
      <c r="Y23" s="112">
        <v>0</v>
      </c>
      <c r="Z23" s="112">
        <v>4</v>
      </c>
      <c r="AB23" s="117">
        <f t="shared" si="2"/>
        <v>6.5466448445171853E-3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4</v>
      </c>
      <c r="W25" s="116">
        <v>0</v>
      </c>
      <c r="X25" s="116">
        <v>4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3</v>
      </c>
      <c r="W26" s="116">
        <v>0</v>
      </c>
      <c r="X26" s="116">
        <v>2</v>
      </c>
      <c r="Y26" s="112">
        <v>0</v>
      </c>
      <c r="Z26" s="112">
        <v>69</v>
      </c>
      <c r="AB26" s="117">
        <f t="shared" si="2"/>
        <v>0.11292962356792144</v>
      </c>
    </row>
    <row r="27" spans="1:28" x14ac:dyDescent="0.25">
      <c r="S27" s="115" t="s">
        <v>71</v>
      </c>
      <c r="T27" s="115"/>
      <c r="U27" s="116"/>
      <c r="V27" s="116">
        <v>6</v>
      </c>
      <c r="W27" s="116">
        <v>8</v>
      </c>
      <c r="X27" s="116">
        <v>5</v>
      </c>
      <c r="Y27" s="112">
        <v>32</v>
      </c>
      <c r="Z27" s="112">
        <v>10</v>
      </c>
      <c r="AB27" s="117">
        <f t="shared" si="2"/>
        <v>1.6366612111292964E-2</v>
      </c>
    </row>
    <row r="28" spans="1:28" x14ac:dyDescent="0.25">
      <c r="S28" s="115" t="s">
        <v>72</v>
      </c>
      <c r="T28" s="115"/>
      <c r="U28" s="116"/>
      <c r="V28" s="116">
        <v>31</v>
      </c>
      <c r="W28" s="116">
        <v>14</v>
      </c>
      <c r="X28" s="116">
        <v>15</v>
      </c>
      <c r="Y28" s="112">
        <v>18</v>
      </c>
      <c r="Z28" s="112">
        <v>14</v>
      </c>
      <c r="AB28" s="117">
        <f t="shared" si="2"/>
        <v>2.2913256955810146E-2</v>
      </c>
    </row>
    <row r="29" spans="1:28" x14ac:dyDescent="0.25">
      <c r="S29" s="115" t="s">
        <v>73</v>
      </c>
      <c r="T29" s="115"/>
      <c r="U29" s="116"/>
      <c r="V29" s="116">
        <v>196</v>
      </c>
      <c r="W29" s="116">
        <v>153</v>
      </c>
      <c r="X29" s="116">
        <v>135</v>
      </c>
      <c r="Y29" s="112">
        <v>154</v>
      </c>
      <c r="Z29" s="112">
        <v>172</v>
      </c>
      <c r="AB29" s="117">
        <f t="shared" si="2"/>
        <v>0.28150572831423898</v>
      </c>
    </row>
    <row r="30" spans="1:28" x14ac:dyDescent="0.25">
      <c r="S30" s="115" t="s">
        <v>74</v>
      </c>
      <c r="T30" s="115"/>
      <c r="U30" s="116"/>
      <c r="V30" s="116">
        <v>96</v>
      </c>
      <c r="W30" s="116">
        <v>94</v>
      </c>
      <c r="X30" s="116">
        <v>79</v>
      </c>
      <c r="Y30" s="112">
        <v>64</v>
      </c>
      <c r="Z30" s="112">
        <v>68</v>
      </c>
      <c r="AB30" s="117">
        <f t="shared" si="2"/>
        <v>0.11129296235679215</v>
      </c>
    </row>
    <row r="31" spans="1:28" x14ac:dyDescent="0.25">
      <c r="S31" s="115" t="s">
        <v>75</v>
      </c>
      <c r="T31" s="115"/>
      <c r="U31" s="116"/>
      <c r="V31" s="116">
        <v>86</v>
      </c>
      <c r="W31" s="116">
        <v>82</v>
      </c>
      <c r="X31" s="116">
        <v>78</v>
      </c>
      <c r="Y31" s="112">
        <v>77</v>
      </c>
      <c r="Z31" s="112">
        <v>85</v>
      </c>
      <c r="AB31" s="117">
        <f t="shared" si="2"/>
        <v>0.13911620294599017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31</v>
      </c>
      <c r="W32" s="116">
        <v>43</v>
      </c>
      <c r="X32" s="116">
        <v>25</v>
      </c>
      <c r="Y32" s="112">
        <v>21</v>
      </c>
      <c r="Z32" s="112">
        <v>17</v>
      </c>
      <c r="AB32" s="117">
        <f t="shared" si="2"/>
        <v>2.7823240589198037E-2</v>
      </c>
    </row>
    <row r="33" spans="19:32" x14ac:dyDescent="0.25">
      <c r="S33" s="115" t="s">
        <v>77</v>
      </c>
      <c r="T33" s="115"/>
      <c r="U33" s="116"/>
      <c r="V33" s="116">
        <v>60</v>
      </c>
      <c r="W33" s="116">
        <v>66</v>
      </c>
      <c r="X33" s="116">
        <v>86</v>
      </c>
      <c r="Y33" s="112">
        <v>82</v>
      </c>
      <c r="Z33" s="112">
        <v>60</v>
      </c>
      <c r="AB33" s="117">
        <f t="shared" si="2"/>
        <v>9.8199672667757767E-2</v>
      </c>
    </row>
    <row r="34" spans="19:32" x14ac:dyDescent="0.25">
      <c r="S34" s="118" t="s">
        <v>53</v>
      </c>
      <c r="T34" s="118"/>
      <c r="U34" s="119"/>
      <c r="V34" s="119">
        <v>569</v>
      </c>
      <c r="W34" s="119">
        <v>523</v>
      </c>
      <c r="X34" s="119">
        <v>522</v>
      </c>
      <c r="Y34" s="120">
        <v>528</v>
      </c>
      <c r="Z34" s="120">
        <v>611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365</v>
      </c>
      <c r="W37" s="112">
        <v>330</v>
      </c>
      <c r="X37" s="112">
        <v>285</v>
      </c>
      <c r="Y37" s="112">
        <v>317</v>
      </c>
      <c r="Z37" s="112">
        <v>344</v>
      </c>
      <c r="AB37" s="132">
        <f>Z37/Z40*100</f>
        <v>78.359908883826876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71</v>
      </c>
      <c r="W38" s="112">
        <v>70</v>
      </c>
      <c r="X38" s="112">
        <v>77</v>
      </c>
      <c r="Y38" s="112">
        <v>68</v>
      </c>
      <c r="Z38" s="112">
        <v>95</v>
      </c>
      <c r="AB38" s="132">
        <f>Z38/Z40*100</f>
        <v>21.640091116173121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436</v>
      </c>
      <c r="W40" s="112">
        <v>400</v>
      </c>
      <c r="X40" s="112">
        <v>362</v>
      </c>
      <c r="Y40" s="112">
        <v>385</v>
      </c>
      <c r="Z40" s="112">
        <v>439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9</v>
      </c>
      <c r="X45" s="112">
        <v>0</v>
      </c>
      <c r="Y45" s="112">
        <v>0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18</v>
      </c>
      <c r="W46" s="112">
        <v>13</v>
      </c>
      <c r="X46" s="112">
        <v>17</v>
      </c>
      <c r="Y46" s="112">
        <v>13</v>
      </c>
      <c r="Z46" s="112">
        <v>23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16</v>
      </c>
      <c r="X47" s="112">
        <v>24</v>
      </c>
      <c r="Y47" s="112">
        <v>28</v>
      </c>
      <c r="Z47" s="112">
        <v>38</v>
      </c>
    </row>
    <row r="48" spans="19:32" x14ac:dyDescent="0.25">
      <c r="S48" s="115" t="s">
        <v>40</v>
      </c>
      <c r="T48" s="115"/>
      <c r="U48" s="112"/>
      <c r="V48" s="112">
        <v>42</v>
      </c>
      <c r="W48" s="112">
        <v>32</v>
      </c>
      <c r="X48" s="112">
        <v>30</v>
      </c>
      <c r="Y48" s="112">
        <v>17</v>
      </c>
      <c r="Z48" s="112">
        <v>37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</v>
      </c>
      <c r="W49" s="112">
        <v>35</v>
      </c>
      <c r="X49" s="112">
        <v>31</v>
      </c>
      <c r="Y49" s="112">
        <v>25</v>
      </c>
      <c r="Z49" s="112">
        <v>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37</v>
      </c>
      <c r="W50" s="112">
        <v>21</v>
      </c>
      <c r="X50" s="112">
        <v>21</v>
      </c>
      <c r="Y50" s="112">
        <v>21</v>
      </c>
      <c r="Z50" s="112">
        <v>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</v>
      </c>
      <c r="W51" s="112">
        <v>34</v>
      </c>
      <c r="X51" s="112">
        <v>28</v>
      </c>
      <c r="Y51" s="112">
        <v>36</v>
      </c>
      <c r="Z51" s="112">
        <v>34</v>
      </c>
    </row>
    <row r="52" spans="1:26" ht="15" customHeight="1" x14ac:dyDescent="0.25">
      <c r="S52" s="115" t="s">
        <v>44</v>
      </c>
      <c r="T52" s="115"/>
      <c r="U52" s="112"/>
      <c r="V52" s="112">
        <v>40</v>
      </c>
      <c r="W52" s="112">
        <v>22</v>
      </c>
      <c r="X52" s="112">
        <v>20</v>
      </c>
      <c r="Y52" s="112">
        <v>32</v>
      </c>
      <c r="Z52" s="112">
        <v>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</v>
      </c>
      <c r="W53" s="112">
        <v>24</v>
      </c>
      <c r="X53" s="112">
        <v>30</v>
      </c>
      <c r="Y53" s="112">
        <v>25</v>
      </c>
      <c r="Z53" s="112">
        <v>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</v>
      </c>
      <c r="W54" s="112">
        <v>14</v>
      </c>
      <c r="X54" s="112">
        <v>9</v>
      </c>
      <c r="Y54" s="112">
        <v>17</v>
      </c>
      <c r="Z54" s="112">
        <v>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18</v>
      </c>
      <c r="X55" s="112">
        <v>19</v>
      </c>
      <c r="Y55" s="112">
        <v>15</v>
      </c>
      <c r="Z55" s="112">
        <v>27</v>
      </c>
    </row>
    <row r="56" spans="1:26" ht="15" customHeight="1" x14ac:dyDescent="0.25">
      <c r="S56" s="115" t="s">
        <v>48</v>
      </c>
      <c r="T56" s="115"/>
      <c r="U56" s="112"/>
      <c r="V56" s="112">
        <v>5</v>
      </c>
      <c r="W56" s="112">
        <v>9</v>
      </c>
      <c r="X56" s="112">
        <v>6</v>
      </c>
      <c r="Y56" s="112">
        <v>10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</v>
      </c>
      <c r="W57" s="112">
        <v>4</v>
      </c>
      <c r="X57" s="112">
        <v>4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</v>
      </c>
      <c r="W58" s="112">
        <v>0</v>
      </c>
      <c r="X58" s="112">
        <v>2</v>
      </c>
      <c r="Y58" s="112">
        <v>5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299</v>
      </c>
      <c r="W61" s="112">
        <v>265</v>
      </c>
      <c r="X61" s="112">
        <v>242</v>
      </c>
      <c r="Y61" s="112">
        <v>268</v>
      </c>
      <c r="Z61" s="112">
        <v>322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4</v>
      </c>
      <c r="X64" s="112">
        <v>3</v>
      </c>
      <c r="Y64" s="112">
        <v>0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20</v>
      </c>
      <c r="W65" s="112">
        <v>17</v>
      </c>
      <c r="X65" s="112">
        <v>10</v>
      </c>
      <c r="Y65" s="112">
        <v>10</v>
      </c>
      <c r="Z65" s="112">
        <v>22</v>
      </c>
    </row>
    <row r="66" spans="1:26" x14ac:dyDescent="0.25">
      <c r="S66" s="115" t="s">
        <v>39</v>
      </c>
      <c r="T66" s="115"/>
      <c r="U66" s="112"/>
      <c r="V66" s="112">
        <v>24</v>
      </c>
      <c r="W66" s="112">
        <v>28</v>
      </c>
      <c r="X66" s="112">
        <v>28</v>
      </c>
      <c r="Y66" s="112">
        <v>25</v>
      </c>
      <c r="Z66" s="112">
        <v>29</v>
      </c>
    </row>
    <row r="67" spans="1:26" x14ac:dyDescent="0.25">
      <c r="S67" s="115" t="s">
        <v>40</v>
      </c>
      <c r="T67" s="115"/>
      <c r="U67" s="112"/>
      <c r="V67" s="112">
        <v>43</v>
      </c>
      <c r="W67" s="112">
        <v>38</v>
      </c>
      <c r="X67" s="112">
        <v>39</v>
      </c>
      <c r="Y67" s="112">
        <v>30</v>
      </c>
      <c r="Z67" s="112">
        <v>34</v>
      </c>
    </row>
    <row r="68" spans="1:26" x14ac:dyDescent="0.25">
      <c r="S68" s="115" t="s">
        <v>41</v>
      </c>
      <c r="T68" s="115"/>
      <c r="U68" s="112"/>
      <c r="V68" s="112">
        <v>34</v>
      </c>
      <c r="W68" s="112">
        <v>33</v>
      </c>
      <c r="X68" s="112">
        <v>34</v>
      </c>
      <c r="Y68" s="112">
        <v>38</v>
      </c>
      <c r="Z68" s="112">
        <v>32</v>
      </c>
    </row>
    <row r="69" spans="1:26" x14ac:dyDescent="0.25">
      <c r="S69" s="115" t="s">
        <v>42</v>
      </c>
      <c r="T69" s="115"/>
      <c r="U69" s="112"/>
      <c r="V69" s="112">
        <v>31</v>
      </c>
      <c r="W69" s="112">
        <v>37</v>
      </c>
      <c r="X69" s="112">
        <v>39</v>
      </c>
      <c r="Y69" s="112">
        <v>41</v>
      </c>
      <c r="Z69" s="112">
        <v>28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32</v>
      </c>
      <c r="X70" s="112">
        <v>32</v>
      </c>
      <c r="Y70" s="112">
        <v>30</v>
      </c>
      <c r="Z70" s="112">
        <v>36</v>
      </c>
    </row>
    <row r="71" spans="1:26" x14ac:dyDescent="0.25">
      <c r="S71" s="115" t="s">
        <v>44</v>
      </c>
      <c r="T71" s="115"/>
      <c r="U71" s="112"/>
      <c r="V71" s="112">
        <v>27</v>
      </c>
      <c r="W71" s="112">
        <v>21</v>
      </c>
      <c r="X71" s="112">
        <v>17</v>
      </c>
      <c r="Y71" s="112">
        <v>24</v>
      </c>
      <c r="Z71" s="112">
        <v>35</v>
      </c>
    </row>
    <row r="72" spans="1:26" x14ac:dyDescent="0.25">
      <c r="S72" s="115" t="s">
        <v>45</v>
      </c>
      <c r="T72" s="115"/>
      <c r="U72" s="112"/>
      <c r="V72" s="112">
        <v>18</v>
      </c>
      <c r="W72" s="112">
        <v>24</v>
      </c>
      <c r="X72" s="112">
        <v>31</v>
      </c>
      <c r="Y72" s="112">
        <v>24</v>
      </c>
      <c r="Z72" s="112">
        <v>20</v>
      </c>
    </row>
    <row r="73" spans="1:26" x14ac:dyDescent="0.25">
      <c r="S73" s="115" t="s">
        <v>46</v>
      </c>
      <c r="T73" s="115"/>
      <c r="U73" s="112"/>
      <c r="V73" s="112">
        <v>24</v>
      </c>
      <c r="W73" s="112">
        <v>21</v>
      </c>
      <c r="X73" s="112">
        <v>27</v>
      </c>
      <c r="Y73" s="112">
        <v>25</v>
      </c>
      <c r="Z73" s="112">
        <v>25</v>
      </c>
    </row>
    <row r="74" spans="1:26" x14ac:dyDescent="0.25">
      <c r="S74" s="115" t="s">
        <v>47</v>
      </c>
      <c r="T74" s="115"/>
      <c r="U74" s="112"/>
      <c r="V74" s="112">
        <v>9</v>
      </c>
      <c r="W74" s="112">
        <v>14</v>
      </c>
      <c r="X74" s="112">
        <v>19</v>
      </c>
      <c r="Y74" s="112">
        <v>18</v>
      </c>
      <c r="Z74" s="112">
        <v>11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1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267</v>
      </c>
      <c r="W80" s="112">
        <v>257</v>
      </c>
      <c r="X80" s="112">
        <v>280</v>
      </c>
      <c r="Y80" s="112">
        <v>260</v>
      </c>
      <c r="Z80" s="112">
        <v>283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Mornington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16</v>
      </c>
      <c r="W83" s="112">
        <v>13</v>
      </c>
      <c r="X83" s="112">
        <v>22</v>
      </c>
      <c r="Y83" s="112">
        <v>15</v>
      </c>
      <c r="Z83" s="112">
        <v>12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18</v>
      </c>
      <c r="W84" s="112">
        <v>25</v>
      </c>
      <c r="X84" s="112">
        <v>20</v>
      </c>
      <c r="Y84" s="112">
        <v>23</v>
      </c>
      <c r="Z84" s="112">
        <v>22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36</v>
      </c>
      <c r="W85" s="112">
        <v>32</v>
      </c>
      <c r="X85" s="112">
        <v>30</v>
      </c>
      <c r="Y85" s="112">
        <v>32</v>
      </c>
      <c r="Z85" s="112">
        <v>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605</v>
      </c>
      <c r="D86" s="96">
        <f t="shared" ref="D86:D91" si="4">AD4</f>
        <v>0.13935969868173248</v>
      </c>
      <c r="E86" s="97">
        <f t="shared" ref="E86:E91" si="5">AD4</f>
        <v>0.13935969868173248</v>
      </c>
      <c r="F86" s="96">
        <f t="shared" ref="F86:F91" si="6">AF4</f>
        <v>6.3268892794376086E-2</v>
      </c>
      <c r="G86" s="97">
        <f t="shared" ref="G86:G91" si="7">AF4</f>
        <v>6.3268892794376086E-2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31</v>
      </c>
      <c r="W86" s="112">
        <v>25</v>
      </c>
      <c r="X86" s="112">
        <v>19</v>
      </c>
      <c r="Y86" s="112">
        <v>20</v>
      </c>
      <c r="Z86" s="112">
        <v>21</v>
      </c>
    </row>
    <row r="87" spans="1:30" ht="15" customHeight="1" x14ac:dyDescent="0.25">
      <c r="A87" s="98" t="s">
        <v>4</v>
      </c>
      <c r="B87" s="49"/>
      <c r="C87" s="57" t="str">
        <f t="shared" si="3"/>
        <v>321</v>
      </c>
      <c r="D87" s="96">
        <f t="shared" si="4"/>
        <v>0.202247191011236</v>
      </c>
      <c r="E87" s="97">
        <f t="shared" si="5"/>
        <v>0.202247191011236</v>
      </c>
      <c r="F87" s="96">
        <f t="shared" si="6"/>
        <v>8.0808080808080884E-2</v>
      </c>
      <c r="G87" s="97">
        <f t="shared" si="7"/>
        <v>8.0808080808080884E-2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5</v>
      </c>
      <c r="W87" s="112">
        <v>4</v>
      </c>
      <c r="X87" s="112">
        <v>5</v>
      </c>
      <c r="Y87" s="112">
        <v>4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288</v>
      </c>
      <c r="D88" s="96">
        <f t="shared" si="4"/>
        <v>0.10769230769230775</v>
      </c>
      <c r="E88" s="97">
        <f t="shared" si="5"/>
        <v>0.10769230769230775</v>
      </c>
      <c r="F88" s="96">
        <f t="shared" si="6"/>
        <v>6.2730627306273101E-2</v>
      </c>
      <c r="G88" s="97">
        <f t="shared" si="7"/>
        <v>6.2730627306273101E-2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6</v>
      </c>
      <c r="W88" s="112">
        <v>7</v>
      </c>
      <c r="X88" s="112">
        <v>4</v>
      </c>
      <c r="Y88" s="112">
        <v>5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437</v>
      </c>
      <c r="D89" s="96">
        <f t="shared" si="4"/>
        <v>0.13802083333333326</v>
      </c>
      <c r="E89" s="97">
        <f t="shared" si="5"/>
        <v>0.13802083333333326</v>
      </c>
      <c r="F89" s="96">
        <f t="shared" si="6"/>
        <v>9.2378752886836946E-3</v>
      </c>
      <c r="G89" s="97">
        <f t="shared" si="7"/>
        <v>9.2378752886836946E-3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15</v>
      </c>
      <c r="W89" s="112">
        <v>14</v>
      </c>
      <c r="X89" s="112">
        <v>13</v>
      </c>
      <c r="Y89" s="112">
        <v>15</v>
      </c>
      <c r="Z89" s="112">
        <v>16</v>
      </c>
    </row>
    <row r="90" spans="1:30" ht="15" customHeight="1" x14ac:dyDescent="0.25">
      <c r="A90" s="49" t="s">
        <v>95</v>
      </c>
      <c r="B90" s="49"/>
      <c r="C90" s="57" t="str">
        <f t="shared" si="3"/>
        <v>$29,721</v>
      </c>
      <c r="D90" s="96">
        <f t="shared" si="4"/>
        <v>-0.20428564505951141</v>
      </c>
      <c r="E90" s="97">
        <f t="shared" si="5"/>
        <v>-0.20428564505951141</v>
      </c>
      <c r="F90" s="96">
        <f t="shared" si="6"/>
        <v>-0.10972743298152277</v>
      </c>
      <c r="G90" s="97">
        <f t="shared" si="7"/>
        <v>-0.10972743298152277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48</v>
      </c>
      <c r="W90" s="112">
        <v>30</v>
      </c>
      <c r="X90" s="112">
        <v>29</v>
      </c>
      <c r="Y90" s="112">
        <v>26</v>
      </c>
      <c r="Z90" s="112">
        <v>37</v>
      </c>
    </row>
    <row r="91" spans="1:30" ht="15" customHeight="1" x14ac:dyDescent="0.25">
      <c r="A91" s="49" t="s">
        <v>7</v>
      </c>
      <c r="B91" s="49"/>
      <c r="C91" s="57" t="str">
        <f t="shared" si="3"/>
        <v>$20.4 mil</v>
      </c>
      <c r="D91" s="96">
        <f t="shared" si="4"/>
        <v>9.869326912723686E-2</v>
      </c>
      <c r="E91" s="97">
        <f t="shared" si="5"/>
        <v>9.869326912723686E-2</v>
      </c>
      <c r="F91" s="96">
        <f t="shared" si="6"/>
        <v>5.5885366262175662E-2</v>
      </c>
      <c r="G91" s="97">
        <f t="shared" si="7"/>
        <v>5.5885366262175662E-2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233</v>
      </c>
      <c r="W91" s="112">
        <v>207</v>
      </c>
      <c r="X91" s="112">
        <v>181</v>
      </c>
      <c r="Y91" s="112">
        <v>193</v>
      </c>
      <c r="Z91" s="112">
        <v>235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</v>
      </c>
      <c r="W93" s="112">
        <v>13</v>
      </c>
      <c r="X93" s="112">
        <v>13</v>
      </c>
      <c r="Y93" s="112">
        <v>8</v>
      </c>
      <c r="Z93" s="112">
        <v>9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32</v>
      </c>
      <c r="W94" s="112">
        <v>39</v>
      </c>
      <c r="X94" s="112">
        <v>35</v>
      </c>
      <c r="Y94" s="112">
        <v>36</v>
      </c>
      <c r="Z94" s="112">
        <v>36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55</v>
      </c>
      <c r="W96" s="112">
        <v>62</v>
      </c>
      <c r="X96" s="112">
        <v>64</v>
      </c>
      <c r="Y96" s="112">
        <v>56</v>
      </c>
      <c r="Z96" s="112">
        <v>59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30</v>
      </c>
      <c r="W97" s="112">
        <v>28</v>
      </c>
      <c r="X97" s="112">
        <v>24</v>
      </c>
      <c r="Y97" s="112">
        <v>19</v>
      </c>
      <c r="Z97" s="112">
        <v>26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</v>
      </c>
      <c r="W98" s="112">
        <v>10</v>
      </c>
      <c r="X98" s="112">
        <v>4</v>
      </c>
      <c r="Y98" s="112">
        <v>5</v>
      </c>
      <c r="Z98" s="112">
        <v>8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4</v>
      </c>
      <c r="Y99" s="112">
        <v>3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15</v>
      </c>
      <c r="X100" s="112">
        <v>16</v>
      </c>
      <c r="Y100" s="112">
        <v>20</v>
      </c>
      <c r="Z100" s="112">
        <v>14</v>
      </c>
    </row>
    <row r="101" spans="1:32" x14ac:dyDescent="0.25">
      <c r="A101" s="18"/>
      <c r="S101" s="118" t="s">
        <v>53</v>
      </c>
      <c r="T101" s="118"/>
      <c r="U101" s="112"/>
      <c r="V101" s="112">
        <v>201</v>
      </c>
      <c r="W101" s="112">
        <v>191</v>
      </c>
      <c r="X101" s="112">
        <v>186</v>
      </c>
      <c r="Y101" s="112">
        <v>191</v>
      </c>
      <c r="Z101" s="112">
        <v>200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217</v>
      </c>
      <c r="W104" s="112">
        <v>271</v>
      </c>
      <c r="X104" s="112">
        <v>269</v>
      </c>
      <c r="Y104" s="112">
        <v>272</v>
      </c>
      <c r="Z104" s="112">
        <v>341</v>
      </c>
      <c r="AB104" s="109" t="str">
        <f>TEXT(Z104,"###,###")</f>
        <v>341</v>
      </c>
      <c r="AD104" s="130">
        <f>Z104/($Z$4)*100</f>
        <v>56.36363636363636</v>
      </c>
      <c r="AF104" s="109"/>
    </row>
    <row r="105" spans="1:32" x14ac:dyDescent="0.25">
      <c r="S105" s="115" t="s">
        <v>17</v>
      </c>
      <c r="T105" s="115"/>
      <c r="U105" s="112"/>
      <c r="V105" s="112">
        <v>330</v>
      </c>
      <c r="W105" s="112">
        <v>287</v>
      </c>
      <c r="X105" s="112">
        <v>249</v>
      </c>
      <c r="Y105" s="112">
        <v>256</v>
      </c>
      <c r="Z105" s="112">
        <v>263</v>
      </c>
      <c r="AB105" s="109" t="str">
        <f>TEXT(Z105,"###,###")</f>
        <v>263</v>
      </c>
      <c r="AD105" s="130">
        <f>Z105/($Z$4)*100</f>
        <v>43.471074380165284</v>
      </c>
      <c r="AF105" s="109"/>
    </row>
    <row r="106" spans="1:32" x14ac:dyDescent="0.25">
      <c r="S106" s="118" t="s">
        <v>53</v>
      </c>
      <c r="T106" s="118"/>
      <c r="U106" s="120"/>
      <c r="V106" s="120">
        <v>547</v>
      </c>
      <c r="W106" s="120">
        <v>558</v>
      </c>
      <c r="X106" s="120">
        <v>518</v>
      </c>
      <c r="Y106" s="120">
        <v>528</v>
      </c>
      <c r="Z106" s="120">
        <v>604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54</v>
      </c>
      <c r="W108" s="112">
        <v>44</v>
      </c>
      <c r="X108" s="112">
        <v>28</v>
      </c>
      <c r="Y108" s="112">
        <v>28</v>
      </c>
      <c r="Z108" s="112">
        <v>15</v>
      </c>
      <c r="AB108" s="109" t="str">
        <f>TEXT(Z108,"###,###")</f>
        <v>15</v>
      </c>
      <c r="AD108" s="130">
        <f>Z108/($Z$4)*100</f>
        <v>2.4793388429752068</v>
      </c>
      <c r="AF108" s="109"/>
    </row>
    <row r="109" spans="1:32" x14ac:dyDescent="0.25">
      <c r="S109" s="115" t="s">
        <v>20</v>
      </c>
      <c r="T109" s="115"/>
      <c r="U109" s="112"/>
      <c r="V109" s="112">
        <v>31</v>
      </c>
      <c r="W109" s="112">
        <v>18</v>
      </c>
      <c r="X109" s="112">
        <v>28</v>
      </c>
      <c r="Y109" s="112">
        <v>58</v>
      </c>
      <c r="Z109" s="112">
        <v>95</v>
      </c>
      <c r="AB109" s="109" t="str">
        <f>TEXT(Z109,"###,###")</f>
        <v>95</v>
      </c>
      <c r="AD109" s="130">
        <f>Z109/($Z$4)*100</f>
        <v>15.702479338842975</v>
      </c>
      <c r="AF109" s="109"/>
    </row>
    <row r="110" spans="1:32" x14ac:dyDescent="0.25">
      <c r="S110" s="115" t="s">
        <v>21</v>
      </c>
      <c r="T110" s="115"/>
      <c r="U110" s="112"/>
      <c r="V110" s="112">
        <v>246</v>
      </c>
      <c r="W110" s="112">
        <v>232</v>
      </c>
      <c r="X110" s="112">
        <v>250</v>
      </c>
      <c r="Y110" s="112">
        <v>232</v>
      </c>
      <c r="Z110" s="112">
        <v>302</v>
      </c>
      <c r="AB110" s="109" t="str">
        <f>TEXT(Z110,"###,###")</f>
        <v>302</v>
      </c>
      <c r="AD110" s="130">
        <f>Z110/($Z$4)*100</f>
        <v>49.917355371900825</v>
      </c>
      <c r="AF110" s="109"/>
    </row>
    <row r="111" spans="1:32" x14ac:dyDescent="0.25">
      <c r="S111" s="115" t="s">
        <v>22</v>
      </c>
      <c r="T111" s="115"/>
      <c r="U111" s="112"/>
      <c r="V111" s="112">
        <v>210</v>
      </c>
      <c r="W111" s="112">
        <v>197</v>
      </c>
      <c r="X111" s="112">
        <v>212</v>
      </c>
      <c r="Y111" s="112">
        <v>205</v>
      </c>
      <c r="Z111" s="112">
        <v>195</v>
      </c>
      <c r="AB111" s="109" t="str">
        <f>TEXT(Z111,"###,###")</f>
        <v>195</v>
      </c>
      <c r="AD111" s="130">
        <f>Z111/($Z$4)*100</f>
        <v>32.231404958677686</v>
      </c>
      <c r="AF111" s="109"/>
    </row>
    <row r="112" spans="1:32" x14ac:dyDescent="0.25">
      <c r="S112" s="118" t="s">
        <v>53</v>
      </c>
      <c r="T112" s="118"/>
      <c r="U112" s="112"/>
      <c r="V112" s="112">
        <v>571</v>
      </c>
      <c r="W112" s="112">
        <v>519</v>
      </c>
      <c r="X112" s="112">
        <v>522</v>
      </c>
      <c r="Y112" s="112">
        <v>528</v>
      </c>
      <c r="Z112" s="112">
        <v>611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38.36</v>
      </c>
      <c r="W118" s="131">
        <v>38.75</v>
      </c>
      <c r="X118" s="131">
        <v>38.78</v>
      </c>
      <c r="Y118" s="131">
        <v>39.799999999999997</v>
      </c>
      <c r="Z118" s="131">
        <v>38.11</v>
      </c>
      <c r="AB118" s="109" t="str">
        <f>TEXT(Z118,"##.0")</f>
        <v>38.1</v>
      </c>
    </row>
    <row r="120" spans="19:32" x14ac:dyDescent="0.25">
      <c r="S120" s="101" t="s">
        <v>97</v>
      </c>
      <c r="T120" s="112"/>
      <c r="U120" s="112"/>
      <c r="V120" s="112">
        <v>427</v>
      </c>
      <c r="W120" s="112">
        <v>384</v>
      </c>
      <c r="X120" s="112">
        <v>359</v>
      </c>
      <c r="Y120" s="112">
        <v>377</v>
      </c>
      <c r="Z120" s="112">
        <v>433</v>
      </c>
      <c r="AB120" s="109" t="str">
        <f>TEXT(Z120,"###,###")</f>
        <v>433</v>
      </c>
    </row>
    <row r="121" spans="19:32" x14ac:dyDescent="0.25">
      <c r="S121" s="101" t="s">
        <v>98</v>
      </c>
      <c r="T121" s="112"/>
      <c r="U121" s="112"/>
      <c r="V121" s="112">
        <v>5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6</v>
      </c>
      <c r="W122" s="112">
        <v>7</v>
      </c>
      <c r="X122" s="112">
        <v>4</v>
      </c>
      <c r="Y122" s="112">
        <v>6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433</v>
      </c>
      <c r="W124" s="112">
        <v>391</v>
      </c>
      <c r="X124" s="112">
        <v>363</v>
      </c>
      <c r="Y124" s="112">
        <v>383</v>
      </c>
      <c r="Z124" s="112">
        <v>437</v>
      </c>
      <c r="AB124" s="109" t="str">
        <f>TEXT(Z124,"###,###")</f>
        <v>437</v>
      </c>
      <c r="AD124" s="127">
        <f>Z124/$Z$7*100</f>
        <v>100</v>
      </c>
    </row>
    <row r="125" spans="19:32" x14ac:dyDescent="0.25">
      <c r="S125" s="101" t="s">
        <v>101</v>
      </c>
      <c r="T125" s="112"/>
      <c r="U125" s="112"/>
      <c r="V125" s="112">
        <v>11</v>
      </c>
      <c r="W125" s="112">
        <v>7</v>
      </c>
      <c r="X125" s="112">
        <v>4</v>
      </c>
      <c r="Y125" s="112">
        <v>6</v>
      </c>
      <c r="Z125" s="112">
        <v>4</v>
      </c>
      <c r="AB125" s="109" t="str">
        <f>TEXT(Z125,"###,###")</f>
        <v>4</v>
      </c>
      <c r="AD125" s="127">
        <f>Z125/$Z$7*100</f>
        <v>0.91533180778032042</v>
      </c>
    </row>
    <row r="127" spans="19:32" x14ac:dyDescent="0.25">
      <c r="S127" s="101" t="s">
        <v>102</v>
      </c>
      <c r="T127" s="112"/>
      <c r="U127" s="112"/>
      <c r="V127" s="112">
        <v>235</v>
      </c>
      <c r="W127" s="112">
        <v>203</v>
      </c>
      <c r="X127" s="112">
        <v>177</v>
      </c>
      <c r="Y127" s="112">
        <v>193</v>
      </c>
      <c r="Z127" s="112">
        <v>236</v>
      </c>
      <c r="AB127" s="109" t="str">
        <f>TEXT(Z127,"###,###")</f>
        <v>236</v>
      </c>
      <c r="AD127" s="127">
        <f>Z127/$Z$7*100</f>
        <v>54.004576659038904</v>
      </c>
    </row>
    <row r="128" spans="19:32" x14ac:dyDescent="0.25">
      <c r="S128" s="101" t="s">
        <v>103</v>
      </c>
      <c r="T128" s="112"/>
      <c r="U128" s="112"/>
      <c r="V128" s="112">
        <v>202</v>
      </c>
      <c r="W128" s="112">
        <v>194</v>
      </c>
      <c r="X128" s="112">
        <v>188</v>
      </c>
      <c r="Y128" s="112">
        <v>188</v>
      </c>
      <c r="Z128" s="112">
        <v>199</v>
      </c>
      <c r="AB128" s="109" t="str">
        <f>TEXT(Z128,"###,###")</f>
        <v>199</v>
      </c>
      <c r="AD128" s="127">
        <f>Z128/$Z$7*100</f>
        <v>45.537757437070937</v>
      </c>
    </row>
    <row r="130" spans="19:20" x14ac:dyDescent="0.25">
      <c r="S130" s="101" t="s">
        <v>277</v>
      </c>
      <c r="T130" s="127">
        <v>99.084668192219681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0.91533180778032042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1A4DC8-00E7-47CD-BB22-9B3374C401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A72602-6D9B-4C07-96F7-165898872D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5503FB-8F8B-4F2D-ABBE-E6A726139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65E7F1-72B5-408F-9506-F93F9786D8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8666-A7D8-44A3-B7F2-5F5B9BCE8139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 Barcaldine,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2276</v>
      </c>
      <c r="W4" s="108">
        <v>2530</v>
      </c>
      <c r="X4" s="108">
        <v>2585</v>
      </c>
      <c r="Y4" s="108">
        <v>2733</v>
      </c>
      <c r="Z4" s="108">
        <v>2820</v>
      </c>
      <c r="AB4" s="109" t="str">
        <f>TEXT(Z4,"###,###")</f>
        <v>2,820</v>
      </c>
      <c r="AD4" s="110">
        <f>Z4/Y4-1</f>
        <v>3.1833150384193099E-2</v>
      </c>
      <c r="AF4" s="110">
        <f>Z4/V4-1</f>
        <v>0.23901581722319865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1163</v>
      </c>
      <c r="W5" s="108">
        <v>1282</v>
      </c>
      <c r="X5" s="108">
        <v>1287</v>
      </c>
      <c r="Y5" s="108">
        <v>1355</v>
      </c>
      <c r="Z5" s="108">
        <v>1372</v>
      </c>
      <c r="AB5" s="109" t="str">
        <f>TEXT(Z5,"###,###")</f>
        <v>1,372</v>
      </c>
      <c r="AD5" s="110">
        <f t="shared" ref="AD5:AD9" si="0">Z5/Y5-1</f>
        <v>1.2546125461254665E-2</v>
      </c>
      <c r="AF5" s="110">
        <f t="shared" ref="AF5:AF9" si="1">Z5/V5-1</f>
        <v>0.17970765262252786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1117</v>
      </c>
      <c r="W6" s="108">
        <v>1253</v>
      </c>
      <c r="X6" s="108">
        <v>1291</v>
      </c>
      <c r="Y6" s="108">
        <v>1373</v>
      </c>
      <c r="Z6" s="108">
        <v>1435</v>
      </c>
      <c r="AB6" s="109" t="str">
        <f>TEXT(Z6,"###,###")</f>
        <v>1,435</v>
      </c>
      <c r="AD6" s="110">
        <f t="shared" si="0"/>
        <v>4.5156591405681068E-2</v>
      </c>
      <c r="AF6" s="110">
        <f t="shared" si="1"/>
        <v>0.2846911369740377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1547</v>
      </c>
      <c r="W7" s="108">
        <v>1748</v>
      </c>
      <c r="X7" s="108">
        <v>1781</v>
      </c>
      <c r="Y7" s="108">
        <v>1813</v>
      </c>
      <c r="Z7" s="108">
        <v>1864</v>
      </c>
      <c r="AB7" s="109" t="str">
        <f>TEXT(Z7,"###,###")</f>
        <v>1,864</v>
      </c>
      <c r="AD7" s="110">
        <f t="shared" si="0"/>
        <v>2.8130170987313852E-2</v>
      </c>
      <c r="AF7" s="110">
        <f t="shared" si="1"/>
        <v>0.20491273432449897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2,820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1,864</v>
      </c>
      <c r="P8" s="67"/>
      <c r="S8" s="107" t="s">
        <v>82</v>
      </c>
      <c r="T8" s="108"/>
      <c r="U8" s="108"/>
      <c r="V8" s="108">
        <v>40138</v>
      </c>
      <c r="W8" s="108">
        <v>41937.81</v>
      </c>
      <c r="X8" s="108">
        <v>44064</v>
      </c>
      <c r="Y8" s="108">
        <v>39534</v>
      </c>
      <c r="Z8" s="108">
        <v>44876.84</v>
      </c>
      <c r="AB8" s="109" t="str">
        <f>TEXT(Z8,"$###,###")</f>
        <v>$44,877</v>
      </c>
      <c r="AD8" s="110">
        <f t="shared" si="0"/>
        <v>0.13514544442758125</v>
      </c>
      <c r="AF8" s="110">
        <f t="shared" si="1"/>
        <v>0.11806368030295467</v>
      </c>
    </row>
    <row r="9" spans="1:32" x14ac:dyDescent="0.25">
      <c r="A9" s="30" t="s">
        <v>14</v>
      </c>
      <c r="B9" s="71"/>
      <c r="C9" s="72"/>
      <c r="D9" s="73">
        <f>AD104</f>
        <v>59.184397163120572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50.482832618025753</v>
      </c>
      <c r="P9" s="74" t="s">
        <v>83</v>
      </c>
      <c r="S9" s="107" t="s">
        <v>7</v>
      </c>
      <c r="T9" s="108"/>
      <c r="U9" s="108"/>
      <c r="V9" s="108">
        <v>74333944</v>
      </c>
      <c r="W9" s="108">
        <v>94090101</v>
      </c>
      <c r="X9" s="108">
        <v>97078139</v>
      </c>
      <c r="Y9" s="108">
        <v>110266122</v>
      </c>
      <c r="Z9" s="108">
        <v>114395272</v>
      </c>
      <c r="AB9" s="109" t="str">
        <f>TEXT(Z9/1000000,"$#,###.0")&amp;" mil"</f>
        <v>$114.4 mil</v>
      </c>
      <c r="AD9" s="110">
        <f t="shared" si="0"/>
        <v>3.7447131767271102E-2</v>
      </c>
      <c r="AF9" s="110">
        <f t="shared" si="1"/>
        <v>0.53893720478493656</v>
      </c>
    </row>
    <row r="10" spans="1:32" x14ac:dyDescent="0.25">
      <c r="A10" s="30" t="s">
        <v>17</v>
      </c>
      <c r="B10" s="71"/>
      <c r="C10" s="72"/>
      <c r="D10" s="73">
        <f>AD105</f>
        <v>23.297872340425531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48.927038626609445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65.450643776824037</v>
      </c>
      <c r="P11" s="74" t="s">
        <v>83</v>
      </c>
      <c r="S11" s="107" t="s">
        <v>29</v>
      </c>
      <c r="T11" s="112"/>
      <c r="U11" s="112"/>
      <c r="V11" s="112">
        <v>1776</v>
      </c>
      <c r="W11" s="112">
        <v>1915</v>
      </c>
      <c r="X11" s="112">
        <v>1944</v>
      </c>
      <c r="Y11" s="112">
        <v>2075</v>
      </c>
      <c r="Z11" s="112">
        <v>2169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19.098712446351932</v>
      </c>
      <c r="P12" s="74" t="s">
        <v>83</v>
      </c>
      <c r="S12" s="107" t="s">
        <v>30</v>
      </c>
      <c r="T12" s="112"/>
      <c r="U12" s="112"/>
      <c r="V12" s="112">
        <v>500</v>
      </c>
      <c r="W12" s="112">
        <v>618</v>
      </c>
      <c r="X12" s="112">
        <v>641</v>
      </c>
      <c r="Y12" s="112">
        <v>662</v>
      </c>
      <c r="Z12" s="112">
        <v>648</v>
      </c>
    </row>
    <row r="13" spans="1:32" ht="15" customHeight="1" x14ac:dyDescent="0.25">
      <c r="A13" s="30" t="s">
        <v>19</v>
      </c>
      <c r="B13" s="72"/>
      <c r="C13" s="72"/>
      <c r="D13" s="73">
        <f>AD108</f>
        <v>21.808510638297875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16.040772532188839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17.340425531914892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19.148936170212767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17.89924973204716</v>
      </c>
      <c r="P15" s="74" t="s">
        <v>83</v>
      </c>
      <c r="S15" s="115" t="s">
        <v>59</v>
      </c>
      <c r="T15" s="115"/>
      <c r="U15" s="116"/>
      <c r="V15" s="116">
        <v>462</v>
      </c>
      <c r="W15" s="116">
        <v>599</v>
      </c>
      <c r="X15" s="116">
        <v>578</v>
      </c>
      <c r="Y15" s="112">
        <v>613</v>
      </c>
      <c r="Z15" s="112">
        <v>676</v>
      </c>
      <c r="AB15" s="117">
        <f t="shared" ref="AB15:AB34" si="2">IF(Z15="np",0,Z15/$Z$34)</f>
        <v>0.23980134799574318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24.042553191489361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82.100750267952833</v>
      </c>
      <c r="P16" s="37" t="s">
        <v>83</v>
      </c>
      <c r="S16" s="115" t="s">
        <v>60</v>
      </c>
      <c r="T16" s="115"/>
      <c r="U16" s="116"/>
      <c r="V16" s="116">
        <v>18</v>
      </c>
      <c r="W16" s="116">
        <v>28</v>
      </c>
      <c r="X16" s="116">
        <v>20</v>
      </c>
      <c r="Y16" s="112">
        <v>21</v>
      </c>
      <c r="Z16" s="112">
        <v>21</v>
      </c>
      <c r="AB16" s="117">
        <f t="shared" si="2"/>
        <v>7.4494501596310747E-3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57</v>
      </c>
      <c r="W17" s="116">
        <v>34</v>
      </c>
      <c r="X17" s="116">
        <v>50</v>
      </c>
      <c r="Y17" s="112">
        <v>60</v>
      </c>
      <c r="Z17" s="112">
        <v>72</v>
      </c>
      <c r="AB17" s="117">
        <f t="shared" si="2"/>
        <v>2.5540971975877971E-2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20</v>
      </c>
      <c r="W18" s="116">
        <v>22</v>
      </c>
      <c r="X18" s="116">
        <v>22</v>
      </c>
      <c r="Y18" s="112">
        <v>23</v>
      </c>
      <c r="Z18" s="112">
        <v>26</v>
      </c>
      <c r="AB18" s="117">
        <f t="shared" si="2"/>
        <v>9.223128769067045E-3</v>
      </c>
    </row>
    <row r="19" spans="1:28" x14ac:dyDescent="0.25">
      <c r="A19" s="63" t="str">
        <f>$S$1&amp;" ("&amp;$V$2&amp;" to "&amp;$Z$2&amp;")"</f>
        <v>Barcaldine (2018-19 to 2022-23)</v>
      </c>
      <c r="B19" s="63"/>
      <c r="C19" s="63"/>
      <c r="D19" s="63"/>
      <c r="E19" s="63"/>
      <c r="F19" s="63"/>
      <c r="G19" s="63" t="str">
        <f>$S$1&amp;" ("&amp;$V$2&amp;" to "&amp;$Z$2&amp;")"</f>
        <v>Barcaldine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141</v>
      </c>
      <c r="W19" s="116">
        <v>101</v>
      </c>
      <c r="X19" s="116">
        <v>104</v>
      </c>
      <c r="Y19" s="112">
        <v>138</v>
      </c>
      <c r="Z19" s="112">
        <v>150</v>
      </c>
      <c r="AB19" s="117">
        <f t="shared" si="2"/>
        <v>5.3210358283079108E-2</v>
      </c>
    </row>
    <row r="20" spans="1:28" x14ac:dyDescent="0.25">
      <c r="S20" s="115" t="s">
        <v>64</v>
      </c>
      <c r="T20" s="115"/>
      <c r="U20" s="116"/>
      <c r="V20" s="116">
        <v>32</v>
      </c>
      <c r="W20" s="116">
        <v>34</v>
      </c>
      <c r="X20" s="116">
        <v>53</v>
      </c>
      <c r="Y20" s="112">
        <v>44</v>
      </c>
      <c r="Z20" s="112">
        <v>25</v>
      </c>
      <c r="AB20" s="117">
        <f t="shared" si="2"/>
        <v>8.8683930471798508E-3</v>
      </c>
    </row>
    <row r="21" spans="1:28" x14ac:dyDescent="0.25">
      <c r="S21" s="115" t="s">
        <v>65</v>
      </c>
      <c r="T21" s="115"/>
      <c r="U21" s="116"/>
      <c r="V21" s="116">
        <v>112</v>
      </c>
      <c r="W21" s="116">
        <v>122</v>
      </c>
      <c r="X21" s="116">
        <v>126</v>
      </c>
      <c r="Y21" s="112">
        <v>137</v>
      </c>
      <c r="Z21" s="112">
        <v>142</v>
      </c>
      <c r="AB21" s="117">
        <f t="shared" si="2"/>
        <v>5.0372472507981554E-2</v>
      </c>
    </row>
    <row r="22" spans="1:28" x14ac:dyDescent="0.25">
      <c r="S22" s="115" t="s">
        <v>66</v>
      </c>
      <c r="T22" s="115"/>
      <c r="U22" s="116"/>
      <c r="V22" s="116">
        <v>97</v>
      </c>
      <c r="W22" s="116">
        <v>94</v>
      </c>
      <c r="X22" s="116">
        <v>118</v>
      </c>
      <c r="Y22" s="112">
        <v>150</v>
      </c>
      <c r="Z22" s="112">
        <v>168</v>
      </c>
      <c r="AB22" s="117">
        <f t="shared" si="2"/>
        <v>5.9595601277048597E-2</v>
      </c>
    </row>
    <row r="23" spans="1:28" x14ac:dyDescent="0.25">
      <c r="S23" s="115" t="s">
        <v>67</v>
      </c>
      <c r="T23" s="115"/>
      <c r="U23" s="116"/>
      <c r="V23" s="116">
        <v>71</v>
      </c>
      <c r="W23" s="116">
        <v>103</v>
      </c>
      <c r="X23" s="116">
        <v>104</v>
      </c>
      <c r="Y23" s="112">
        <v>106</v>
      </c>
      <c r="Z23" s="112">
        <v>125</v>
      </c>
      <c r="AB23" s="117">
        <f t="shared" si="2"/>
        <v>4.4341965235899256E-2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8</v>
      </c>
      <c r="X24" s="116">
        <v>8</v>
      </c>
      <c r="Y24" s="112">
        <v>10</v>
      </c>
      <c r="Z24" s="112">
        <v>11</v>
      </c>
      <c r="AB24" s="117">
        <f t="shared" si="2"/>
        <v>3.9020929407591345E-3</v>
      </c>
    </row>
    <row r="25" spans="1:28" x14ac:dyDescent="0.25">
      <c r="S25" s="115" t="s">
        <v>69</v>
      </c>
      <c r="T25" s="115"/>
      <c r="U25" s="116"/>
      <c r="V25" s="116">
        <v>23</v>
      </c>
      <c r="W25" s="116">
        <v>33</v>
      </c>
      <c r="X25" s="116">
        <v>23</v>
      </c>
      <c r="Y25" s="112">
        <v>48</v>
      </c>
      <c r="Z25" s="112">
        <v>56</v>
      </c>
      <c r="AB25" s="117">
        <f t="shared" si="2"/>
        <v>1.9865200425682867E-2</v>
      </c>
    </row>
    <row r="26" spans="1:28" x14ac:dyDescent="0.25">
      <c r="S26" s="115" t="s">
        <v>70</v>
      </c>
      <c r="T26" s="115"/>
      <c r="U26" s="116"/>
      <c r="V26" s="116">
        <v>71</v>
      </c>
      <c r="W26" s="116">
        <v>80</v>
      </c>
      <c r="X26" s="116">
        <v>75</v>
      </c>
      <c r="Y26" s="112">
        <v>54</v>
      </c>
      <c r="Z26" s="112">
        <v>64</v>
      </c>
      <c r="AB26" s="117">
        <f t="shared" si="2"/>
        <v>2.2703086200780417E-2</v>
      </c>
    </row>
    <row r="27" spans="1:28" x14ac:dyDescent="0.25">
      <c r="S27" s="115" t="s">
        <v>71</v>
      </c>
      <c r="T27" s="115"/>
      <c r="U27" s="116"/>
      <c r="V27" s="116">
        <v>114</v>
      </c>
      <c r="W27" s="116">
        <v>122</v>
      </c>
      <c r="X27" s="116">
        <v>116</v>
      </c>
      <c r="Y27" s="112">
        <v>138</v>
      </c>
      <c r="Z27" s="112">
        <v>143</v>
      </c>
      <c r="AB27" s="117">
        <f t="shared" si="2"/>
        <v>5.0727208229868745E-2</v>
      </c>
    </row>
    <row r="28" spans="1:28" x14ac:dyDescent="0.25">
      <c r="S28" s="115" t="s">
        <v>72</v>
      </c>
      <c r="T28" s="115"/>
      <c r="U28" s="116"/>
      <c r="V28" s="116">
        <v>67</v>
      </c>
      <c r="W28" s="116">
        <v>83</v>
      </c>
      <c r="X28" s="116">
        <v>95</v>
      </c>
      <c r="Y28" s="112">
        <v>79</v>
      </c>
      <c r="Z28" s="112">
        <v>109</v>
      </c>
      <c r="AB28" s="117">
        <f t="shared" si="2"/>
        <v>3.8666193685704148E-2</v>
      </c>
    </row>
    <row r="29" spans="1:28" x14ac:dyDescent="0.25">
      <c r="S29" s="115" t="s">
        <v>73</v>
      </c>
      <c r="T29" s="115"/>
      <c r="U29" s="116"/>
      <c r="V29" s="116">
        <v>292</v>
      </c>
      <c r="W29" s="116">
        <v>278</v>
      </c>
      <c r="X29" s="116">
        <v>275</v>
      </c>
      <c r="Y29" s="112">
        <v>265</v>
      </c>
      <c r="Z29" s="112">
        <v>250</v>
      </c>
      <c r="AB29" s="117">
        <f t="shared" si="2"/>
        <v>8.8683930471798511E-2</v>
      </c>
    </row>
    <row r="30" spans="1:28" x14ac:dyDescent="0.25">
      <c r="S30" s="115" t="s">
        <v>74</v>
      </c>
      <c r="T30" s="115"/>
      <c r="U30" s="116"/>
      <c r="V30" s="116">
        <v>172</v>
      </c>
      <c r="W30" s="116">
        <v>179</v>
      </c>
      <c r="X30" s="116">
        <v>196</v>
      </c>
      <c r="Y30" s="112">
        <v>179</v>
      </c>
      <c r="Z30" s="112">
        <v>194</v>
      </c>
      <c r="AB30" s="117">
        <f t="shared" si="2"/>
        <v>6.8818730046115648E-2</v>
      </c>
    </row>
    <row r="31" spans="1:28" x14ac:dyDescent="0.25">
      <c r="S31" s="115" t="s">
        <v>75</v>
      </c>
      <c r="T31" s="115"/>
      <c r="U31" s="116"/>
      <c r="V31" s="116">
        <v>222</v>
      </c>
      <c r="W31" s="116">
        <v>231</v>
      </c>
      <c r="X31" s="116">
        <v>244</v>
      </c>
      <c r="Y31" s="112">
        <v>257</v>
      </c>
      <c r="Z31" s="112">
        <v>244</v>
      </c>
      <c r="AB31" s="117">
        <f t="shared" si="2"/>
        <v>8.6555516140475353E-2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24</v>
      </c>
      <c r="W32" s="116">
        <v>29</v>
      </c>
      <c r="X32" s="116">
        <v>39</v>
      </c>
      <c r="Y32" s="112">
        <v>59</v>
      </c>
      <c r="Z32" s="112">
        <v>48</v>
      </c>
      <c r="AB32" s="117">
        <f t="shared" si="2"/>
        <v>1.7027314650585313E-2</v>
      </c>
    </row>
    <row r="33" spans="19:32" x14ac:dyDescent="0.25">
      <c r="S33" s="115" t="s">
        <v>77</v>
      </c>
      <c r="T33" s="115"/>
      <c r="U33" s="116"/>
      <c r="V33" s="116">
        <v>49</v>
      </c>
      <c r="W33" s="116">
        <v>58</v>
      </c>
      <c r="X33" s="116">
        <v>49</v>
      </c>
      <c r="Y33" s="112">
        <v>56</v>
      </c>
      <c r="Z33" s="112">
        <v>57</v>
      </c>
      <c r="AB33" s="117">
        <f t="shared" si="2"/>
        <v>2.0219936147570061E-2</v>
      </c>
    </row>
    <row r="34" spans="19:32" x14ac:dyDescent="0.25">
      <c r="S34" s="118" t="s">
        <v>53</v>
      </c>
      <c r="T34" s="118"/>
      <c r="U34" s="119"/>
      <c r="V34" s="119">
        <v>2274</v>
      </c>
      <c r="W34" s="119">
        <v>2530</v>
      </c>
      <c r="X34" s="119">
        <v>2585</v>
      </c>
      <c r="Y34" s="120">
        <v>2737</v>
      </c>
      <c r="Z34" s="120">
        <v>2819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1278</v>
      </c>
      <c r="W37" s="112">
        <v>1459</v>
      </c>
      <c r="X37" s="112">
        <v>1508</v>
      </c>
      <c r="Y37" s="112">
        <v>1503</v>
      </c>
      <c r="Z37" s="112">
        <v>1532</v>
      </c>
      <c r="AB37" s="132">
        <f>Z37/Z40*100</f>
        <v>82.100750267952833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267</v>
      </c>
      <c r="W38" s="112">
        <v>285</v>
      </c>
      <c r="X38" s="112">
        <v>271</v>
      </c>
      <c r="Y38" s="112">
        <v>305</v>
      </c>
      <c r="Z38" s="112">
        <v>334</v>
      </c>
      <c r="AB38" s="132">
        <f>Z38/Z40*100</f>
        <v>17.89924973204716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1545</v>
      </c>
      <c r="W40" s="112">
        <v>1744</v>
      </c>
      <c r="X40" s="112">
        <v>1779</v>
      </c>
      <c r="Y40" s="112">
        <v>1808</v>
      </c>
      <c r="Z40" s="112">
        <v>1866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10</v>
      </c>
      <c r="X44" s="112">
        <v>8</v>
      </c>
      <c r="Y44" s="112">
        <v>13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24</v>
      </c>
      <c r="W45" s="112">
        <v>29</v>
      </c>
      <c r="X45" s="112">
        <v>44</v>
      </c>
      <c r="Y45" s="112">
        <v>59</v>
      </c>
      <c r="Z45" s="112">
        <v>62</v>
      </c>
    </row>
    <row r="46" spans="19:32" x14ac:dyDescent="0.25">
      <c r="S46" s="115" t="s">
        <v>38</v>
      </c>
      <c r="T46" s="115"/>
      <c r="U46" s="112"/>
      <c r="V46" s="112">
        <v>64</v>
      </c>
      <c r="W46" s="112">
        <v>74</v>
      </c>
      <c r="X46" s="112">
        <v>77</v>
      </c>
      <c r="Y46" s="112">
        <v>96</v>
      </c>
      <c r="Z46" s="112">
        <v>88</v>
      </c>
    </row>
    <row r="47" spans="19:32" x14ac:dyDescent="0.25">
      <c r="S47" s="115" t="s">
        <v>39</v>
      </c>
      <c r="T47" s="115"/>
      <c r="U47" s="112"/>
      <c r="V47" s="112">
        <v>117</v>
      </c>
      <c r="W47" s="112">
        <v>117</v>
      </c>
      <c r="X47" s="112">
        <v>101</v>
      </c>
      <c r="Y47" s="112">
        <v>98</v>
      </c>
      <c r="Z47" s="112">
        <v>116</v>
      </c>
    </row>
    <row r="48" spans="19:32" x14ac:dyDescent="0.25">
      <c r="S48" s="115" t="s">
        <v>40</v>
      </c>
      <c r="T48" s="115"/>
      <c r="U48" s="112"/>
      <c r="V48" s="112">
        <v>137</v>
      </c>
      <c r="W48" s="112">
        <v>144</v>
      </c>
      <c r="X48" s="112">
        <v>172</v>
      </c>
      <c r="Y48" s="112">
        <v>171</v>
      </c>
      <c r="Z48" s="112">
        <v>163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96</v>
      </c>
      <c r="W49" s="112">
        <v>121</v>
      </c>
      <c r="X49" s="112">
        <v>117</v>
      </c>
      <c r="Y49" s="112">
        <v>125</v>
      </c>
      <c r="Z49" s="112">
        <v>127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Barcaldine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115</v>
      </c>
      <c r="W50" s="112">
        <v>137</v>
      </c>
      <c r="X50" s="112">
        <v>107</v>
      </c>
      <c r="Y50" s="112">
        <v>108</v>
      </c>
      <c r="Z50" s="112">
        <v>117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95</v>
      </c>
      <c r="W51" s="112">
        <v>100</v>
      </c>
      <c r="X51" s="112">
        <v>104</v>
      </c>
      <c r="Y51" s="112">
        <v>95</v>
      </c>
      <c r="Z51" s="112">
        <v>94</v>
      </c>
    </row>
    <row r="52" spans="1:26" ht="15" customHeight="1" x14ac:dyDescent="0.25">
      <c r="S52" s="115" t="s">
        <v>44</v>
      </c>
      <c r="T52" s="115"/>
      <c r="U52" s="112"/>
      <c r="V52" s="112">
        <v>89</v>
      </c>
      <c r="W52" s="112">
        <v>88</v>
      </c>
      <c r="X52" s="112">
        <v>75</v>
      </c>
      <c r="Y52" s="112">
        <v>91</v>
      </c>
      <c r="Z52" s="112">
        <v>103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126</v>
      </c>
      <c r="W53" s="112">
        <v>133</v>
      </c>
      <c r="X53" s="112">
        <v>144</v>
      </c>
      <c r="Y53" s="112">
        <v>151</v>
      </c>
      <c r="Z53" s="112">
        <v>135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</v>
      </c>
      <c r="W54" s="112">
        <v>131</v>
      </c>
      <c r="X54" s="112">
        <v>127</v>
      </c>
      <c r="Y54" s="112">
        <v>141</v>
      </c>
      <c r="Z54" s="112">
        <v>147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87</v>
      </c>
      <c r="W55" s="112">
        <v>94</v>
      </c>
      <c r="X55" s="112">
        <v>93</v>
      </c>
      <c r="Y55" s="112">
        <v>84</v>
      </c>
      <c r="Z55" s="112">
        <v>95</v>
      </c>
    </row>
    <row r="56" spans="1:26" ht="15" customHeight="1" x14ac:dyDescent="0.25">
      <c r="S56" s="115" t="s">
        <v>48</v>
      </c>
      <c r="T56" s="115"/>
      <c r="U56" s="112"/>
      <c r="V56" s="112">
        <v>45</v>
      </c>
      <c r="W56" s="112">
        <v>53</v>
      </c>
      <c r="X56" s="112">
        <v>61</v>
      </c>
      <c r="Y56" s="112">
        <v>64</v>
      </c>
      <c r="Z56" s="112">
        <v>63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27</v>
      </c>
      <c r="W57" s="112">
        <v>22</v>
      </c>
      <c r="X57" s="112">
        <v>26</v>
      </c>
      <c r="Y57" s="112">
        <v>24</v>
      </c>
      <c r="Z57" s="112">
        <v>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</v>
      </c>
      <c r="W58" s="112">
        <v>15</v>
      </c>
      <c r="X58" s="112">
        <v>12</v>
      </c>
      <c r="Y58" s="112">
        <v>22</v>
      </c>
      <c r="Z58" s="112">
        <v>22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</v>
      </c>
      <c r="W59" s="112">
        <v>8</v>
      </c>
      <c r="X59" s="112">
        <v>14</v>
      </c>
      <c r="Y59" s="112">
        <v>9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4</v>
      </c>
      <c r="X60" s="112">
        <v>5</v>
      </c>
      <c r="Y60" s="112">
        <v>6</v>
      </c>
      <c r="Z60" s="112">
        <v>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1163</v>
      </c>
      <c r="W61" s="112">
        <v>1280</v>
      </c>
      <c r="X61" s="112">
        <v>1287</v>
      </c>
      <c r="Y61" s="112">
        <v>1356</v>
      </c>
      <c r="Z61" s="112">
        <v>1375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9</v>
      </c>
      <c r="X63" s="112">
        <v>11</v>
      </c>
      <c r="Y63" s="112">
        <v>15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41</v>
      </c>
      <c r="W64" s="112">
        <v>35</v>
      </c>
      <c r="X64" s="112">
        <v>44</v>
      </c>
      <c r="Y64" s="112">
        <v>56</v>
      </c>
      <c r="Z64" s="112">
        <v>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Barcaldine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74</v>
      </c>
      <c r="W65" s="112">
        <v>76</v>
      </c>
      <c r="X65" s="112">
        <v>91</v>
      </c>
      <c r="Y65" s="112">
        <v>97</v>
      </c>
      <c r="Z65" s="112">
        <v>107</v>
      </c>
    </row>
    <row r="66" spans="1:26" x14ac:dyDescent="0.25">
      <c r="S66" s="115" t="s">
        <v>39</v>
      </c>
      <c r="T66" s="115"/>
      <c r="U66" s="112"/>
      <c r="V66" s="112">
        <v>87</v>
      </c>
      <c r="W66" s="112">
        <v>133</v>
      </c>
      <c r="X66" s="112">
        <v>96</v>
      </c>
      <c r="Y66" s="112">
        <v>117</v>
      </c>
      <c r="Z66" s="112">
        <v>132</v>
      </c>
    </row>
    <row r="67" spans="1:26" x14ac:dyDescent="0.25">
      <c r="S67" s="115" t="s">
        <v>40</v>
      </c>
      <c r="T67" s="115"/>
      <c r="U67" s="112"/>
      <c r="V67" s="112">
        <v>107</v>
      </c>
      <c r="W67" s="112">
        <v>110</v>
      </c>
      <c r="X67" s="112">
        <v>117</v>
      </c>
      <c r="Y67" s="112">
        <v>140</v>
      </c>
      <c r="Z67" s="112">
        <v>174</v>
      </c>
    </row>
    <row r="68" spans="1:26" x14ac:dyDescent="0.25">
      <c r="S68" s="115" t="s">
        <v>41</v>
      </c>
      <c r="T68" s="115"/>
      <c r="U68" s="112"/>
      <c r="V68" s="112">
        <v>115</v>
      </c>
      <c r="W68" s="112">
        <v>118</v>
      </c>
      <c r="X68" s="112">
        <v>123</v>
      </c>
      <c r="Y68" s="112">
        <v>121</v>
      </c>
      <c r="Z68" s="112">
        <v>157</v>
      </c>
    </row>
    <row r="69" spans="1:26" x14ac:dyDescent="0.25">
      <c r="S69" s="115" t="s">
        <v>42</v>
      </c>
      <c r="T69" s="115"/>
      <c r="U69" s="112"/>
      <c r="V69" s="112">
        <v>104</v>
      </c>
      <c r="W69" s="112">
        <v>124</v>
      </c>
      <c r="X69" s="112">
        <v>145</v>
      </c>
      <c r="Y69" s="112">
        <v>139</v>
      </c>
      <c r="Z69" s="112">
        <v>140</v>
      </c>
    </row>
    <row r="70" spans="1:26" x14ac:dyDescent="0.25">
      <c r="S70" s="115" t="s">
        <v>43</v>
      </c>
      <c r="T70" s="115"/>
      <c r="U70" s="112"/>
      <c r="V70" s="112">
        <v>107</v>
      </c>
      <c r="W70" s="112">
        <v>114</v>
      </c>
      <c r="X70" s="112">
        <v>97</v>
      </c>
      <c r="Y70" s="112">
        <v>109</v>
      </c>
      <c r="Z70" s="112">
        <v>125</v>
      </c>
    </row>
    <row r="71" spans="1:26" x14ac:dyDescent="0.25">
      <c r="S71" s="115" t="s">
        <v>44</v>
      </c>
      <c r="T71" s="115"/>
      <c r="U71" s="112"/>
      <c r="V71" s="112">
        <v>88</v>
      </c>
      <c r="W71" s="112">
        <v>98</v>
      </c>
      <c r="X71" s="112">
        <v>114</v>
      </c>
      <c r="Y71" s="112">
        <v>113</v>
      </c>
      <c r="Z71" s="112">
        <v>104</v>
      </c>
    </row>
    <row r="72" spans="1:26" x14ac:dyDescent="0.25">
      <c r="S72" s="115" t="s">
        <v>45</v>
      </c>
      <c r="T72" s="115"/>
      <c r="U72" s="112"/>
      <c r="V72" s="112">
        <v>125</v>
      </c>
      <c r="W72" s="112">
        <v>145</v>
      </c>
      <c r="X72" s="112">
        <v>144</v>
      </c>
      <c r="Y72" s="112">
        <v>141</v>
      </c>
      <c r="Z72" s="112">
        <v>121</v>
      </c>
    </row>
    <row r="73" spans="1:26" x14ac:dyDescent="0.25">
      <c r="S73" s="115" t="s">
        <v>46</v>
      </c>
      <c r="T73" s="115"/>
      <c r="U73" s="112"/>
      <c r="V73" s="112">
        <v>104</v>
      </c>
      <c r="W73" s="112">
        <v>104</v>
      </c>
      <c r="X73" s="112">
        <v>100</v>
      </c>
      <c r="Y73" s="112">
        <v>137</v>
      </c>
      <c r="Z73" s="112">
        <v>129</v>
      </c>
    </row>
    <row r="74" spans="1:26" x14ac:dyDescent="0.25">
      <c r="S74" s="115" t="s">
        <v>47</v>
      </c>
      <c r="T74" s="115"/>
      <c r="U74" s="112"/>
      <c r="V74" s="112">
        <v>79</v>
      </c>
      <c r="W74" s="112">
        <v>85</v>
      </c>
      <c r="X74" s="112">
        <v>86</v>
      </c>
      <c r="Y74" s="112">
        <v>78</v>
      </c>
      <c r="Z74" s="112">
        <v>83</v>
      </c>
    </row>
    <row r="75" spans="1:26" x14ac:dyDescent="0.25">
      <c r="S75" s="115" t="s">
        <v>48</v>
      </c>
      <c r="T75" s="115"/>
      <c r="U75" s="112"/>
      <c r="V75" s="112">
        <v>37</v>
      </c>
      <c r="W75" s="112">
        <v>41</v>
      </c>
      <c r="X75" s="112">
        <v>61</v>
      </c>
      <c r="Y75" s="112">
        <v>49</v>
      </c>
      <c r="Z75" s="112">
        <v>42</v>
      </c>
    </row>
    <row r="76" spans="1:26" x14ac:dyDescent="0.25">
      <c r="S76" s="115" t="s">
        <v>49</v>
      </c>
      <c r="T76" s="115"/>
      <c r="U76" s="112"/>
      <c r="V76" s="112">
        <v>26</v>
      </c>
      <c r="W76" s="112">
        <v>26</v>
      </c>
      <c r="X76" s="112">
        <v>28</v>
      </c>
      <c r="Y76" s="112">
        <v>25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21</v>
      </c>
      <c r="X77" s="112">
        <v>20</v>
      </c>
      <c r="Y77" s="112">
        <v>20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9</v>
      </c>
      <c r="X78" s="112">
        <v>11</v>
      </c>
      <c r="Y78" s="112">
        <v>11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0</v>
      </c>
      <c r="X79" s="112">
        <v>3</v>
      </c>
      <c r="Y79" s="112">
        <v>8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1113</v>
      </c>
      <c r="W80" s="112">
        <v>1252</v>
      </c>
      <c r="X80" s="112">
        <v>1291</v>
      </c>
      <c r="Y80" s="112">
        <v>1367</v>
      </c>
      <c r="Z80" s="112">
        <v>1435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Barcaldine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47</v>
      </c>
      <c r="W83" s="112">
        <v>60</v>
      </c>
      <c r="X83" s="112">
        <v>57</v>
      </c>
      <c r="Y83" s="112">
        <v>63</v>
      </c>
      <c r="Z83" s="112">
        <v>87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58</v>
      </c>
      <c r="W84" s="112">
        <v>64</v>
      </c>
      <c r="X84" s="112">
        <v>61</v>
      </c>
      <c r="Y84" s="112">
        <v>55</v>
      </c>
      <c r="Z84" s="112">
        <v>59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138</v>
      </c>
      <c r="W85" s="112">
        <v>155</v>
      </c>
      <c r="X85" s="112">
        <v>142</v>
      </c>
      <c r="Y85" s="112">
        <v>151</v>
      </c>
      <c r="Z85" s="112">
        <v>146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2,820</v>
      </c>
      <c r="D86" s="96">
        <f t="shared" ref="D86:D91" si="4">AD4</f>
        <v>3.1833150384193099E-2</v>
      </c>
      <c r="E86" s="97">
        <f t="shared" ref="E86:E91" si="5">AD4</f>
        <v>3.1833150384193099E-2</v>
      </c>
      <c r="F86" s="96">
        <f t="shared" ref="F86:F91" si="6">AF4</f>
        <v>0.23901581722319865</v>
      </c>
      <c r="G86" s="97">
        <f t="shared" ref="G86:G91" si="7">AF4</f>
        <v>0.23901581722319865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31</v>
      </c>
      <c r="W86" s="112">
        <v>25</v>
      </c>
      <c r="X86" s="112">
        <v>24</v>
      </c>
      <c r="Y86" s="112">
        <v>31</v>
      </c>
      <c r="Z86" s="112">
        <v>31</v>
      </c>
    </row>
    <row r="87" spans="1:30" ht="15" customHeight="1" x14ac:dyDescent="0.25">
      <c r="A87" s="98" t="s">
        <v>4</v>
      </c>
      <c r="B87" s="49"/>
      <c r="C87" s="57" t="str">
        <f t="shared" si="3"/>
        <v>1,372</v>
      </c>
      <c r="D87" s="96">
        <f t="shared" si="4"/>
        <v>1.2546125461254665E-2</v>
      </c>
      <c r="E87" s="97">
        <f t="shared" si="5"/>
        <v>1.2546125461254665E-2</v>
      </c>
      <c r="F87" s="96">
        <f t="shared" si="6"/>
        <v>0.17970765262252786</v>
      </c>
      <c r="G87" s="97">
        <f t="shared" si="7"/>
        <v>0.17970765262252786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19</v>
      </c>
      <c r="W87" s="112">
        <v>22</v>
      </c>
      <c r="X87" s="112">
        <v>22</v>
      </c>
      <c r="Y87" s="112">
        <v>17</v>
      </c>
      <c r="Z87" s="112">
        <v>23</v>
      </c>
    </row>
    <row r="88" spans="1:30" ht="15" customHeight="1" x14ac:dyDescent="0.25">
      <c r="A88" s="98" t="s">
        <v>5</v>
      </c>
      <c r="B88" s="49"/>
      <c r="C88" s="57" t="str">
        <f t="shared" si="3"/>
        <v>1,435</v>
      </c>
      <c r="D88" s="96">
        <f t="shared" si="4"/>
        <v>4.5156591405681068E-2</v>
      </c>
      <c r="E88" s="97">
        <f t="shared" si="5"/>
        <v>4.5156591405681068E-2</v>
      </c>
      <c r="F88" s="96">
        <f t="shared" si="6"/>
        <v>0.2846911369740377</v>
      </c>
      <c r="G88" s="97">
        <f t="shared" si="7"/>
        <v>0.2846911369740377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9</v>
      </c>
      <c r="W88" s="112">
        <v>11</v>
      </c>
      <c r="X88" s="112">
        <v>14</v>
      </c>
      <c r="Y88" s="112">
        <v>13</v>
      </c>
      <c r="Z88" s="112">
        <v>12</v>
      </c>
    </row>
    <row r="89" spans="1:30" ht="15" customHeight="1" x14ac:dyDescent="0.25">
      <c r="A89" s="49" t="s">
        <v>6</v>
      </c>
      <c r="B89" s="49"/>
      <c r="C89" s="57" t="str">
        <f t="shared" si="3"/>
        <v>1,864</v>
      </c>
      <c r="D89" s="96">
        <f t="shared" si="4"/>
        <v>2.8130170987313852E-2</v>
      </c>
      <c r="E89" s="97">
        <f t="shared" si="5"/>
        <v>2.8130170987313852E-2</v>
      </c>
      <c r="F89" s="96">
        <f t="shared" si="6"/>
        <v>0.20491273432449897</v>
      </c>
      <c r="G89" s="97">
        <f t="shared" si="7"/>
        <v>0.20491273432449897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77</v>
      </c>
      <c r="W89" s="112">
        <v>83</v>
      </c>
      <c r="X89" s="112">
        <v>72</v>
      </c>
      <c r="Y89" s="112">
        <v>89</v>
      </c>
      <c r="Z89" s="112">
        <v>92</v>
      </c>
    </row>
    <row r="90" spans="1:30" ht="15" customHeight="1" x14ac:dyDescent="0.25">
      <c r="A90" s="49" t="s">
        <v>95</v>
      </c>
      <c r="B90" s="49"/>
      <c r="C90" s="57" t="str">
        <f t="shared" si="3"/>
        <v>$44,877</v>
      </c>
      <c r="D90" s="96">
        <f t="shared" si="4"/>
        <v>0.13514544442758125</v>
      </c>
      <c r="E90" s="97">
        <f t="shared" si="5"/>
        <v>0.13514544442758125</v>
      </c>
      <c r="F90" s="96">
        <f t="shared" si="6"/>
        <v>0.11806368030295467</v>
      </c>
      <c r="G90" s="97">
        <f t="shared" si="7"/>
        <v>0.11806368030295467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155</v>
      </c>
      <c r="W90" s="112">
        <v>174</v>
      </c>
      <c r="X90" s="112">
        <v>180</v>
      </c>
      <c r="Y90" s="112">
        <v>177</v>
      </c>
      <c r="Z90" s="112">
        <v>154</v>
      </c>
    </row>
    <row r="91" spans="1:30" ht="15" customHeight="1" x14ac:dyDescent="0.25">
      <c r="A91" s="49" t="s">
        <v>7</v>
      </c>
      <c r="B91" s="49"/>
      <c r="C91" s="57" t="str">
        <f t="shared" si="3"/>
        <v>$114.4 mil</v>
      </c>
      <c r="D91" s="96">
        <f t="shared" si="4"/>
        <v>3.7447131767271102E-2</v>
      </c>
      <c r="E91" s="97">
        <f t="shared" si="5"/>
        <v>3.7447131767271102E-2</v>
      </c>
      <c r="F91" s="96">
        <f t="shared" si="6"/>
        <v>0.53893720478493656</v>
      </c>
      <c r="G91" s="97">
        <f t="shared" si="7"/>
        <v>0.53893720478493656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786</v>
      </c>
      <c r="W91" s="112">
        <v>908</v>
      </c>
      <c r="X91" s="112">
        <v>915</v>
      </c>
      <c r="Y91" s="112">
        <v>933</v>
      </c>
      <c r="Z91" s="112">
        <v>942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51</v>
      </c>
      <c r="W93" s="112">
        <v>70</v>
      </c>
      <c r="X93" s="112">
        <v>65</v>
      </c>
      <c r="Y93" s="112">
        <v>67</v>
      </c>
      <c r="Z93" s="112">
        <v>81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115</v>
      </c>
      <c r="W94" s="112">
        <v>115</v>
      </c>
      <c r="X94" s="112">
        <v>122</v>
      </c>
      <c r="Y94" s="112">
        <v>125</v>
      </c>
      <c r="Z94" s="112">
        <v>126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23</v>
      </c>
      <c r="W95" s="112">
        <v>27</v>
      </c>
      <c r="X95" s="112">
        <v>26</v>
      </c>
      <c r="Y95" s="112">
        <v>26</v>
      </c>
      <c r="Z95" s="112">
        <v>27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94</v>
      </c>
      <c r="W96" s="112">
        <v>90</v>
      </c>
      <c r="X96" s="112">
        <v>89</v>
      </c>
      <c r="Y96" s="112">
        <v>100</v>
      </c>
      <c r="Z96" s="112">
        <v>111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106</v>
      </c>
      <c r="W97" s="112">
        <v>126</v>
      </c>
      <c r="X97" s="112">
        <v>120</v>
      </c>
      <c r="Y97" s="112">
        <v>112</v>
      </c>
      <c r="Z97" s="112">
        <v>118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65</v>
      </c>
      <c r="W98" s="112">
        <v>69</v>
      </c>
      <c r="X98" s="112">
        <v>63</v>
      </c>
      <c r="Y98" s="112">
        <v>61</v>
      </c>
      <c r="Z98" s="112">
        <v>63</v>
      </c>
    </row>
    <row r="99" spans="1:32" ht="15" customHeight="1" x14ac:dyDescent="0.25">
      <c r="S99" s="115" t="s">
        <v>196</v>
      </c>
      <c r="T99" s="115"/>
      <c r="U99" s="112"/>
      <c r="V99" s="112">
        <v>10</v>
      </c>
      <c r="W99" s="112">
        <v>14</v>
      </c>
      <c r="X99" s="112">
        <v>9</v>
      </c>
      <c r="Y99" s="112">
        <v>10</v>
      </c>
      <c r="Z99" s="112">
        <v>15</v>
      </c>
    </row>
    <row r="100" spans="1:32" ht="15" customHeight="1" x14ac:dyDescent="0.25">
      <c r="S100" s="115" t="s">
        <v>58</v>
      </c>
      <c r="T100" s="115"/>
      <c r="U100" s="112"/>
      <c r="V100" s="112">
        <v>97</v>
      </c>
      <c r="W100" s="112">
        <v>99</v>
      </c>
      <c r="X100" s="112">
        <v>120</v>
      </c>
      <c r="Y100" s="112">
        <v>121</v>
      </c>
      <c r="Z100" s="112">
        <v>113</v>
      </c>
    </row>
    <row r="101" spans="1:32" x14ac:dyDescent="0.25">
      <c r="A101" s="18"/>
      <c r="S101" s="118" t="s">
        <v>53</v>
      </c>
      <c r="T101" s="118"/>
      <c r="U101" s="112"/>
      <c r="V101" s="112">
        <v>760</v>
      </c>
      <c r="W101" s="112">
        <v>838</v>
      </c>
      <c r="X101" s="112">
        <v>861</v>
      </c>
      <c r="Y101" s="112">
        <v>877</v>
      </c>
      <c r="Z101" s="112">
        <v>913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1291</v>
      </c>
      <c r="W104" s="112">
        <v>1413</v>
      </c>
      <c r="X104" s="112">
        <v>1395</v>
      </c>
      <c r="Y104" s="112">
        <v>1537</v>
      </c>
      <c r="Z104" s="112">
        <v>1669</v>
      </c>
      <c r="AB104" s="109" t="str">
        <f>TEXT(Z104,"###,###")</f>
        <v>1,669</v>
      </c>
      <c r="AD104" s="130">
        <f>Z104/($Z$4)*100</f>
        <v>59.184397163120572</v>
      </c>
      <c r="AF104" s="109"/>
    </row>
    <row r="105" spans="1:32" x14ac:dyDescent="0.25">
      <c r="S105" s="115" t="s">
        <v>17</v>
      </c>
      <c r="T105" s="115"/>
      <c r="U105" s="112"/>
      <c r="V105" s="112">
        <v>682</v>
      </c>
      <c r="W105" s="112">
        <v>689</v>
      </c>
      <c r="X105" s="112">
        <v>699</v>
      </c>
      <c r="Y105" s="112">
        <v>674</v>
      </c>
      <c r="Z105" s="112">
        <v>657</v>
      </c>
      <c r="AB105" s="109" t="str">
        <f>TEXT(Z105,"###,###")</f>
        <v>657</v>
      </c>
      <c r="AD105" s="130">
        <f>Z105/($Z$4)*100</f>
        <v>23.297872340425531</v>
      </c>
      <c r="AF105" s="109"/>
    </row>
    <row r="106" spans="1:32" x14ac:dyDescent="0.25">
      <c r="S106" s="118" t="s">
        <v>53</v>
      </c>
      <c r="T106" s="118"/>
      <c r="U106" s="120"/>
      <c r="V106" s="120">
        <v>1973</v>
      </c>
      <c r="W106" s="120">
        <v>2102</v>
      </c>
      <c r="X106" s="120">
        <v>2094</v>
      </c>
      <c r="Y106" s="120">
        <v>2211</v>
      </c>
      <c r="Z106" s="120">
        <v>2326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451</v>
      </c>
      <c r="W108" s="112">
        <v>577</v>
      </c>
      <c r="X108" s="112">
        <v>526</v>
      </c>
      <c r="Y108" s="112">
        <v>592</v>
      </c>
      <c r="Z108" s="112">
        <v>615</v>
      </c>
      <c r="AB108" s="109" t="str">
        <f>TEXT(Z108,"###,###")</f>
        <v>615</v>
      </c>
      <c r="AD108" s="130">
        <f>Z108/($Z$4)*100</f>
        <v>21.808510638297875</v>
      </c>
      <c r="AF108" s="109"/>
    </row>
    <row r="109" spans="1:32" x14ac:dyDescent="0.25">
      <c r="S109" s="115" t="s">
        <v>20</v>
      </c>
      <c r="T109" s="115"/>
      <c r="U109" s="112"/>
      <c r="V109" s="112">
        <v>438</v>
      </c>
      <c r="W109" s="112">
        <v>404</v>
      </c>
      <c r="X109" s="112">
        <v>499</v>
      </c>
      <c r="Y109" s="112">
        <v>518</v>
      </c>
      <c r="Z109" s="112">
        <v>489</v>
      </c>
      <c r="AB109" s="109" t="str">
        <f>TEXT(Z109,"###,###")</f>
        <v>489</v>
      </c>
      <c r="AD109" s="130">
        <f>Z109/($Z$4)*100</f>
        <v>17.340425531914892</v>
      </c>
      <c r="AF109" s="109"/>
    </row>
    <row r="110" spans="1:32" x14ac:dyDescent="0.25">
      <c r="S110" s="115" t="s">
        <v>21</v>
      </c>
      <c r="T110" s="115"/>
      <c r="U110" s="112"/>
      <c r="V110" s="112">
        <v>373</v>
      </c>
      <c r="W110" s="112">
        <v>380</v>
      </c>
      <c r="X110" s="112">
        <v>398</v>
      </c>
      <c r="Y110" s="112">
        <v>408</v>
      </c>
      <c r="Z110" s="112">
        <v>540</v>
      </c>
      <c r="AB110" s="109" t="str">
        <f>TEXT(Z110,"###,###")</f>
        <v>540</v>
      </c>
      <c r="AD110" s="130">
        <f>Z110/($Z$4)*100</f>
        <v>19.148936170212767</v>
      </c>
      <c r="AF110" s="109"/>
    </row>
    <row r="111" spans="1:32" x14ac:dyDescent="0.25">
      <c r="S111" s="115" t="s">
        <v>22</v>
      </c>
      <c r="T111" s="115"/>
      <c r="U111" s="112"/>
      <c r="V111" s="112">
        <v>636</v>
      </c>
      <c r="W111" s="112">
        <v>660</v>
      </c>
      <c r="X111" s="112">
        <v>671</v>
      </c>
      <c r="Y111" s="112">
        <v>697</v>
      </c>
      <c r="Z111" s="112">
        <v>678</v>
      </c>
      <c r="AB111" s="109" t="str">
        <f>TEXT(Z111,"###,###")</f>
        <v>678</v>
      </c>
      <c r="AD111" s="130">
        <f>Z111/($Z$4)*100</f>
        <v>24.042553191489361</v>
      </c>
      <c r="AF111" s="109"/>
    </row>
    <row r="112" spans="1:32" x14ac:dyDescent="0.25">
      <c r="S112" s="118" t="s">
        <v>53</v>
      </c>
      <c r="T112" s="118"/>
      <c r="U112" s="112"/>
      <c r="V112" s="112">
        <v>2276</v>
      </c>
      <c r="W112" s="112">
        <v>2534</v>
      </c>
      <c r="X112" s="112">
        <v>2585</v>
      </c>
      <c r="Y112" s="112">
        <v>2734</v>
      </c>
      <c r="Z112" s="112">
        <v>2818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43.48</v>
      </c>
      <c r="W118" s="131">
        <v>43.76</v>
      </c>
      <c r="X118" s="131">
        <v>43.67</v>
      </c>
      <c r="Y118" s="131">
        <v>43.21</v>
      </c>
      <c r="Z118" s="131">
        <v>42.6</v>
      </c>
      <c r="AB118" s="109" t="str">
        <f>TEXT(Z118,"##.0")</f>
        <v>42.6</v>
      </c>
    </row>
    <row r="120" spans="19:32" x14ac:dyDescent="0.25">
      <c r="S120" s="101" t="s">
        <v>97</v>
      </c>
      <c r="T120" s="112"/>
      <c r="U120" s="112"/>
      <c r="V120" s="112">
        <v>1040</v>
      </c>
      <c r="W120" s="112">
        <v>1125</v>
      </c>
      <c r="X120" s="112">
        <v>1141</v>
      </c>
      <c r="Y120" s="112">
        <v>1146</v>
      </c>
      <c r="Z120" s="112">
        <v>1220</v>
      </c>
      <c r="AB120" s="109" t="str">
        <f>TEXT(Z120,"###,###")</f>
        <v>1,220</v>
      </c>
    </row>
    <row r="121" spans="19:32" x14ac:dyDescent="0.25">
      <c r="S121" s="101" t="s">
        <v>98</v>
      </c>
      <c r="T121" s="112"/>
      <c r="U121" s="112"/>
      <c r="V121" s="112">
        <v>276</v>
      </c>
      <c r="W121" s="112">
        <v>362</v>
      </c>
      <c r="X121" s="112">
        <v>381</v>
      </c>
      <c r="Y121" s="112">
        <v>371</v>
      </c>
      <c r="Z121" s="112">
        <v>356</v>
      </c>
      <c r="AB121" s="109" t="str">
        <f>TEXT(Z121,"###,###")</f>
        <v>356</v>
      </c>
    </row>
    <row r="122" spans="19:32" x14ac:dyDescent="0.25">
      <c r="S122" s="101" t="s">
        <v>99</v>
      </c>
      <c r="T122" s="112"/>
      <c r="U122" s="112"/>
      <c r="V122" s="112">
        <v>224</v>
      </c>
      <c r="W122" s="112">
        <v>259</v>
      </c>
      <c r="X122" s="112">
        <v>263</v>
      </c>
      <c r="Y122" s="112">
        <v>290</v>
      </c>
      <c r="Z122" s="112">
        <v>299</v>
      </c>
      <c r="AB122" s="109" t="str">
        <f>TEXT(Z122,"###,###")</f>
        <v>299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1264</v>
      </c>
      <c r="W124" s="112">
        <v>1384</v>
      </c>
      <c r="X124" s="112">
        <v>1404</v>
      </c>
      <c r="Y124" s="112">
        <v>1436</v>
      </c>
      <c r="Z124" s="112">
        <v>1519</v>
      </c>
      <c r="AB124" s="109" t="str">
        <f>TEXT(Z124,"###,###")</f>
        <v>1,519</v>
      </c>
      <c r="AD124" s="127">
        <f>Z124/$Z$7*100</f>
        <v>81.491416309012877</v>
      </c>
    </row>
    <row r="125" spans="19:32" x14ac:dyDescent="0.25">
      <c r="S125" s="101" t="s">
        <v>101</v>
      </c>
      <c r="T125" s="112"/>
      <c r="U125" s="112"/>
      <c r="V125" s="112">
        <v>500</v>
      </c>
      <c r="W125" s="112">
        <v>621</v>
      </c>
      <c r="X125" s="112">
        <v>644</v>
      </c>
      <c r="Y125" s="112">
        <v>661</v>
      </c>
      <c r="Z125" s="112">
        <v>655</v>
      </c>
      <c r="AB125" s="109" t="str">
        <f>TEXT(Z125,"###,###")</f>
        <v>655</v>
      </c>
      <c r="AD125" s="127">
        <f>Z125/$Z$7*100</f>
        <v>35.139484978540771</v>
      </c>
    </row>
    <row r="127" spans="19:32" x14ac:dyDescent="0.25">
      <c r="S127" s="101" t="s">
        <v>102</v>
      </c>
      <c r="T127" s="112"/>
      <c r="U127" s="112"/>
      <c r="V127" s="112">
        <v>785</v>
      </c>
      <c r="W127" s="112">
        <v>906</v>
      </c>
      <c r="X127" s="112">
        <v>919</v>
      </c>
      <c r="Y127" s="112">
        <v>930</v>
      </c>
      <c r="Z127" s="112">
        <v>941</v>
      </c>
      <c r="AB127" s="109" t="str">
        <f>TEXT(Z127,"###,###")</f>
        <v>941</v>
      </c>
      <c r="AD127" s="127">
        <f>Z127/$Z$7*100</f>
        <v>50.482832618025753</v>
      </c>
    </row>
    <row r="128" spans="19:32" x14ac:dyDescent="0.25">
      <c r="S128" s="101" t="s">
        <v>103</v>
      </c>
      <c r="T128" s="112"/>
      <c r="U128" s="112"/>
      <c r="V128" s="112">
        <v>756</v>
      </c>
      <c r="W128" s="112">
        <v>837</v>
      </c>
      <c r="X128" s="112">
        <v>861</v>
      </c>
      <c r="Y128" s="112">
        <v>872</v>
      </c>
      <c r="Z128" s="112">
        <v>912</v>
      </c>
      <c r="AB128" s="109" t="str">
        <f>TEXT(Z128,"###,###")</f>
        <v>912</v>
      </c>
      <c r="AD128" s="127">
        <f>Z128/$Z$7*100</f>
        <v>48.927038626609445</v>
      </c>
    </row>
    <row r="130" spans="19:20" x14ac:dyDescent="0.25">
      <c r="S130" s="101" t="s">
        <v>277</v>
      </c>
      <c r="T130" s="127">
        <v>65.450643776824037</v>
      </c>
    </row>
    <row r="131" spans="19:20" x14ac:dyDescent="0.25">
      <c r="S131" s="101" t="s">
        <v>278</v>
      </c>
      <c r="T131" s="127">
        <v>19.098712446351932</v>
      </c>
    </row>
    <row r="132" spans="19:20" x14ac:dyDescent="0.25">
      <c r="S132" s="101" t="s">
        <v>279</v>
      </c>
      <c r="T132" s="127">
        <v>16.040772532188839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579CFF-98DA-4A87-99E5-05A086E1A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78CB49-C0D3-4B91-A24A-8E5BAE009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951C171-D4BE-4AD6-B553-BE686E6ED5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C7CDB9-5308-49C7-90DD-1948FA20F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C67-F33B-47B6-9B34-F8C999AAE072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9.49 Mount Isa,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17553</v>
      </c>
      <c r="W4" s="108">
        <v>17375</v>
      </c>
      <c r="X4" s="108">
        <v>17949</v>
      </c>
      <c r="Y4" s="108">
        <v>18599</v>
      </c>
      <c r="Z4" s="108">
        <v>18501</v>
      </c>
      <c r="AB4" s="109" t="str">
        <f>TEXT(Z4,"###,###")</f>
        <v>18,501</v>
      </c>
      <c r="AD4" s="110">
        <f>Z4/Y4-1</f>
        <v>-5.2691004892736482E-3</v>
      </c>
      <c r="AF4" s="110">
        <f>Z4/V4-1</f>
        <v>5.4007861903948129E-2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9525</v>
      </c>
      <c r="W5" s="108">
        <v>9462</v>
      </c>
      <c r="X5" s="108">
        <v>9516</v>
      </c>
      <c r="Y5" s="108">
        <v>9830</v>
      </c>
      <c r="Z5" s="108">
        <v>9762</v>
      </c>
      <c r="AB5" s="109" t="str">
        <f>TEXT(Z5,"###,###")</f>
        <v>9,762</v>
      </c>
      <c r="AD5" s="110">
        <f t="shared" ref="AD5:AD9" si="0">Z5/Y5-1</f>
        <v>-6.9175991861647468E-3</v>
      </c>
      <c r="AF5" s="110">
        <f t="shared" ref="AF5:AF9" si="1">Z5/V5-1</f>
        <v>2.4881889763779474E-2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8024</v>
      </c>
      <c r="W6" s="108">
        <v>7908</v>
      </c>
      <c r="X6" s="108">
        <v>8402</v>
      </c>
      <c r="Y6" s="108">
        <v>8746</v>
      </c>
      <c r="Z6" s="108">
        <v>8725</v>
      </c>
      <c r="AB6" s="109" t="str">
        <f>TEXT(Z6,"###,###")</f>
        <v>8,725</v>
      </c>
      <c r="AD6" s="110">
        <f t="shared" si="0"/>
        <v>-2.4010976446375842E-3</v>
      </c>
      <c r="AF6" s="110">
        <f t="shared" si="1"/>
        <v>8.7362911266201326E-2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11948</v>
      </c>
      <c r="W7" s="108">
        <v>12196</v>
      </c>
      <c r="X7" s="108">
        <v>12338</v>
      </c>
      <c r="Y7" s="108">
        <v>12322</v>
      </c>
      <c r="Z7" s="108">
        <v>12309</v>
      </c>
      <c r="AB7" s="109" t="str">
        <f>TEXT(Z7,"###,###")</f>
        <v>12,309</v>
      </c>
      <c r="AD7" s="110">
        <f t="shared" si="0"/>
        <v>-1.0550235351404202E-3</v>
      </c>
      <c r="AF7" s="110">
        <f t="shared" si="1"/>
        <v>3.0214261801138287E-2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18,501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12,309</v>
      </c>
      <c r="P8" s="67"/>
      <c r="S8" s="107" t="s">
        <v>82</v>
      </c>
      <c r="T8" s="108"/>
      <c r="U8" s="108"/>
      <c r="V8" s="108">
        <v>59129</v>
      </c>
      <c r="W8" s="108">
        <v>59531.43</v>
      </c>
      <c r="X8" s="108">
        <v>60584</v>
      </c>
      <c r="Y8" s="108">
        <v>61838.68</v>
      </c>
      <c r="Z8" s="108">
        <v>65170</v>
      </c>
      <c r="AB8" s="109" t="str">
        <f>TEXT(Z8,"$###,###")</f>
        <v>$65,170</v>
      </c>
      <c r="AD8" s="110">
        <f t="shared" si="0"/>
        <v>5.3871136964760646E-2</v>
      </c>
      <c r="AF8" s="110">
        <f t="shared" si="1"/>
        <v>0.10216644962708643</v>
      </c>
    </row>
    <row r="9" spans="1:32" x14ac:dyDescent="0.25">
      <c r="A9" s="30" t="s">
        <v>14</v>
      </c>
      <c r="B9" s="71"/>
      <c r="C9" s="72"/>
      <c r="D9" s="73">
        <f>AD104</f>
        <v>80.590238365493761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54.09050288406857</v>
      </c>
      <c r="P9" s="74" t="s">
        <v>83</v>
      </c>
      <c r="S9" s="107" t="s">
        <v>7</v>
      </c>
      <c r="T9" s="108"/>
      <c r="U9" s="108"/>
      <c r="V9" s="108">
        <v>926620908</v>
      </c>
      <c r="W9" s="108">
        <v>975329060</v>
      </c>
      <c r="X9" s="108">
        <v>1009859263</v>
      </c>
      <c r="Y9" s="108">
        <v>1009120807</v>
      </c>
      <c r="Z9" s="108">
        <v>1039844445</v>
      </c>
      <c r="AB9" s="109" t="str">
        <f>TEXT(Z9/1000000,"$#,###.0")&amp;" mil"</f>
        <v>$1,039.8 mil</v>
      </c>
      <c r="AD9" s="110">
        <f t="shared" si="0"/>
        <v>3.0445946398962809E-2</v>
      </c>
      <c r="AF9" s="110">
        <f t="shared" si="1"/>
        <v>0.12218970673171992</v>
      </c>
    </row>
    <row r="10" spans="1:32" x14ac:dyDescent="0.25">
      <c r="A10" s="30" t="s">
        <v>17</v>
      </c>
      <c r="B10" s="71"/>
      <c r="C10" s="72"/>
      <c r="D10" s="73">
        <f>AD105</f>
        <v>16.782876601264796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45.755138516532618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94.183118043707864</v>
      </c>
      <c r="P11" s="74" t="s">
        <v>83</v>
      </c>
      <c r="S11" s="107" t="s">
        <v>29</v>
      </c>
      <c r="T11" s="112"/>
      <c r="U11" s="112"/>
      <c r="V11" s="112">
        <v>16452</v>
      </c>
      <c r="W11" s="112">
        <v>16586</v>
      </c>
      <c r="X11" s="112">
        <v>17167</v>
      </c>
      <c r="Y11" s="112">
        <v>17855</v>
      </c>
      <c r="Z11" s="112">
        <v>17785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2.0391583394264359</v>
      </c>
      <c r="P12" s="74" t="s">
        <v>83</v>
      </c>
      <c r="S12" s="107" t="s">
        <v>30</v>
      </c>
      <c r="T12" s="112"/>
      <c r="U12" s="112"/>
      <c r="V12" s="112">
        <v>1098</v>
      </c>
      <c r="W12" s="112">
        <v>790</v>
      </c>
      <c r="X12" s="112">
        <v>782</v>
      </c>
      <c r="Y12" s="112">
        <v>739</v>
      </c>
      <c r="Z12" s="112">
        <v>716</v>
      </c>
    </row>
    <row r="13" spans="1:32" ht="15" customHeight="1" x14ac:dyDescent="0.25">
      <c r="A13" s="30" t="s">
        <v>19</v>
      </c>
      <c r="B13" s="72"/>
      <c r="C13" s="72"/>
      <c r="D13" s="73">
        <f>AD108</f>
        <v>8.123885195394843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3.793971890486636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12.502026917463921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24.45813739797849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18.782509752925876</v>
      </c>
      <c r="P15" s="74" t="s">
        <v>83</v>
      </c>
      <c r="S15" s="115" t="s">
        <v>59</v>
      </c>
      <c r="T15" s="115"/>
      <c r="U15" s="116"/>
      <c r="V15" s="116">
        <v>348</v>
      </c>
      <c r="W15" s="116">
        <v>349</v>
      </c>
      <c r="X15" s="116">
        <v>335</v>
      </c>
      <c r="Y15" s="112">
        <v>322</v>
      </c>
      <c r="Z15" s="112">
        <v>357</v>
      </c>
      <c r="AB15" s="117">
        <f t="shared" ref="AB15:AB34" si="2">IF(Z15="np",0,Z15/$Z$34)</f>
        <v>1.9295211328505025E-2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52.240419436787199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81.217490247074124</v>
      </c>
      <c r="P16" s="37" t="s">
        <v>83</v>
      </c>
      <c r="S16" s="115" t="s">
        <v>60</v>
      </c>
      <c r="T16" s="115"/>
      <c r="U16" s="116"/>
      <c r="V16" s="116">
        <v>2977</v>
      </c>
      <c r="W16" s="116">
        <v>2945</v>
      </c>
      <c r="X16" s="116">
        <v>2992</v>
      </c>
      <c r="Y16" s="112">
        <v>3028</v>
      </c>
      <c r="Z16" s="112">
        <v>3030</v>
      </c>
      <c r="AB16" s="117">
        <f t="shared" si="2"/>
        <v>0.16376607934277376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639</v>
      </c>
      <c r="W17" s="116">
        <v>592</v>
      </c>
      <c r="X17" s="116">
        <v>572</v>
      </c>
      <c r="Y17" s="112">
        <v>633</v>
      </c>
      <c r="Z17" s="112">
        <v>606</v>
      </c>
      <c r="AB17" s="117">
        <f t="shared" si="2"/>
        <v>3.2753215868554751E-2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88</v>
      </c>
      <c r="W18" s="116">
        <v>100</v>
      </c>
      <c r="X18" s="116">
        <v>98</v>
      </c>
      <c r="Y18" s="112">
        <v>93</v>
      </c>
      <c r="Z18" s="112">
        <v>100</v>
      </c>
      <c r="AB18" s="117">
        <f t="shared" si="2"/>
        <v>5.4048211004215762E-3</v>
      </c>
    </row>
    <row r="19" spans="1:28" x14ac:dyDescent="0.25">
      <c r="A19" s="63" t="str">
        <f>$S$1&amp;" ("&amp;$V$2&amp;" to "&amp;$Z$2&amp;")"</f>
        <v>Mount Isa (2018-19 to 2022-23)</v>
      </c>
      <c r="B19" s="63"/>
      <c r="C19" s="63"/>
      <c r="D19" s="63"/>
      <c r="E19" s="63"/>
      <c r="F19" s="63"/>
      <c r="G19" s="63" t="str">
        <f>$S$1&amp;" ("&amp;$V$2&amp;" to "&amp;$Z$2&amp;")"</f>
        <v>Mount Isa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1172</v>
      </c>
      <c r="W19" s="116">
        <v>1144</v>
      </c>
      <c r="X19" s="116">
        <v>1174</v>
      </c>
      <c r="Y19" s="112">
        <v>1203</v>
      </c>
      <c r="Z19" s="112">
        <v>1202</v>
      </c>
      <c r="AB19" s="117">
        <f t="shared" si="2"/>
        <v>6.4965949627067338E-2</v>
      </c>
    </row>
    <row r="20" spans="1:28" x14ac:dyDescent="0.25">
      <c r="S20" s="115" t="s">
        <v>64</v>
      </c>
      <c r="T20" s="115"/>
      <c r="U20" s="116"/>
      <c r="V20" s="116">
        <v>374</v>
      </c>
      <c r="W20" s="116">
        <v>420</v>
      </c>
      <c r="X20" s="116">
        <v>435</v>
      </c>
      <c r="Y20" s="112">
        <v>450</v>
      </c>
      <c r="Z20" s="112">
        <v>477</v>
      </c>
      <c r="AB20" s="117">
        <f t="shared" si="2"/>
        <v>2.5780996649010918E-2</v>
      </c>
    </row>
    <row r="21" spans="1:28" x14ac:dyDescent="0.25">
      <c r="S21" s="115" t="s">
        <v>65</v>
      </c>
      <c r="T21" s="115"/>
      <c r="U21" s="116"/>
      <c r="V21" s="116">
        <v>1343</v>
      </c>
      <c r="W21" s="116">
        <v>1408</v>
      </c>
      <c r="X21" s="116">
        <v>1561</v>
      </c>
      <c r="Y21" s="112">
        <v>1759</v>
      </c>
      <c r="Z21" s="112">
        <v>1766</v>
      </c>
      <c r="AB21" s="117">
        <f t="shared" si="2"/>
        <v>9.5449140633445034E-2</v>
      </c>
    </row>
    <row r="22" spans="1:28" x14ac:dyDescent="0.25">
      <c r="S22" s="115" t="s">
        <v>66</v>
      </c>
      <c r="T22" s="115"/>
      <c r="U22" s="116"/>
      <c r="V22" s="116">
        <v>1548</v>
      </c>
      <c r="W22" s="116">
        <v>1501</v>
      </c>
      <c r="X22" s="116">
        <v>1689</v>
      </c>
      <c r="Y22" s="112">
        <v>1742</v>
      </c>
      <c r="Z22" s="112">
        <v>1618</v>
      </c>
      <c r="AB22" s="117">
        <f t="shared" si="2"/>
        <v>8.7450005404821105E-2</v>
      </c>
    </row>
    <row r="23" spans="1:28" x14ac:dyDescent="0.25">
      <c r="S23" s="115" t="s">
        <v>67</v>
      </c>
      <c r="T23" s="115"/>
      <c r="U23" s="116"/>
      <c r="V23" s="116">
        <v>524</v>
      </c>
      <c r="W23" s="116">
        <v>525</v>
      </c>
      <c r="X23" s="116">
        <v>546</v>
      </c>
      <c r="Y23" s="112">
        <v>605</v>
      </c>
      <c r="Z23" s="112">
        <v>570</v>
      </c>
      <c r="AB23" s="117">
        <f t="shared" si="2"/>
        <v>3.0807480272402984E-2</v>
      </c>
    </row>
    <row r="24" spans="1:28" x14ac:dyDescent="0.25">
      <c r="S24" s="115" t="s">
        <v>68</v>
      </c>
      <c r="T24" s="115"/>
      <c r="U24" s="116"/>
      <c r="V24" s="116">
        <v>54</v>
      </c>
      <c r="W24" s="116">
        <v>38</v>
      </c>
      <c r="X24" s="116">
        <v>56</v>
      </c>
      <c r="Y24" s="112">
        <v>44</v>
      </c>
      <c r="Z24" s="112">
        <v>73</v>
      </c>
      <c r="AB24" s="117">
        <f t="shared" si="2"/>
        <v>3.9455194033077507E-3</v>
      </c>
    </row>
    <row r="25" spans="1:28" x14ac:dyDescent="0.25">
      <c r="S25" s="115" t="s">
        <v>69</v>
      </c>
      <c r="T25" s="115"/>
      <c r="U25" s="116"/>
      <c r="V25" s="116">
        <v>257</v>
      </c>
      <c r="W25" s="116">
        <v>243</v>
      </c>
      <c r="X25" s="116">
        <v>241</v>
      </c>
      <c r="Y25" s="112">
        <v>274</v>
      </c>
      <c r="Z25" s="112">
        <v>323</v>
      </c>
      <c r="AB25" s="117">
        <f t="shared" si="2"/>
        <v>1.7457572154361691E-2</v>
      </c>
    </row>
    <row r="26" spans="1:28" x14ac:dyDescent="0.25">
      <c r="S26" s="115" t="s">
        <v>70</v>
      </c>
      <c r="T26" s="115"/>
      <c r="U26" s="116"/>
      <c r="V26" s="116">
        <v>229</v>
      </c>
      <c r="W26" s="116">
        <v>290</v>
      </c>
      <c r="X26" s="116">
        <v>287</v>
      </c>
      <c r="Y26" s="112">
        <v>280</v>
      </c>
      <c r="Z26" s="112">
        <v>337</v>
      </c>
      <c r="AB26" s="117">
        <f t="shared" si="2"/>
        <v>1.8214247108420713E-2</v>
      </c>
    </row>
    <row r="27" spans="1:28" x14ac:dyDescent="0.25">
      <c r="S27" s="115" t="s">
        <v>71</v>
      </c>
      <c r="T27" s="115"/>
      <c r="U27" s="116"/>
      <c r="V27" s="116">
        <v>601</v>
      </c>
      <c r="W27" s="116">
        <v>627</v>
      </c>
      <c r="X27" s="116">
        <v>711</v>
      </c>
      <c r="Y27" s="112">
        <v>805</v>
      </c>
      <c r="Z27" s="112">
        <v>747</v>
      </c>
      <c r="AB27" s="117">
        <f t="shared" si="2"/>
        <v>4.0374013620149175E-2</v>
      </c>
    </row>
    <row r="28" spans="1:28" x14ac:dyDescent="0.25">
      <c r="S28" s="115" t="s">
        <v>72</v>
      </c>
      <c r="T28" s="115"/>
      <c r="U28" s="116"/>
      <c r="V28" s="116">
        <v>2104</v>
      </c>
      <c r="W28" s="116">
        <v>1893</v>
      </c>
      <c r="X28" s="116">
        <v>1837</v>
      </c>
      <c r="Y28" s="112">
        <v>1900</v>
      </c>
      <c r="Z28" s="112">
        <v>1843</v>
      </c>
      <c r="AB28" s="117">
        <f t="shared" si="2"/>
        <v>9.9610852880769651E-2</v>
      </c>
    </row>
    <row r="29" spans="1:28" x14ac:dyDescent="0.25">
      <c r="S29" s="115" t="s">
        <v>73</v>
      </c>
      <c r="T29" s="115"/>
      <c r="U29" s="116"/>
      <c r="V29" s="116">
        <v>972</v>
      </c>
      <c r="W29" s="116">
        <v>1001</v>
      </c>
      <c r="X29" s="116">
        <v>1043</v>
      </c>
      <c r="Y29" s="112">
        <v>974</v>
      </c>
      <c r="Z29" s="112">
        <v>928</v>
      </c>
      <c r="AB29" s="117">
        <f t="shared" si="2"/>
        <v>5.0156739811912224E-2</v>
      </c>
    </row>
    <row r="30" spans="1:28" x14ac:dyDescent="0.25">
      <c r="S30" s="115" t="s">
        <v>74</v>
      </c>
      <c r="T30" s="115"/>
      <c r="U30" s="116"/>
      <c r="V30" s="116">
        <v>1195</v>
      </c>
      <c r="W30" s="116">
        <v>1218</v>
      </c>
      <c r="X30" s="116">
        <v>1186</v>
      </c>
      <c r="Y30" s="112">
        <v>1174</v>
      </c>
      <c r="Z30" s="112">
        <v>1149</v>
      </c>
      <c r="AB30" s="117">
        <f t="shared" si="2"/>
        <v>6.210139444384391E-2</v>
      </c>
    </row>
    <row r="31" spans="1:28" x14ac:dyDescent="0.25">
      <c r="S31" s="115" t="s">
        <v>75</v>
      </c>
      <c r="T31" s="115"/>
      <c r="U31" s="116"/>
      <c r="V31" s="116">
        <v>1891</v>
      </c>
      <c r="W31" s="116">
        <v>1929</v>
      </c>
      <c r="X31" s="116">
        <v>2024</v>
      </c>
      <c r="Y31" s="112">
        <v>2183</v>
      </c>
      <c r="Z31" s="112">
        <v>2190</v>
      </c>
      <c r="AB31" s="117">
        <f t="shared" si="2"/>
        <v>0.11836558209923252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94</v>
      </c>
      <c r="W32" s="116">
        <v>102</v>
      </c>
      <c r="X32" s="116">
        <v>103</v>
      </c>
      <c r="Y32" s="112">
        <v>119</v>
      </c>
      <c r="Z32" s="112">
        <v>132</v>
      </c>
      <c r="AB32" s="117">
        <f t="shared" si="2"/>
        <v>7.1343638525564806E-3</v>
      </c>
    </row>
    <row r="33" spans="19:32" x14ac:dyDescent="0.25">
      <c r="S33" s="115" t="s">
        <v>77</v>
      </c>
      <c r="T33" s="115"/>
      <c r="U33" s="116"/>
      <c r="V33" s="116">
        <v>735</v>
      </c>
      <c r="W33" s="116">
        <v>739</v>
      </c>
      <c r="X33" s="116">
        <v>776</v>
      </c>
      <c r="Y33" s="112">
        <v>834</v>
      </c>
      <c r="Z33" s="112">
        <v>841</v>
      </c>
      <c r="AB33" s="117">
        <f t="shared" si="2"/>
        <v>4.5454545454545456E-2</v>
      </c>
    </row>
    <row r="34" spans="19:32" x14ac:dyDescent="0.25">
      <c r="S34" s="118" t="s">
        <v>53</v>
      </c>
      <c r="T34" s="118"/>
      <c r="U34" s="119"/>
      <c r="V34" s="119">
        <v>17547</v>
      </c>
      <c r="W34" s="119">
        <v>17372</v>
      </c>
      <c r="X34" s="119">
        <v>17949</v>
      </c>
      <c r="Y34" s="120">
        <v>18596</v>
      </c>
      <c r="Z34" s="120">
        <v>18502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9883</v>
      </c>
      <c r="W37" s="112">
        <v>9952</v>
      </c>
      <c r="X37" s="112">
        <v>10159</v>
      </c>
      <c r="Y37" s="112">
        <v>9898</v>
      </c>
      <c r="Z37" s="112">
        <v>9993</v>
      </c>
      <c r="AB37" s="132">
        <f>Z37/Z40*100</f>
        <v>81.217490247074124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2067</v>
      </c>
      <c r="W38" s="112">
        <v>2245</v>
      </c>
      <c r="X38" s="112">
        <v>2178</v>
      </c>
      <c r="Y38" s="112">
        <v>2418</v>
      </c>
      <c r="Z38" s="112">
        <v>2311</v>
      </c>
      <c r="AB38" s="132">
        <f>Z38/Z40*100</f>
        <v>18.782509752925876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11950</v>
      </c>
      <c r="W40" s="112">
        <v>12197</v>
      </c>
      <c r="X40" s="112">
        <v>12337</v>
      </c>
      <c r="Y40" s="112">
        <v>12316</v>
      </c>
      <c r="Z40" s="112">
        <v>12304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21</v>
      </c>
      <c r="X44" s="112">
        <v>39</v>
      </c>
      <c r="Y44" s="112">
        <v>44</v>
      </c>
      <c r="Z44" s="112">
        <v>40</v>
      </c>
    </row>
    <row r="45" spans="19:32" x14ac:dyDescent="0.25">
      <c r="S45" s="115" t="s">
        <v>37</v>
      </c>
      <c r="T45" s="115"/>
      <c r="U45" s="112"/>
      <c r="V45" s="112">
        <v>223</v>
      </c>
      <c r="W45" s="112">
        <v>241</v>
      </c>
      <c r="X45" s="112">
        <v>266</v>
      </c>
      <c r="Y45" s="112">
        <v>324</v>
      </c>
      <c r="Z45" s="112">
        <v>338</v>
      </c>
    </row>
    <row r="46" spans="19:32" x14ac:dyDescent="0.25">
      <c r="S46" s="115" t="s">
        <v>38</v>
      </c>
      <c r="T46" s="115"/>
      <c r="U46" s="112"/>
      <c r="V46" s="112">
        <v>600</v>
      </c>
      <c r="W46" s="112">
        <v>595</v>
      </c>
      <c r="X46" s="112">
        <v>622</v>
      </c>
      <c r="Y46" s="112">
        <v>652</v>
      </c>
      <c r="Z46" s="112">
        <v>680</v>
      </c>
    </row>
    <row r="47" spans="19:32" x14ac:dyDescent="0.25">
      <c r="S47" s="115" t="s">
        <v>39</v>
      </c>
      <c r="T47" s="115"/>
      <c r="U47" s="112"/>
      <c r="V47" s="112">
        <v>1025</v>
      </c>
      <c r="W47" s="112">
        <v>985</v>
      </c>
      <c r="X47" s="112">
        <v>982</v>
      </c>
      <c r="Y47" s="112">
        <v>950</v>
      </c>
      <c r="Z47" s="112">
        <v>898</v>
      </c>
    </row>
    <row r="48" spans="19:32" x14ac:dyDescent="0.25">
      <c r="S48" s="115" t="s">
        <v>40</v>
      </c>
      <c r="T48" s="115"/>
      <c r="U48" s="112"/>
      <c r="V48" s="112">
        <v>1571</v>
      </c>
      <c r="W48" s="112">
        <v>1509</v>
      </c>
      <c r="X48" s="112">
        <v>1429</v>
      </c>
      <c r="Y48" s="112">
        <v>1507</v>
      </c>
      <c r="Z48" s="112">
        <v>1395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1268</v>
      </c>
      <c r="W49" s="112">
        <v>1228</v>
      </c>
      <c r="X49" s="112">
        <v>1259</v>
      </c>
      <c r="Y49" s="112">
        <v>1206</v>
      </c>
      <c r="Z49" s="112">
        <v>1270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Isa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1002</v>
      </c>
      <c r="W50" s="112">
        <v>995</v>
      </c>
      <c r="X50" s="112">
        <v>997</v>
      </c>
      <c r="Y50" s="112">
        <v>1129</v>
      </c>
      <c r="Z50" s="112">
        <v>1101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806</v>
      </c>
      <c r="W51" s="112">
        <v>798</v>
      </c>
      <c r="X51" s="112">
        <v>820</v>
      </c>
      <c r="Y51" s="112">
        <v>809</v>
      </c>
      <c r="Z51" s="112">
        <v>895</v>
      </c>
    </row>
    <row r="52" spans="1:26" ht="15" customHeight="1" x14ac:dyDescent="0.25">
      <c r="S52" s="115" t="s">
        <v>44</v>
      </c>
      <c r="T52" s="115"/>
      <c r="U52" s="112"/>
      <c r="V52" s="112">
        <v>832</v>
      </c>
      <c r="W52" s="112">
        <v>825</v>
      </c>
      <c r="X52" s="112">
        <v>770</v>
      </c>
      <c r="Y52" s="112">
        <v>814</v>
      </c>
      <c r="Z52" s="112">
        <v>774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732</v>
      </c>
      <c r="W53" s="112">
        <v>724</v>
      </c>
      <c r="X53" s="112">
        <v>732</v>
      </c>
      <c r="Y53" s="112">
        <v>768</v>
      </c>
      <c r="Z53" s="112">
        <v>781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704</v>
      </c>
      <c r="W54" s="112">
        <v>707</v>
      </c>
      <c r="X54" s="112">
        <v>756</v>
      </c>
      <c r="Y54" s="112">
        <v>710</v>
      </c>
      <c r="Z54" s="112">
        <v>649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418</v>
      </c>
      <c r="W55" s="112">
        <v>479</v>
      </c>
      <c r="X55" s="112">
        <v>494</v>
      </c>
      <c r="Y55" s="112">
        <v>548</v>
      </c>
      <c r="Z55" s="112">
        <v>555</v>
      </c>
    </row>
    <row r="56" spans="1:26" ht="15" customHeight="1" x14ac:dyDescent="0.25">
      <c r="S56" s="115" t="s">
        <v>48</v>
      </c>
      <c r="T56" s="115"/>
      <c r="U56" s="112"/>
      <c r="V56" s="112">
        <v>197</v>
      </c>
      <c r="W56" s="112">
        <v>213</v>
      </c>
      <c r="X56" s="112">
        <v>192</v>
      </c>
      <c r="Y56" s="112">
        <v>218</v>
      </c>
      <c r="Z56" s="112">
        <v>243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71</v>
      </c>
      <c r="W57" s="112">
        <v>84</v>
      </c>
      <c r="X57" s="112">
        <v>96</v>
      </c>
      <c r="Y57" s="112">
        <v>92</v>
      </c>
      <c r="Z57" s="112">
        <v>91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39</v>
      </c>
      <c r="W58" s="112">
        <v>41</v>
      </c>
      <c r="X58" s="112">
        <v>44</v>
      </c>
      <c r="Y58" s="112">
        <v>45</v>
      </c>
      <c r="Z58" s="112">
        <v>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</v>
      </c>
      <c r="W59" s="112">
        <v>16</v>
      </c>
      <c r="X59" s="112">
        <v>15</v>
      </c>
      <c r="Y59" s="112">
        <v>12</v>
      </c>
      <c r="Z59" s="112">
        <v>19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3</v>
      </c>
      <c r="Y60" s="112">
        <v>5</v>
      </c>
      <c r="Z60" s="112">
        <v>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9530</v>
      </c>
      <c r="W61" s="112">
        <v>9468</v>
      </c>
      <c r="X61" s="112">
        <v>9516</v>
      </c>
      <c r="Y61" s="112">
        <v>9827</v>
      </c>
      <c r="Z61" s="112">
        <v>9764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31</v>
      </c>
      <c r="X63" s="112">
        <v>32</v>
      </c>
      <c r="Y63" s="112">
        <v>67</v>
      </c>
      <c r="Z63" s="112">
        <v>48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263</v>
      </c>
      <c r="W64" s="112">
        <v>243</v>
      </c>
      <c r="X64" s="112">
        <v>298</v>
      </c>
      <c r="Y64" s="112">
        <v>343</v>
      </c>
      <c r="Z64" s="112">
        <v>348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Isa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552</v>
      </c>
      <c r="W65" s="112">
        <v>489</v>
      </c>
      <c r="X65" s="112">
        <v>563</v>
      </c>
      <c r="Y65" s="112">
        <v>540</v>
      </c>
      <c r="Z65" s="112">
        <v>569</v>
      </c>
    </row>
    <row r="66" spans="1:26" x14ac:dyDescent="0.25">
      <c r="S66" s="115" t="s">
        <v>39</v>
      </c>
      <c r="T66" s="115"/>
      <c r="U66" s="112"/>
      <c r="V66" s="112">
        <v>801</v>
      </c>
      <c r="W66" s="112">
        <v>801</v>
      </c>
      <c r="X66" s="112">
        <v>845</v>
      </c>
      <c r="Y66" s="112">
        <v>934</v>
      </c>
      <c r="Z66" s="112">
        <v>910</v>
      </c>
    </row>
    <row r="67" spans="1:26" x14ac:dyDescent="0.25">
      <c r="S67" s="115" t="s">
        <v>40</v>
      </c>
      <c r="T67" s="115"/>
      <c r="U67" s="112"/>
      <c r="V67" s="112">
        <v>1228</v>
      </c>
      <c r="W67" s="112">
        <v>1238</v>
      </c>
      <c r="X67" s="112">
        <v>1253</v>
      </c>
      <c r="Y67" s="112">
        <v>1229</v>
      </c>
      <c r="Z67" s="112">
        <v>1240</v>
      </c>
    </row>
    <row r="68" spans="1:26" x14ac:dyDescent="0.25">
      <c r="S68" s="115" t="s">
        <v>41</v>
      </c>
      <c r="T68" s="115"/>
      <c r="U68" s="112"/>
      <c r="V68" s="112">
        <v>1030</v>
      </c>
      <c r="W68" s="112">
        <v>1006</v>
      </c>
      <c r="X68" s="112">
        <v>1158</v>
      </c>
      <c r="Y68" s="112">
        <v>1180</v>
      </c>
      <c r="Z68" s="112">
        <v>1142</v>
      </c>
    </row>
    <row r="69" spans="1:26" x14ac:dyDescent="0.25">
      <c r="S69" s="115" t="s">
        <v>42</v>
      </c>
      <c r="T69" s="115"/>
      <c r="U69" s="112"/>
      <c r="V69" s="112">
        <v>873</v>
      </c>
      <c r="W69" s="112">
        <v>840</v>
      </c>
      <c r="X69" s="112">
        <v>933</v>
      </c>
      <c r="Y69" s="112">
        <v>969</v>
      </c>
      <c r="Z69" s="112">
        <v>906</v>
      </c>
    </row>
    <row r="70" spans="1:26" x14ac:dyDescent="0.25">
      <c r="S70" s="115" t="s">
        <v>43</v>
      </c>
      <c r="T70" s="115"/>
      <c r="U70" s="112"/>
      <c r="V70" s="112">
        <v>714</v>
      </c>
      <c r="W70" s="112">
        <v>714</v>
      </c>
      <c r="X70" s="112">
        <v>770</v>
      </c>
      <c r="Y70" s="112">
        <v>803</v>
      </c>
      <c r="Z70" s="112">
        <v>837</v>
      </c>
    </row>
    <row r="71" spans="1:26" x14ac:dyDescent="0.25">
      <c r="S71" s="115" t="s">
        <v>44</v>
      </c>
      <c r="T71" s="115"/>
      <c r="U71" s="112"/>
      <c r="V71" s="112">
        <v>774</v>
      </c>
      <c r="W71" s="112">
        <v>739</v>
      </c>
      <c r="X71" s="112">
        <v>716</v>
      </c>
      <c r="Y71" s="112">
        <v>747</v>
      </c>
      <c r="Z71" s="112">
        <v>752</v>
      </c>
    </row>
    <row r="72" spans="1:26" x14ac:dyDescent="0.25">
      <c r="S72" s="115" t="s">
        <v>45</v>
      </c>
      <c r="T72" s="115"/>
      <c r="U72" s="112"/>
      <c r="V72" s="112">
        <v>705</v>
      </c>
      <c r="W72" s="112">
        <v>714</v>
      </c>
      <c r="X72" s="112">
        <v>689</v>
      </c>
      <c r="Y72" s="112">
        <v>729</v>
      </c>
      <c r="Z72" s="112">
        <v>755</v>
      </c>
    </row>
    <row r="73" spans="1:26" x14ac:dyDescent="0.25">
      <c r="S73" s="115" t="s">
        <v>46</v>
      </c>
      <c r="T73" s="115"/>
      <c r="U73" s="112"/>
      <c r="V73" s="112">
        <v>570</v>
      </c>
      <c r="W73" s="112">
        <v>573</v>
      </c>
      <c r="X73" s="112">
        <v>567</v>
      </c>
      <c r="Y73" s="112">
        <v>594</v>
      </c>
      <c r="Z73" s="112">
        <v>551</v>
      </c>
    </row>
    <row r="74" spans="1:26" x14ac:dyDescent="0.25">
      <c r="S74" s="115" t="s">
        <v>47</v>
      </c>
      <c r="T74" s="115"/>
      <c r="U74" s="112"/>
      <c r="V74" s="112">
        <v>300</v>
      </c>
      <c r="W74" s="112">
        <v>318</v>
      </c>
      <c r="X74" s="112">
        <v>349</v>
      </c>
      <c r="Y74" s="112">
        <v>379</v>
      </c>
      <c r="Z74" s="112">
        <v>402</v>
      </c>
    </row>
    <row r="75" spans="1:26" x14ac:dyDescent="0.25">
      <c r="S75" s="115" t="s">
        <v>48</v>
      </c>
      <c r="T75" s="115"/>
      <c r="U75" s="112"/>
      <c r="V75" s="112">
        <v>129</v>
      </c>
      <c r="W75" s="112">
        <v>131</v>
      </c>
      <c r="X75" s="112">
        <v>146</v>
      </c>
      <c r="Y75" s="112">
        <v>145</v>
      </c>
      <c r="Z75" s="112">
        <v>170</v>
      </c>
    </row>
    <row r="76" spans="1:26" x14ac:dyDescent="0.25">
      <c r="S76" s="115" t="s">
        <v>49</v>
      </c>
      <c r="T76" s="115"/>
      <c r="U76" s="112"/>
      <c r="V76" s="112">
        <v>40</v>
      </c>
      <c r="W76" s="112">
        <v>53</v>
      </c>
      <c r="X76" s="112">
        <v>53</v>
      </c>
      <c r="Y76" s="112">
        <v>61</v>
      </c>
      <c r="Z76" s="112">
        <v>63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20</v>
      </c>
      <c r="X77" s="112">
        <v>24</v>
      </c>
      <c r="Y77" s="112">
        <v>25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7</v>
      </c>
      <c r="X78" s="112">
        <v>4</v>
      </c>
      <c r="Y78" s="112">
        <v>8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8023</v>
      </c>
      <c r="W80" s="112">
        <v>7912</v>
      </c>
      <c r="X80" s="112">
        <v>8402</v>
      </c>
      <c r="Y80" s="112">
        <v>8752</v>
      </c>
      <c r="Z80" s="112">
        <v>8724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Mount Isa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374</v>
      </c>
      <c r="W83" s="112">
        <v>378</v>
      </c>
      <c r="X83" s="112">
        <v>380</v>
      </c>
      <c r="Y83" s="112">
        <v>365</v>
      </c>
      <c r="Z83" s="112">
        <v>352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520</v>
      </c>
      <c r="W84" s="112">
        <v>551</v>
      </c>
      <c r="X84" s="112">
        <v>531</v>
      </c>
      <c r="Y84" s="112">
        <v>528</v>
      </c>
      <c r="Z84" s="112">
        <v>503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1906</v>
      </c>
      <c r="W85" s="112">
        <v>1942</v>
      </c>
      <c r="X85" s="112">
        <v>1963</v>
      </c>
      <c r="Y85" s="112">
        <v>1892</v>
      </c>
      <c r="Z85" s="112">
        <v>1785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18,501</v>
      </c>
      <c r="D86" s="96">
        <f t="shared" ref="D86:D91" si="4">AD4</f>
        <v>-5.2691004892736482E-3</v>
      </c>
      <c r="E86" s="97">
        <f t="shared" ref="E86:E91" si="5">AD4</f>
        <v>-5.2691004892736482E-3</v>
      </c>
      <c r="F86" s="96">
        <f t="shared" ref="F86:F91" si="6">AF4</f>
        <v>5.4007861903948129E-2</v>
      </c>
      <c r="G86" s="97">
        <f t="shared" ref="G86:G91" si="7">AF4</f>
        <v>5.4007861903948129E-2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297</v>
      </c>
      <c r="W86" s="112">
        <v>331</v>
      </c>
      <c r="X86" s="112">
        <v>339</v>
      </c>
      <c r="Y86" s="112">
        <v>343</v>
      </c>
      <c r="Z86" s="112">
        <v>370</v>
      </c>
    </row>
    <row r="87" spans="1:30" ht="15" customHeight="1" x14ac:dyDescent="0.25">
      <c r="A87" s="98" t="s">
        <v>4</v>
      </c>
      <c r="B87" s="49"/>
      <c r="C87" s="57" t="str">
        <f t="shared" si="3"/>
        <v>9,762</v>
      </c>
      <c r="D87" s="96">
        <f t="shared" si="4"/>
        <v>-6.9175991861647468E-3</v>
      </c>
      <c r="E87" s="97">
        <f t="shared" si="5"/>
        <v>-6.9175991861647468E-3</v>
      </c>
      <c r="F87" s="96">
        <f t="shared" si="6"/>
        <v>2.4881889763779474E-2</v>
      </c>
      <c r="G87" s="97">
        <f t="shared" si="7"/>
        <v>2.4881889763779474E-2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91</v>
      </c>
      <c r="W87" s="112">
        <v>96</v>
      </c>
      <c r="X87" s="112">
        <v>90</v>
      </c>
      <c r="Y87" s="112">
        <v>103</v>
      </c>
      <c r="Z87" s="112">
        <v>116</v>
      </c>
    </row>
    <row r="88" spans="1:30" ht="15" customHeight="1" x14ac:dyDescent="0.25">
      <c r="A88" s="98" t="s">
        <v>5</v>
      </c>
      <c r="B88" s="49"/>
      <c r="C88" s="57" t="str">
        <f t="shared" si="3"/>
        <v>8,725</v>
      </c>
      <c r="D88" s="96">
        <f t="shared" si="4"/>
        <v>-2.4010976446375842E-3</v>
      </c>
      <c r="E88" s="97">
        <f t="shared" si="5"/>
        <v>-2.4010976446375842E-3</v>
      </c>
      <c r="F88" s="96">
        <f t="shared" si="6"/>
        <v>8.7362911266201326E-2</v>
      </c>
      <c r="G88" s="97">
        <f t="shared" si="7"/>
        <v>8.7362911266201326E-2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169</v>
      </c>
      <c r="W88" s="112">
        <v>162</v>
      </c>
      <c r="X88" s="112">
        <v>180</v>
      </c>
      <c r="Y88" s="112">
        <v>190</v>
      </c>
      <c r="Z88" s="112">
        <v>184</v>
      </c>
    </row>
    <row r="89" spans="1:30" ht="15" customHeight="1" x14ac:dyDescent="0.25">
      <c r="A89" s="49" t="s">
        <v>6</v>
      </c>
      <c r="B89" s="49"/>
      <c r="C89" s="57" t="str">
        <f t="shared" si="3"/>
        <v>12,309</v>
      </c>
      <c r="D89" s="96">
        <f t="shared" si="4"/>
        <v>-1.0550235351404202E-3</v>
      </c>
      <c r="E89" s="97">
        <f t="shared" si="5"/>
        <v>-1.0550235351404202E-3</v>
      </c>
      <c r="F89" s="96">
        <f t="shared" si="6"/>
        <v>3.0214261801138287E-2</v>
      </c>
      <c r="G89" s="97">
        <f t="shared" si="7"/>
        <v>3.0214261801138287E-2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1308</v>
      </c>
      <c r="W89" s="112">
        <v>1367</v>
      </c>
      <c r="X89" s="112">
        <v>1434</v>
      </c>
      <c r="Y89" s="112">
        <v>1493</v>
      </c>
      <c r="Z89" s="112">
        <v>1514</v>
      </c>
    </row>
    <row r="90" spans="1:30" ht="15" customHeight="1" x14ac:dyDescent="0.25">
      <c r="A90" s="49" t="s">
        <v>95</v>
      </c>
      <c r="B90" s="49"/>
      <c r="C90" s="57" t="str">
        <f t="shared" si="3"/>
        <v>$65,170</v>
      </c>
      <c r="D90" s="96">
        <f t="shared" si="4"/>
        <v>5.3871136964760646E-2</v>
      </c>
      <c r="E90" s="97">
        <f t="shared" si="5"/>
        <v>5.3871136964760646E-2</v>
      </c>
      <c r="F90" s="96">
        <f t="shared" si="6"/>
        <v>0.10216644962708643</v>
      </c>
      <c r="G90" s="97">
        <f t="shared" si="7"/>
        <v>0.10216644962708643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941</v>
      </c>
      <c r="W90" s="112">
        <v>965</v>
      </c>
      <c r="X90" s="112">
        <v>884</v>
      </c>
      <c r="Y90" s="112">
        <v>857</v>
      </c>
      <c r="Z90" s="112">
        <v>773</v>
      </c>
    </row>
    <row r="91" spans="1:30" ht="15" customHeight="1" x14ac:dyDescent="0.25">
      <c r="A91" s="49" t="s">
        <v>7</v>
      </c>
      <c r="B91" s="49"/>
      <c r="C91" s="57" t="str">
        <f t="shared" si="3"/>
        <v>$1,039.8 mil</v>
      </c>
      <c r="D91" s="96">
        <f t="shared" si="4"/>
        <v>3.0445946398962809E-2</v>
      </c>
      <c r="E91" s="97">
        <f t="shared" si="5"/>
        <v>3.0445946398962809E-2</v>
      </c>
      <c r="F91" s="96">
        <f t="shared" si="6"/>
        <v>0.12218970673171992</v>
      </c>
      <c r="G91" s="97">
        <f t="shared" si="7"/>
        <v>0.12218970673171992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6549</v>
      </c>
      <c r="W91" s="112">
        <v>6765</v>
      </c>
      <c r="X91" s="112">
        <v>6736</v>
      </c>
      <c r="Y91" s="112">
        <v>6719</v>
      </c>
      <c r="Z91" s="112">
        <v>6659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422</v>
      </c>
      <c r="W93" s="112">
        <v>420</v>
      </c>
      <c r="X93" s="112">
        <v>440</v>
      </c>
      <c r="Y93" s="112">
        <v>452</v>
      </c>
      <c r="Z93" s="112">
        <v>437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1001</v>
      </c>
      <c r="W94" s="112">
        <v>1024</v>
      </c>
      <c r="X94" s="112">
        <v>1043</v>
      </c>
      <c r="Y94" s="112">
        <v>1052</v>
      </c>
      <c r="Z94" s="112">
        <v>1030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230</v>
      </c>
      <c r="W95" s="112">
        <v>249</v>
      </c>
      <c r="X95" s="112">
        <v>262</v>
      </c>
      <c r="Y95" s="112">
        <v>258</v>
      </c>
      <c r="Z95" s="112">
        <v>277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920</v>
      </c>
      <c r="W96" s="112">
        <v>923</v>
      </c>
      <c r="X96" s="112">
        <v>970</v>
      </c>
      <c r="Y96" s="112">
        <v>944</v>
      </c>
      <c r="Z96" s="112">
        <v>930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1031</v>
      </c>
      <c r="W97" s="112">
        <v>1005</v>
      </c>
      <c r="X97" s="112">
        <v>1002</v>
      </c>
      <c r="Y97" s="112">
        <v>975</v>
      </c>
      <c r="Z97" s="112">
        <v>951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460</v>
      </c>
      <c r="W98" s="112">
        <v>446</v>
      </c>
      <c r="X98" s="112">
        <v>466</v>
      </c>
      <c r="Y98" s="112">
        <v>467</v>
      </c>
      <c r="Z98" s="112">
        <v>464</v>
      </c>
    </row>
    <row r="99" spans="1:32" ht="15" customHeight="1" x14ac:dyDescent="0.25">
      <c r="S99" s="115" t="s">
        <v>196</v>
      </c>
      <c r="T99" s="115"/>
      <c r="U99" s="112"/>
      <c r="V99" s="112">
        <v>187</v>
      </c>
      <c r="W99" s="112">
        <v>202</v>
      </c>
      <c r="X99" s="112">
        <v>247</v>
      </c>
      <c r="Y99" s="112">
        <v>265</v>
      </c>
      <c r="Z99" s="112">
        <v>289</v>
      </c>
    </row>
    <row r="100" spans="1:32" ht="15" customHeight="1" x14ac:dyDescent="0.25">
      <c r="S100" s="115" t="s">
        <v>58</v>
      </c>
      <c r="T100" s="115"/>
      <c r="U100" s="112"/>
      <c r="V100" s="112">
        <v>466</v>
      </c>
      <c r="W100" s="112">
        <v>470</v>
      </c>
      <c r="X100" s="112">
        <v>457</v>
      </c>
      <c r="Y100" s="112">
        <v>472</v>
      </c>
      <c r="Z100" s="112">
        <v>498</v>
      </c>
    </row>
    <row r="101" spans="1:32" x14ac:dyDescent="0.25">
      <c r="A101" s="18"/>
      <c r="S101" s="118" t="s">
        <v>53</v>
      </c>
      <c r="T101" s="118"/>
      <c r="U101" s="112"/>
      <c r="V101" s="112">
        <v>5405</v>
      </c>
      <c r="W101" s="112">
        <v>5424</v>
      </c>
      <c r="X101" s="112">
        <v>5573</v>
      </c>
      <c r="Y101" s="112">
        <v>5581</v>
      </c>
      <c r="Z101" s="112">
        <v>5633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13090</v>
      </c>
      <c r="W104" s="112">
        <v>13857</v>
      </c>
      <c r="X104" s="112">
        <v>13972</v>
      </c>
      <c r="Y104" s="112">
        <v>14734</v>
      </c>
      <c r="Z104" s="112">
        <v>14910</v>
      </c>
      <c r="AB104" s="109" t="str">
        <f>TEXT(Z104,"###,###")</f>
        <v>14,910</v>
      </c>
      <c r="AD104" s="130">
        <f>Z104/($Z$4)*100</f>
        <v>80.590238365493761</v>
      </c>
      <c r="AF104" s="109"/>
    </row>
    <row r="105" spans="1:32" x14ac:dyDescent="0.25">
      <c r="S105" s="115" t="s">
        <v>17</v>
      </c>
      <c r="T105" s="115"/>
      <c r="U105" s="112"/>
      <c r="V105" s="112">
        <v>3407</v>
      </c>
      <c r="W105" s="112">
        <v>3404</v>
      </c>
      <c r="X105" s="112">
        <v>3380</v>
      </c>
      <c r="Y105" s="112">
        <v>3393</v>
      </c>
      <c r="Z105" s="112">
        <v>3105</v>
      </c>
      <c r="AB105" s="109" t="str">
        <f>TEXT(Z105,"###,###")</f>
        <v>3,105</v>
      </c>
      <c r="AD105" s="130">
        <f>Z105/($Z$4)*100</f>
        <v>16.782876601264796</v>
      </c>
      <c r="AF105" s="109"/>
    </row>
    <row r="106" spans="1:32" x14ac:dyDescent="0.25">
      <c r="S106" s="118" t="s">
        <v>53</v>
      </c>
      <c r="T106" s="118"/>
      <c r="U106" s="120"/>
      <c r="V106" s="120">
        <v>16497</v>
      </c>
      <c r="W106" s="120">
        <v>17261</v>
      </c>
      <c r="X106" s="120">
        <v>17352</v>
      </c>
      <c r="Y106" s="120">
        <v>18127</v>
      </c>
      <c r="Z106" s="120">
        <v>18015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1321</v>
      </c>
      <c r="W108" s="112">
        <v>1279</v>
      </c>
      <c r="X108" s="112">
        <v>1328</v>
      </c>
      <c r="Y108" s="112">
        <v>1268</v>
      </c>
      <c r="Z108" s="112">
        <v>1503</v>
      </c>
      <c r="AB108" s="109" t="str">
        <f>TEXT(Z108,"###,###")</f>
        <v>1,503</v>
      </c>
      <c r="AD108" s="130">
        <f>Z108/($Z$4)*100</f>
        <v>8.123885195394843</v>
      </c>
      <c r="AF108" s="109"/>
    </row>
    <row r="109" spans="1:32" x14ac:dyDescent="0.25">
      <c r="S109" s="115" t="s">
        <v>20</v>
      </c>
      <c r="T109" s="115"/>
      <c r="U109" s="112"/>
      <c r="V109" s="112">
        <v>2631</v>
      </c>
      <c r="W109" s="112">
        <v>2379</v>
      </c>
      <c r="X109" s="112">
        <v>2351</v>
      </c>
      <c r="Y109" s="112">
        <v>2560</v>
      </c>
      <c r="Z109" s="112">
        <v>2313</v>
      </c>
      <c r="AB109" s="109" t="str">
        <f>TEXT(Z109,"###,###")</f>
        <v>2,313</v>
      </c>
      <c r="AD109" s="130">
        <f>Z109/($Z$4)*100</f>
        <v>12.502026917463921</v>
      </c>
      <c r="AF109" s="109"/>
    </row>
    <row r="110" spans="1:32" x14ac:dyDescent="0.25">
      <c r="S110" s="115" t="s">
        <v>21</v>
      </c>
      <c r="T110" s="115"/>
      <c r="U110" s="112"/>
      <c r="V110" s="112">
        <v>4016</v>
      </c>
      <c r="W110" s="112">
        <v>3964</v>
      </c>
      <c r="X110" s="112">
        <v>3934</v>
      </c>
      <c r="Y110" s="112">
        <v>4435</v>
      </c>
      <c r="Z110" s="112">
        <v>4525</v>
      </c>
      <c r="AB110" s="109" t="str">
        <f>TEXT(Z110,"###,###")</f>
        <v>4,525</v>
      </c>
      <c r="AD110" s="130">
        <f>Z110/($Z$4)*100</f>
        <v>24.45813739797849</v>
      </c>
      <c r="AF110" s="109"/>
    </row>
    <row r="111" spans="1:32" x14ac:dyDescent="0.25">
      <c r="S111" s="115" t="s">
        <v>22</v>
      </c>
      <c r="T111" s="115"/>
      <c r="U111" s="112"/>
      <c r="V111" s="112">
        <v>8584</v>
      </c>
      <c r="W111" s="112">
        <v>9111</v>
      </c>
      <c r="X111" s="112">
        <v>9739</v>
      </c>
      <c r="Y111" s="112">
        <v>9864</v>
      </c>
      <c r="Z111" s="112">
        <v>9665</v>
      </c>
      <c r="AB111" s="109" t="str">
        <f>TEXT(Z111,"###,###")</f>
        <v>9,665</v>
      </c>
      <c r="AD111" s="130">
        <f>Z111/($Z$4)*100</f>
        <v>52.240419436787199</v>
      </c>
      <c r="AF111" s="109"/>
    </row>
    <row r="112" spans="1:32" x14ac:dyDescent="0.25">
      <c r="S112" s="118" t="s">
        <v>53</v>
      </c>
      <c r="T112" s="118"/>
      <c r="U112" s="112"/>
      <c r="V112" s="112">
        <v>17550</v>
      </c>
      <c r="W112" s="112">
        <v>17377</v>
      </c>
      <c r="X112" s="112">
        <v>17949</v>
      </c>
      <c r="Y112" s="112">
        <v>18598</v>
      </c>
      <c r="Z112" s="112">
        <v>18502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38.54</v>
      </c>
      <c r="W118" s="131">
        <v>38.68</v>
      </c>
      <c r="X118" s="131">
        <v>38.590000000000003</v>
      </c>
      <c r="Y118" s="131">
        <v>38.630000000000003</v>
      </c>
      <c r="Z118" s="131">
        <v>38.75</v>
      </c>
      <c r="AB118" s="109" t="str">
        <f>TEXT(Z118,"##.0")</f>
        <v>38.8</v>
      </c>
    </row>
    <row r="120" spans="19:32" x14ac:dyDescent="0.25">
      <c r="S120" s="101" t="s">
        <v>97</v>
      </c>
      <c r="T120" s="112"/>
      <c r="U120" s="112"/>
      <c r="V120" s="112">
        <v>10847</v>
      </c>
      <c r="W120" s="112">
        <v>11410</v>
      </c>
      <c r="X120" s="112">
        <v>11553</v>
      </c>
      <c r="Y120" s="112">
        <v>11580</v>
      </c>
      <c r="Z120" s="112">
        <v>11593</v>
      </c>
      <c r="AB120" s="109" t="str">
        <f>TEXT(Z120,"###,###")</f>
        <v>11,593</v>
      </c>
    </row>
    <row r="121" spans="19:32" x14ac:dyDescent="0.25">
      <c r="S121" s="101" t="s">
        <v>98</v>
      </c>
      <c r="T121" s="112"/>
      <c r="U121" s="112"/>
      <c r="V121" s="112">
        <v>277</v>
      </c>
      <c r="W121" s="112">
        <v>273</v>
      </c>
      <c r="X121" s="112">
        <v>287</v>
      </c>
      <c r="Y121" s="112">
        <v>269</v>
      </c>
      <c r="Z121" s="112">
        <v>251</v>
      </c>
      <c r="AB121" s="109" t="str">
        <f>TEXT(Z121,"###,###")</f>
        <v>251</v>
      </c>
    </row>
    <row r="122" spans="19:32" x14ac:dyDescent="0.25">
      <c r="S122" s="101" t="s">
        <v>99</v>
      </c>
      <c r="T122" s="112"/>
      <c r="U122" s="112"/>
      <c r="V122" s="112">
        <v>823</v>
      </c>
      <c r="W122" s="112">
        <v>512</v>
      </c>
      <c r="X122" s="112">
        <v>498</v>
      </c>
      <c r="Y122" s="112">
        <v>477</v>
      </c>
      <c r="Z122" s="112">
        <v>467</v>
      </c>
      <c r="AB122" s="109" t="str">
        <f>TEXT(Z122,"###,###")</f>
        <v>467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11670</v>
      </c>
      <c r="W124" s="112">
        <v>11922</v>
      </c>
      <c r="X124" s="112">
        <v>12051</v>
      </c>
      <c r="Y124" s="112">
        <v>12057</v>
      </c>
      <c r="Z124" s="112">
        <v>12060</v>
      </c>
      <c r="AB124" s="109" t="str">
        <f>TEXT(Z124,"###,###")</f>
        <v>12,060</v>
      </c>
      <c r="AD124" s="127">
        <f>Z124/$Z$7*100</f>
        <v>97.977089934194495</v>
      </c>
    </row>
    <row r="125" spans="19:32" x14ac:dyDescent="0.25">
      <c r="S125" s="101" t="s">
        <v>101</v>
      </c>
      <c r="T125" s="112"/>
      <c r="U125" s="112"/>
      <c r="V125" s="112">
        <v>1100</v>
      </c>
      <c r="W125" s="112">
        <v>785</v>
      </c>
      <c r="X125" s="112">
        <v>785</v>
      </c>
      <c r="Y125" s="112">
        <v>746</v>
      </c>
      <c r="Z125" s="112">
        <v>718</v>
      </c>
      <c r="AB125" s="109" t="str">
        <f>TEXT(Z125,"###,###")</f>
        <v>718</v>
      </c>
      <c r="AD125" s="127">
        <f>Z125/$Z$7*100</f>
        <v>5.8331302299130714</v>
      </c>
    </row>
    <row r="127" spans="19:32" x14ac:dyDescent="0.25">
      <c r="S127" s="101" t="s">
        <v>102</v>
      </c>
      <c r="T127" s="112"/>
      <c r="U127" s="112"/>
      <c r="V127" s="112">
        <v>6549</v>
      </c>
      <c r="W127" s="112">
        <v>6764</v>
      </c>
      <c r="X127" s="112">
        <v>6740</v>
      </c>
      <c r="Y127" s="112">
        <v>6715</v>
      </c>
      <c r="Z127" s="112">
        <v>6658</v>
      </c>
      <c r="AB127" s="109" t="str">
        <f>TEXT(Z127,"###,###")</f>
        <v>6,658</v>
      </c>
      <c r="AD127" s="127">
        <f>Z127/$Z$7*100</f>
        <v>54.09050288406857</v>
      </c>
    </row>
    <row r="128" spans="19:32" x14ac:dyDescent="0.25">
      <c r="S128" s="101" t="s">
        <v>103</v>
      </c>
      <c r="T128" s="112"/>
      <c r="U128" s="112"/>
      <c r="V128" s="112">
        <v>5400</v>
      </c>
      <c r="W128" s="112">
        <v>5428</v>
      </c>
      <c r="X128" s="112">
        <v>5569</v>
      </c>
      <c r="Y128" s="112">
        <v>5584</v>
      </c>
      <c r="Z128" s="112">
        <v>5632</v>
      </c>
      <c r="AB128" s="109" t="str">
        <f>TEXT(Z128,"###,###")</f>
        <v>5,632</v>
      </c>
      <c r="AD128" s="127">
        <f>Z128/$Z$7*100</f>
        <v>45.755138516532618</v>
      </c>
    </row>
    <row r="130" spans="19:20" x14ac:dyDescent="0.25">
      <c r="S130" s="101" t="s">
        <v>277</v>
      </c>
      <c r="T130" s="127">
        <v>94.183118043707864</v>
      </c>
    </row>
    <row r="131" spans="19:20" x14ac:dyDescent="0.25">
      <c r="S131" s="101" t="s">
        <v>278</v>
      </c>
      <c r="T131" s="127">
        <v>2.0391583394264359</v>
      </c>
    </row>
    <row r="132" spans="19:20" x14ac:dyDescent="0.25">
      <c r="S132" s="101" t="s">
        <v>279</v>
      </c>
      <c r="T132" s="127">
        <v>3.793971890486636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A1534F-CFB3-4E94-A40C-F641868E65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42DE9-CF12-4D90-AC00-70428C81DA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3810B7-7F17-4FF7-93E8-111C6B876E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285899B-CB7E-4C74-9F1E-26A251613C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4341F-6DF1-439D-A0B2-52F2B5AFCF42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158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158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9.50 Murweh,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3519</v>
      </c>
      <c r="W4" s="108">
        <v>3853</v>
      </c>
      <c r="X4" s="108">
        <v>3881</v>
      </c>
      <c r="Y4" s="108">
        <v>4016</v>
      </c>
      <c r="Z4" s="108">
        <v>3911</v>
      </c>
      <c r="AB4" s="109" t="str">
        <f>TEXT(Z4,"###,###")</f>
        <v>3,911</v>
      </c>
      <c r="AD4" s="110">
        <f>Z4/Y4-1</f>
        <v>-2.6145418326693259E-2</v>
      </c>
      <c r="AF4" s="110">
        <f>Z4/V4-1</f>
        <v>0.11139528275078137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1736</v>
      </c>
      <c r="W5" s="108">
        <v>1940</v>
      </c>
      <c r="X5" s="108">
        <v>1906</v>
      </c>
      <c r="Y5" s="108">
        <v>2004</v>
      </c>
      <c r="Z5" s="108">
        <v>1953</v>
      </c>
      <c r="AB5" s="109" t="str">
        <f>TEXT(Z5,"###,###")</f>
        <v>1,953</v>
      </c>
      <c r="AD5" s="110">
        <f t="shared" ref="AD5:AD9" si="0">Z5/Y5-1</f>
        <v>-2.5449101796407136E-2</v>
      </c>
      <c r="AF5" s="110">
        <f t="shared" ref="AF5:AF9" si="1">Z5/V5-1</f>
        <v>0.125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1781</v>
      </c>
      <c r="W6" s="108">
        <v>1919</v>
      </c>
      <c r="X6" s="108">
        <v>1966</v>
      </c>
      <c r="Y6" s="108">
        <v>2014</v>
      </c>
      <c r="Z6" s="108">
        <v>1956</v>
      </c>
      <c r="AB6" s="109" t="str">
        <f>TEXT(Z6,"###,###")</f>
        <v>1,956</v>
      </c>
      <c r="AD6" s="110">
        <f t="shared" si="0"/>
        <v>-2.8798411122144985E-2</v>
      </c>
      <c r="AF6" s="110">
        <f t="shared" si="1"/>
        <v>9.8259404828747954E-2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2336</v>
      </c>
      <c r="W7" s="108">
        <v>2581</v>
      </c>
      <c r="X7" s="108">
        <v>2579</v>
      </c>
      <c r="Y7" s="108">
        <v>2641</v>
      </c>
      <c r="Z7" s="108">
        <v>2679</v>
      </c>
      <c r="AB7" s="109" t="str">
        <f>TEXT(Z7,"###,###")</f>
        <v>2,679</v>
      </c>
      <c r="AD7" s="110">
        <f t="shared" si="0"/>
        <v>1.4388489208633004E-2</v>
      </c>
      <c r="AF7" s="110">
        <f t="shared" si="1"/>
        <v>0.14683219178082196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3,911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2,679</v>
      </c>
      <c r="P8" s="67"/>
      <c r="S8" s="107" t="s">
        <v>82</v>
      </c>
      <c r="T8" s="108"/>
      <c r="U8" s="108"/>
      <c r="V8" s="108">
        <v>41380</v>
      </c>
      <c r="W8" s="108">
        <v>39590.93</v>
      </c>
      <c r="X8" s="108">
        <v>39690.15</v>
      </c>
      <c r="Y8" s="108">
        <v>43708</v>
      </c>
      <c r="Z8" s="108">
        <v>50000</v>
      </c>
      <c r="AB8" s="109" t="str">
        <f>TEXT(Z8,"$###,###")</f>
        <v>$50,000</v>
      </c>
      <c r="AD8" s="110">
        <f t="shared" si="0"/>
        <v>0.14395533998352694</v>
      </c>
      <c r="AF8" s="110">
        <f t="shared" si="1"/>
        <v>0.20831319478008692</v>
      </c>
    </row>
    <row r="9" spans="1:32" x14ac:dyDescent="0.25">
      <c r="A9" s="30" t="s">
        <v>14</v>
      </c>
      <c r="B9" s="71"/>
      <c r="C9" s="72"/>
      <c r="D9" s="73">
        <f>AD104</f>
        <v>62.643825108667862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51.847704367301226</v>
      </c>
      <c r="P9" s="74" t="s">
        <v>83</v>
      </c>
      <c r="S9" s="107" t="s">
        <v>7</v>
      </c>
      <c r="T9" s="108"/>
      <c r="U9" s="108"/>
      <c r="V9" s="108">
        <v>108571552</v>
      </c>
      <c r="W9" s="108">
        <v>125457737</v>
      </c>
      <c r="X9" s="108">
        <v>144817121</v>
      </c>
      <c r="Y9" s="108">
        <v>163120877</v>
      </c>
      <c r="Z9" s="108">
        <v>162336887</v>
      </c>
      <c r="AB9" s="109" t="str">
        <f>TEXT(Z9/1000000,"$#,###.0")&amp;" mil"</f>
        <v>$162.3 mil</v>
      </c>
      <c r="AD9" s="110">
        <f t="shared" si="0"/>
        <v>-4.8061904424410162E-3</v>
      </c>
      <c r="AF9" s="110">
        <f t="shared" si="1"/>
        <v>0.49520646992317108</v>
      </c>
    </row>
    <row r="10" spans="1:32" x14ac:dyDescent="0.25">
      <c r="A10" s="30" t="s">
        <v>17</v>
      </c>
      <c r="B10" s="71"/>
      <c r="C10" s="72"/>
      <c r="D10" s="73">
        <f>AD105</f>
        <v>23.855791357709023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48.077640910787608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72.041806644270252</v>
      </c>
      <c r="P11" s="74" t="s">
        <v>83</v>
      </c>
      <c r="S11" s="107" t="s">
        <v>29</v>
      </c>
      <c r="T11" s="112"/>
      <c r="U11" s="112"/>
      <c r="V11" s="112">
        <v>2914</v>
      </c>
      <c r="W11" s="112">
        <v>3104</v>
      </c>
      <c r="X11" s="112">
        <v>3134</v>
      </c>
      <c r="Y11" s="112">
        <v>3262</v>
      </c>
      <c r="Z11" s="112">
        <v>3163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14.781634938409855</v>
      </c>
      <c r="P12" s="74" t="s">
        <v>83</v>
      </c>
      <c r="S12" s="107" t="s">
        <v>30</v>
      </c>
      <c r="T12" s="112"/>
      <c r="U12" s="112"/>
      <c r="V12" s="112">
        <v>605</v>
      </c>
      <c r="W12" s="112">
        <v>748</v>
      </c>
      <c r="X12" s="112">
        <v>747</v>
      </c>
      <c r="Y12" s="112">
        <v>763</v>
      </c>
      <c r="Z12" s="112">
        <v>747</v>
      </c>
    </row>
    <row r="13" spans="1:32" ht="15" customHeight="1" x14ac:dyDescent="0.25">
      <c r="A13" s="30" t="s">
        <v>19</v>
      </c>
      <c r="B13" s="72"/>
      <c r="C13" s="72"/>
      <c r="D13" s="73">
        <f>AD108</f>
        <v>19.611352595244185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13.400522583053379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16.031705446177451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21.784709792891842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16.554809843400449</v>
      </c>
      <c r="P15" s="74" t="s">
        <v>83</v>
      </c>
      <c r="S15" s="115" t="s">
        <v>59</v>
      </c>
      <c r="T15" s="115"/>
      <c r="U15" s="116"/>
      <c r="V15" s="116">
        <v>497</v>
      </c>
      <c r="W15" s="116">
        <v>586</v>
      </c>
      <c r="X15" s="116">
        <v>545</v>
      </c>
      <c r="Y15" s="112">
        <v>548</v>
      </c>
      <c r="Z15" s="112">
        <v>590</v>
      </c>
      <c r="AB15" s="117">
        <f t="shared" ref="AB15:AB34" si="2">IF(Z15="np",0,Z15/$Z$34)</f>
        <v>0.15070242656449553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29.250830989516746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83.445190156599551</v>
      </c>
      <c r="P16" s="37" t="s">
        <v>83</v>
      </c>
      <c r="S16" s="115" t="s">
        <v>60</v>
      </c>
      <c r="T16" s="115"/>
      <c r="U16" s="116"/>
      <c r="V16" s="116">
        <v>15</v>
      </c>
      <c r="W16" s="116">
        <v>4</v>
      </c>
      <c r="X16" s="116">
        <v>12</v>
      </c>
      <c r="Y16" s="112">
        <v>14</v>
      </c>
      <c r="Z16" s="112">
        <v>12</v>
      </c>
      <c r="AB16" s="117">
        <f t="shared" si="2"/>
        <v>3.0651340996168583E-3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291</v>
      </c>
      <c r="W17" s="116">
        <v>279</v>
      </c>
      <c r="X17" s="116">
        <v>248</v>
      </c>
      <c r="Y17" s="112">
        <v>266</v>
      </c>
      <c r="Z17" s="112">
        <v>244</v>
      </c>
      <c r="AB17" s="117">
        <f t="shared" si="2"/>
        <v>6.2324393358876115E-2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19</v>
      </c>
      <c r="W18" s="116">
        <v>13</v>
      </c>
      <c r="X18" s="116">
        <v>18</v>
      </c>
      <c r="Y18" s="112">
        <v>20</v>
      </c>
      <c r="Z18" s="112">
        <v>16</v>
      </c>
      <c r="AB18" s="117">
        <f t="shared" si="2"/>
        <v>4.0868454661558114E-3</v>
      </c>
    </row>
    <row r="19" spans="1:28" x14ac:dyDescent="0.25">
      <c r="A19" s="63" t="str">
        <f>$S$1&amp;" ("&amp;$V$2&amp;" to "&amp;$Z$2&amp;")"</f>
        <v>Murweh (2018-19 to 2022-23)</v>
      </c>
      <c r="B19" s="63"/>
      <c r="C19" s="63"/>
      <c r="D19" s="63"/>
      <c r="E19" s="63"/>
      <c r="F19" s="63"/>
      <c r="G19" s="63" t="str">
        <f>$S$1&amp;" ("&amp;$V$2&amp;" to "&amp;$Z$2&amp;")"</f>
        <v>Murweh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211</v>
      </c>
      <c r="W19" s="116">
        <v>236</v>
      </c>
      <c r="X19" s="116">
        <v>244</v>
      </c>
      <c r="Y19" s="112">
        <v>231</v>
      </c>
      <c r="Z19" s="112">
        <v>255</v>
      </c>
      <c r="AB19" s="117">
        <f t="shared" si="2"/>
        <v>6.5134099616858232E-2</v>
      </c>
    </row>
    <row r="20" spans="1:28" x14ac:dyDescent="0.25">
      <c r="S20" s="115" t="s">
        <v>64</v>
      </c>
      <c r="T20" s="115"/>
      <c r="U20" s="116"/>
      <c r="V20" s="116">
        <v>55</v>
      </c>
      <c r="W20" s="116">
        <v>61</v>
      </c>
      <c r="X20" s="116">
        <v>84</v>
      </c>
      <c r="Y20" s="112">
        <v>108</v>
      </c>
      <c r="Z20" s="112">
        <v>90</v>
      </c>
      <c r="AB20" s="117">
        <f t="shared" si="2"/>
        <v>2.2988505747126436E-2</v>
      </c>
    </row>
    <row r="21" spans="1:28" x14ac:dyDescent="0.25">
      <c r="S21" s="115" t="s">
        <v>65</v>
      </c>
      <c r="T21" s="115"/>
      <c r="U21" s="116"/>
      <c r="V21" s="116">
        <v>318</v>
      </c>
      <c r="W21" s="116">
        <v>303</v>
      </c>
      <c r="X21" s="116">
        <v>347</v>
      </c>
      <c r="Y21" s="112">
        <v>344</v>
      </c>
      <c r="Z21" s="112">
        <v>329</v>
      </c>
      <c r="AB21" s="117">
        <f t="shared" si="2"/>
        <v>8.4035759897828868E-2</v>
      </c>
    </row>
    <row r="22" spans="1:28" x14ac:dyDescent="0.25">
      <c r="S22" s="115" t="s">
        <v>66</v>
      </c>
      <c r="T22" s="115"/>
      <c r="U22" s="116"/>
      <c r="V22" s="116">
        <v>233</v>
      </c>
      <c r="W22" s="116">
        <v>254</v>
      </c>
      <c r="X22" s="116">
        <v>289</v>
      </c>
      <c r="Y22" s="112">
        <v>274</v>
      </c>
      <c r="Z22" s="112">
        <v>243</v>
      </c>
      <c r="AB22" s="117">
        <f t="shared" si="2"/>
        <v>6.2068965517241378E-2</v>
      </c>
    </row>
    <row r="23" spans="1:28" x14ac:dyDescent="0.25">
      <c r="S23" s="115" t="s">
        <v>67</v>
      </c>
      <c r="T23" s="115"/>
      <c r="U23" s="116"/>
      <c r="V23" s="116">
        <v>83</v>
      </c>
      <c r="W23" s="116">
        <v>127</v>
      </c>
      <c r="X23" s="116">
        <v>120</v>
      </c>
      <c r="Y23" s="112">
        <v>122</v>
      </c>
      <c r="Z23" s="112">
        <v>137</v>
      </c>
      <c r="AB23" s="117">
        <f t="shared" si="2"/>
        <v>3.4993614303959135E-2</v>
      </c>
    </row>
    <row r="24" spans="1:28" x14ac:dyDescent="0.25">
      <c r="S24" s="115" t="s">
        <v>68</v>
      </c>
      <c r="T24" s="115"/>
      <c r="U24" s="116"/>
      <c r="V24" s="116">
        <v>24</v>
      </c>
      <c r="W24" s="116">
        <v>15</v>
      </c>
      <c r="X24" s="116">
        <v>18</v>
      </c>
      <c r="Y24" s="112">
        <v>22</v>
      </c>
      <c r="Z24" s="112">
        <v>10</v>
      </c>
      <c r="AB24" s="117">
        <f t="shared" si="2"/>
        <v>2.554278416347382E-3</v>
      </c>
    </row>
    <row r="25" spans="1:28" x14ac:dyDescent="0.25">
      <c r="S25" s="115" t="s">
        <v>69</v>
      </c>
      <c r="T25" s="115"/>
      <c r="U25" s="116"/>
      <c r="V25" s="116">
        <v>82</v>
      </c>
      <c r="W25" s="116">
        <v>90</v>
      </c>
      <c r="X25" s="116">
        <v>79</v>
      </c>
      <c r="Y25" s="112">
        <v>85</v>
      </c>
      <c r="Z25" s="112">
        <v>60</v>
      </c>
      <c r="AB25" s="117">
        <f t="shared" si="2"/>
        <v>1.532567049808429E-2</v>
      </c>
    </row>
    <row r="26" spans="1:28" x14ac:dyDescent="0.25">
      <c r="S26" s="115" t="s">
        <v>70</v>
      </c>
      <c r="T26" s="115"/>
      <c r="U26" s="116"/>
      <c r="V26" s="116">
        <v>29</v>
      </c>
      <c r="W26" s="116">
        <v>61</v>
      </c>
      <c r="X26" s="116">
        <v>47</v>
      </c>
      <c r="Y26" s="112">
        <v>51</v>
      </c>
      <c r="Z26" s="112">
        <v>46</v>
      </c>
      <c r="AB26" s="117">
        <f t="shared" si="2"/>
        <v>1.1749680715197957E-2</v>
      </c>
    </row>
    <row r="27" spans="1:28" x14ac:dyDescent="0.25">
      <c r="S27" s="115" t="s">
        <v>71</v>
      </c>
      <c r="T27" s="115"/>
      <c r="U27" s="116"/>
      <c r="V27" s="116">
        <v>82</v>
      </c>
      <c r="W27" s="116">
        <v>92</v>
      </c>
      <c r="X27" s="116">
        <v>100</v>
      </c>
      <c r="Y27" s="112">
        <v>121</v>
      </c>
      <c r="Z27" s="112">
        <v>120</v>
      </c>
      <c r="AB27" s="117">
        <f t="shared" si="2"/>
        <v>3.0651340996168581E-2</v>
      </c>
    </row>
    <row r="28" spans="1:28" x14ac:dyDescent="0.25">
      <c r="S28" s="115" t="s">
        <v>72</v>
      </c>
      <c r="T28" s="115"/>
      <c r="U28" s="116"/>
      <c r="V28" s="116">
        <v>136</v>
      </c>
      <c r="W28" s="116">
        <v>191</v>
      </c>
      <c r="X28" s="116">
        <v>183</v>
      </c>
      <c r="Y28" s="112">
        <v>182</v>
      </c>
      <c r="Z28" s="112">
        <v>214</v>
      </c>
      <c r="AB28" s="117">
        <f t="shared" si="2"/>
        <v>5.4661558109833974E-2</v>
      </c>
    </row>
    <row r="29" spans="1:28" x14ac:dyDescent="0.25">
      <c r="S29" s="115" t="s">
        <v>73</v>
      </c>
      <c r="T29" s="115"/>
      <c r="U29" s="116"/>
      <c r="V29" s="116">
        <v>320</v>
      </c>
      <c r="W29" s="116">
        <v>344</v>
      </c>
      <c r="X29" s="116">
        <v>325</v>
      </c>
      <c r="Y29" s="112">
        <v>349</v>
      </c>
      <c r="Z29" s="112">
        <v>327</v>
      </c>
      <c r="AB29" s="117">
        <f t="shared" si="2"/>
        <v>8.3524904214559381E-2</v>
      </c>
    </row>
    <row r="30" spans="1:28" x14ac:dyDescent="0.25">
      <c r="S30" s="115" t="s">
        <v>74</v>
      </c>
      <c r="T30" s="115"/>
      <c r="U30" s="116"/>
      <c r="V30" s="116">
        <v>281</v>
      </c>
      <c r="W30" s="116">
        <v>235</v>
      </c>
      <c r="X30" s="116">
        <v>260</v>
      </c>
      <c r="Y30" s="112">
        <v>272</v>
      </c>
      <c r="Z30" s="112">
        <v>254</v>
      </c>
      <c r="AB30" s="117">
        <f t="shared" si="2"/>
        <v>6.4878671775223495E-2</v>
      </c>
    </row>
    <row r="31" spans="1:28" x14ac:dyDescent="0.25">
      <c r="S31" s="115" t="s">
        <v>75</v>
      </c>
      <c r="T31" s="115"/>
      <c r="U31" s="116"/>
      <c r="V31" s="116">
        <v>412</v>
      </c>
      <c r="W31" s="116">
        <v>454</v>
      </c>
      <c r="X31" s="116">
        <v>491</v>
      </c>
      <c r="Y31" s="112">
        <v>500</v>
      </c>
      <c r="Z31" s="112">
        <v>511</v>
      </c>
      <c r="AB31" s="117">
        <f t="shared" si="2"/>
        <v>0.1305236270753512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24</v>
      </c>
      <c r="W32" s="116">
        <v>29</v>
      </c>
      <c r="X32" s="116">
        <v>30</v>
      </c>
      <c r="Y32" s="112">
        <v>36</v>
      </c>
      <c r="Z32" s="112">
        <v>23</v>
      </c>
      <c r="AB32" s="117">
        <f t="shared" si="2"/>
        <v>5.8748403575989783E-3</v>
      </c>
    </row>
    <row r="33" spans="19:32" x14ac:dyDescent="0.25">
      <c r="S33" s="115" t="s">
        <v>77</v>
      </c>
      <c r="T33" s="115"/>
      <c r="U33" s="116"/>
      <c r="V33" s="116">
        <v>116</v>
      </c>
      <c r="W33" s="116">
        <v>149</v>
      </c>
      <c r="X33" s="116">
        <v>127</v>
      </c>
      <c r="Y33" s="112">
        <v>167</v>
      </c>
      <c r="Z33" s="112">
        <v>174</v>
      </c>
      <c r="AB33" s="117">
        <f t="shared" si="2"/>
        <v>4.4444444444444446E-2</v>
      </c>
    </row>
    <row r="34" spans="19:32" x14ac:dyDescent="0.25">
      <c r="S34" s="118" t="s">
        <v>53</v>
      </c>
      <c r="T34" s="118"/>
      <c r="U34" s="119"/>
      <c r="V34" s="119">
        <v>3520</v>
      </c>
      <c r="W34" s="119">
        <v>3853</v>
      </c>
      <c r="X34" s="119">
        <v>3881</v>
      </c>
      <c r="Y34" s="120">
        <v>4020</v>
      </c>
      <c r="Z34" s="120">
        <v>3915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1899</v>
      </c>
      <c r="W37" s="112">
        <v>2122</v>
      </c>
      <c r="X37" s="112">
        <v>2119</v>
      </c>
      <c r="Y37" s="112">
        <v>2184</v>
      </c>
      <c r="Z37" s="112">
        <v>2238</v>
      </c>
      <c r="AB37" s="132">
        <f>Z37/Z40*100</f>
        <v>83.445190156599551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435</v>
      </c>
      <c r="W38" s="112">
        <v>458</v>
      </c>
      <c r="X38" s="112">
        <v>458</v>
      </c>
      <c r="Y38" s="112">
        <v>463</v>
      </c>
      <c r="Z38" s="112">
        <v>444</v>
      </c>
      <c r="AB38" s="132">
        <f>Z38/Z40*100</f>
        <v>16.554809843400449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2334</v>
      </c>
      <c r="W40" s="112">
        <v>2580</v>
      </c>
      <c r="X40" s="112">
        <v>2577</v>
      </c>
      <c r="Y40" s="112">
        <v>2647</v>
      </c>
      <c r="Z40" s="112">
        <v>2682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16</v>
      </c>
      <c r="X44" s="112">
        <v>11</v>
      </c>
      <c r="Y44" s="112">
        <v>11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76</v>
      </c>
      <c r="W45" s="112">
        <v>71</v>
      </c>
      <c r="X45" s="112">
        <v>92</v>
      </c>
      <c r="Y45" s="112">
        <v>93</v>
      </c>
      <c r="Z45" s="112">
        <v>80</v>
      </c>
    </row>
    <row r="46" spans="19:32" x14ac:dyDescent="0.25">
      <c r="S46" s="115" t="s">
        <v>38</v>
      </c>
      <c r="T46" s="115"/>
      <c r="U46" s="112"/>
      <c r="V46" s="112">
        <v>110</v>
      </c>
      <c r="W46" s="112">
        <v>110</v>
      </c>
      <c r="X46" s="112">
        <v>81</v>
      </c>
      <c r="Y46" s="112">
        <v>110</v>
      </c>
      <c r="Z46" s="112">
        <v>116</v>
      </c>
    </row>
    <row r="47" spans="19:32" x14ac:dyDescent="0.25">
      <c r="S47" s="115" t="s">
        <v>39</v>
      </c>
      <c r="T47" s="115"/>
      <c r="U47" s="112"/>
      <c r="V47" s="112">
        <v>143</v>
      </c>
      <c r="W47" s="112">
        <v>184</v>
      </c>
      <c r="X47" s="112">
        <v>162</v>
      </c>
      <c r="Y47" s="112">
        <v>197</v>
      </c>
      <c r="Z47" s="112">
        <v>165</v>
      </c>
    </row>
    <row r="48" spans="19:32" x14ac:dyDescent="0.25">
      <c r="S48" s="115" t="s">
        <v>40</v>
      </c>
      <c r="T48" s="115"/>
      <c r="U48" s="112"/>
      <c r="V48" s="112">
        <v>217</v>
      </c>
      <c r="W48" s="112">
        <v>238</v>
      </c>
      <c r="X48" s="112">
        <v>246</v>
      </c>
      <c r="Y48" s="112">
        <v>227</v>
      </c>
      <c r="Z48" s="112">
        <v>263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182</v>
      </c>
      <c r="W49" s="112">
        <v>211</v>
      </c>
      <c r="X49" s="112">
        <v>228</v>
      </c>
      <c r="Y49" s="112">
        <v>237</v>
      </c>
      <c r="Z49" s="112">
        <v>210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Murweh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138</v>
      </c>
      <c r="W50" s="112">
        <v>137</v>
      </c>
      <c r="X50" s="112">
        <v>149</v>
      </c>
      <c r="Y50" s="112">
        <v>162</v>
      </c>
      <c r="Z50" s="112">
        <v>147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171</v>
      </c>
      <c r="W51" s="112">
        <v>162</v>
      </c>
      <c r="X51" s="112">
        <v>140</v>
      </c>
      <c r="Y51" s="112">
        <v>163</v>
      </c>
      <c r="Z51" s="112">
        <v>144</v>
      </c>
    </row>
    <row r="52" spans="1:26" ht="15" customHeight="1" x14ac:dyDescent="0.25">
      <c r="S52" s="115" t="s">
        <v>44</v>
      </c>
      <c r="T52" s="115"/>
      <c r="U52" s="112"/>
      <c r="V52" s="112">
        <v>143</v>
      </c>
      <c r="W52" s="112">
        <v>169</v>
      </c>
      <c r="X52" s="112">
        <v>160</v>
      </c>
      <c r="Y52" s="112">
        <v>150</v>
      </c>
      <c r="Z52" s="112">
        <v>139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135</v>
      </c>
      <c r="W53" s="112">
        <v>141</v>
      </c>
      <c r="X53" s="112">
        <v>124</v>
      </c>
      <c r="Y53" s="112">
        <v>129</v>
      </c>
      <c r="Z53" s="112">
        <v>161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162</v>
      </c>
      <c r="W54" s="112">
        <v>182</v>
      </c>
      <c r="X54" s="112">
        <v>185</v>
      </c>
      <c r="Y54" s="112">
        <v>175</v>
      </c>
      <c r="Z54" s="112">
        <v>139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125</v>
      </c>
      <c r="W55" s="112">
        <v>148</v>
      </c>
      <c r="X55" s="112">
        <v>151</v>
      </c>
      <c r="Y55" s="112">
        <v>161</v>
      </c>
      <c r="Z55" s="112">
        <v>179</v>
      </c>
    </row>
    <row r="56" spans="1:26" ht="15" customHeight="1" x14ac:dyDescent="0.25">
      <c r="S56" s="115" t="s">
        <v>48</v>
      </c>
      <c r="T56" s="115"/>
      <c r="U56" s="112"/>
      <c r="V56" s="112">
        <v>92</v>
      </c>
      <c r="W56" s="112">
        <v>118</v>
      </c>
      <c r="X56" s="112">
        <v>117</v>
      </c>
      <c r="Y56" s="112">
        <v>116</v>
      </c>
      <c r="Z56" s="112">
        <v>128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</v>
      </c>
      <c r="W57" s="112">
        <v>37</v>
      </c>
      <c r="X57" s="112">
        <v>39</v>
      </c>
      <c r="Y57" s="112">
        <v>33</v>
      </c>
      <c r="Z57" s="112">
        <v>47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</v>
      </c>
      <c r="W58" s="112">
        <v>11</v>
      </c>
      <c r="X58" s="112">
        <v>9</v>
      </c>
      <c r="Y58" s="112">
        <v>18</v>
      </c>
      <c r="Z58" s="112">
        <v>19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</v>
      </c>
      <c r="W59" s="112">
        <v>6</v>
      </c>
      <c r="X59" s="112">
        <v>8</v>
      </c>
      <c r="Y59" s="112">
        <v>10</v>
      </c>
      <c r="Z59" s="112">
        <v>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6</v>
      </c>
      <c r="X60" s="112">
        <v>4</v>
      </c>
      <c r="Y60" s="112">
        <v>6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1733</v>
      </c>
      <c r="W61" s="112">
        <v>1942</v>
      </c>
      <c r="X61" s="112">
        <v>1906</v>
      </c>
      <c r="Y61" s="112">
        <v>1999</v>
      </c>
      <c r="Z61" s="112">
        <v>1955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9</v>
      </c>
      <c r="X63" s="112">
        <v>17</v>
      </c>
      <c r="Y63" s="112">
        <v>6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76</v>
      </c>
      <c r="W64" s="112">
        <v>72</v>
      </c>
      <c r="X64" s="112">
        <v>68</v>
      </c>
      <c r="Y64" s="112">
        <v>75</v>
      </c>
      <c r="Z64" s="112">
        <v>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Murweh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111</v>
      </c>
      <c r="W65" s="112">
        <v>124</v>
      </c>
      <c r="X65" s="112">
        <v>106</v>
      </c>
      <c r="Y65" s="112">
        <v>139</v>
      </c>
      <c r="Z65" s="112">
        <v>110</v>
      </c>
    </row>
    <row r="66" spans="1:26" x14ac:dyDescent="0.25">
      <c r="S66" s="115" t="s">
        <v>39</v>
      </c>
      <c r="T66" s="115"/>
      <c r="U66" s="112"/>
      <c r="V66" s="112">
        <v>143</v>
      </c>
      <c r="W66" s="112">
        <v>150</v>
      </c>
      <c r="X66" s="112">
        <v>149</v>
      </c>
      <c r="Y66" s="112">
        <v>156</v>
      </c>
      <c r="Z66" s="112">
        <v>169</v>
      </c>
    </row>
    <row r="67" spans="1:26" x14ac:dyDescent="0.25">
      <c r="S67" s="115" t="s">
        <v>40</v>
      </c>
      <c r="T67" s="115"/>
      <c r="U67" s="112"/>
      <c r="V67" s="112">
        <v>246</v>
      </c>
      <c r="W67" s="112">
        <v>246</v>
      </c>
      <c r="X67" s="112">
        <v>216</v>
      </c>
      <c r="Y67" s="112">
        <v>230</v>
      </c>
      <c r="Z67" s="112">
        <v>189</v>
      </c>
    </row>
    <row r="68" spans="1:26" x14ac:dyDescent="0.25">
      <c r="S68" s="115" t="s">
        <v>41</v>
      </c>
      <c r="T68" s="115"/>
      <c r="U68" s="112"/>
      <c r="V68" s="112">
        <v>164</v>
      </c>
      <c r="W68" s="112">
        <v>192</v>
      </c>
      <c r="X68" s="112">
        <v>193</v>
      </c>
      <c r="Y68" s="112">
        <v>220</v>
      </c>
      <c r="Z68" s="112">
        <v>211</v>
      </c>
    </row>
    <row r="69" spans="1:26" x14ac:dyDescent="0.25">
      <c r="S69" s="115" t="s">
        <v>42</v>
      </c>
      <c r="T69" s="115"/>
      <c r="U69" s="112"/>
      <c r="V69" s="112">
        <v>176</v>
      </c>
      <c r="W69" s="112">
        <v>194</v>
      </c>
      <c r="X69" s="112">
        <v>199</v>
      </c>
      <c r="Y69" s="112">
        <v>206</v>
      </c>
      <c r="Z69" s="112">
        <v>200</v>
      </c>
    </row>
    <row r="70" spans="1:26" x14ac:dyDescent="0.25">
      <c r="S70" s="115" t="s">
        <v>43</v>
      </c>
      <c r="T70" s="115"/>
      <c r="U70" s="112"/>
      <c r="V70" s="112">
        <v>140</v>
      </c>
      <c r="W70" s="112">
        <v>143</v>
      </c>
      <c r="X70" s="112">
        <v>158</v>
      </c>
      <c r="Y70" s="112">
        <v>161</v>
      </c>
      <c r="Z70" s="112">
        <v>160</v>
      </c>
    </row>
    <row r="71" spans="1:26" x14ac:dyDescent="0.25">
      <c r="S71" s="115" t="s">
        <v>44</v>
      </c>
      <c r="T71" s="115"/>
      <c r="U71" s="112"/>
      <c r="V71" s="112">
        <v>160</v>
      </c>
      <c r="W71" s="112">
        <v>139</v>
      </c>
      <c r="X71" s="112">
        <v>163</v>
      </c>
      <c r="Y71" s="112">
        <v>161</v>
      </c>
      <c r="Z71" s="112">
        <v>160</v>
      </c>
    </row>
    <row r="72" spans="1:26" x14ac:dyDescent="0.25">
      <c r="S72" s="115" t="s">
        <v>45</v>
      </c>
      <c r="T72" s="115"/>
      <c r="U72" s="112"/>
      <c r="V72" s="112">
        <v>155</v>
      </c>
      <c r="W72" s="112">
        <v>178</v>
      </c>
      <c r="X72" s="112">
        <v>196</v>
      </c>
      <c r="Y72" s="112">
        <v>163</v>
      </c>
      <c r="Z72" s="112">
        <v>157</v>
      </c>
    </row>
    <row r="73" spans="1:26" x14ac:dyDescent="0.25">
      <c r="S73" s="115" t="s">
        <v>46</v>
      </c>
      <c r="T73" s="115"/>
      <c r="U73" s="112"/>
      <c r="V73" s="112">
        <v>182</v>
      </c>
      <c r="W73" s="112">
        <v>215</v>
      </c>
      <c r="X73" s="112">
        <v>228</v>
      </c>
      <c r="Y73" s="112">
        <v>214</v>
      </c>
      <c r="Z73" s="112">
        <v>201</v>
      </c>
    </row>
    <row r="74" spans="1:26" x14ac:dyDescent="0.25">
      <c r="S74" s="115" t="s">
        <v>47</v>
      </c>
      <c r="T74" s="115"/>
      <c r="U74" s="112"/>
      <c r="V74" s="112">
        <v>130</v>
      </c>
      <c r="W74" s="112">
        <v>140</v>
      </c>
      <c r="X74" s="112">
        <v>142</v>
      </c>
      <c r="Y74" s="112">
        <v>154</v>
      </c>
      <c r="Z74" s="112">
        <v>175</v>
      </c>
    </row>
    <row r="75" spans="1:26" x14ac:dyDescent="0.25">
      <c r="S75" s="115" t="s">
        <v>48</v>
      </c>
      <c r="T75" s="115"/>
      <c r="U75" s="112"/>
      <c r="V75" s="112">
        <v>54</v>
      </c>
      <c r="W75" s="112">
        <v>64</v>
      </c>
      <c r="X75" s="112">
        <v>81</v>
      </c>
      <c r="Y75" s="112">
        <v>80</v>
      </c>
      <c r="Z75" s="112">
        <v>87</v>
      </c>
    </row>
    <row r="76" spans="1:26" x14ac:dyDescent="0.25">
      <c r="S76" s="115" t="s">
        <v>49</v>
      </c>
      <c r="T76" s="115"/>
      <c r="U76" s="112"/>
      <c r="V76" s="112">
        <v>29</v>
      </c>
      <c r="W76" s="112">
        <v>29</v>
      </c>
      <c r="X76" s="112">
        <v>25</v>
      </c>
      <c r="Y76" s="112">
        <v>26</v>
      </c>
      <c r="Z76" s="112">
        <v>30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16</v>
      </c>
      <c r="X77" s="112">
        <v>17</v>
      </c>
      <c r="Y77" s="112">
        <v>17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5</v>
      </c>
      <c r="X78" s="112">
        <v>5</v>
      </c>
      <c r="Y78" s="112">
        <v>5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6</v>
      </c>
      <c r="X79" s="112">
        <v>3</v>
      </c>
      <c r="Y79" s="112">
        <v>5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1779</v>
      </c>
      <c r="W80" s="112">
        <v>1916</v>
      </c>
      <c r="X80" s="112">
        <v>1966</v>
      </c>
      <c r="Y80" s="112">
        <v>2010</v>
      </c>
      <c r="Z80" s="112">
        <v>1959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Murweh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89</v>
      </c>
      <c r="W83" s="112">
        <v>101</v>
      </c>
      <c r="X83" s="112">
        <v>106</v>
      </c>
      <c r="Y83" s="112">
        <v>96</v>
      </c>
      <c r="Z83" s="112">
        <v>100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69</v>
      </c>
      <c r="W84" s="112">
        <v>63</v>
      </c>
      <c r="X84" s="112">
        <v>73</v>
      </c>
      <c r="Y84" s="112">
        <v>76</v>
      </c>
      <c r="Z84" s="112">
        <v>73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158</v>
      </c>
      <c r="W85" s="112">
        <v>183</v>
      </c>
      <c r="X85" s="112">
        <v>171</v>
      </c>
      <c r="Y85" s="112">
        <v>180</v>
      </c>
      <c r="Z85" s="112">
        <v>180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3,911</v>
      </c>
      <c r="D86" s="96">
        <f t="shared" ref="D86:D91" si="4">AD4</f>
        <v>-2.6145418326693259E-2</v>
      </c>
      <c r="E86" s="97">
        <f t="shared" ref="E86:E91" si="5">AD4</f>
        <v>-2.6145418326693259E-2</v>
      </c>
      <c r="F86" s="96">
        <f t="shared" ref="F86:F91" si="6">AF4</f>
        <v>0.11139528275078137</v>
      </c>
      <c r="G86" s="97">
        <f t="shared" ref="G86:G91" si="7">AF4</f>
        <v>0.11139528275078137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68</v>
      </c>
      <c r="W86" s="112">
        <v>70</v>
      </c>
      <c r="X86" s="112">
        <v>88</v>
      </c>
      <c r="Y86" s="112">
        <v>85</v>
      </c>
      <c r="Z86" s="112">
        <v>85</v>
      </c>
    </row>
    <row r="87" spans="1:30" ht="15" customHeight="1" x14ac:dyDescent="0.25">
      <c r="A87" s="98" t="s">
        <v>4</v>
      </c>
      <c r="B87" s="49"/>
      <c r="C87" s="57" t="str">
        <f t="shared" si="3"/>
        <v>1,953</v>
      </c>
      <c r="D87" s="96">
        <f t="shared" si="4"/>
        <v>-2.5449101796407136E-2</v>
      </c>
      <c r="E87" s="97">
        <f t="shared" si="5"/>
        <v>-2.5449101796407136E-2</v>
      </c>
      <c r="F87" s="96">
        <f t="shared" si="6"/>
        <v>0.125</v>
      </c>
      <c r="G87" s="97">
        <f t="shared" si="7"/>
        <v>0.125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31</v>
      </c>
      <c r="W87" s="112">
        <v>33</v>
      </c>
      <c r="X87" s="112">
        <v>27</v>
      </c>
      <c r="Y87" s="112">
        <v>28</v>
      </c>
      <c r="Z87" s="112">
        <v>39</v>
      </c>
    </row>
    <row r="88" spans="1:30" ht="15" customHeight="1" x14ac:dyDescent="0.25">
      <c r="A88" s="98" t="s">
        <v>5</v>
      </c>
      <c r="B88" s="49"/>
      <c r="C88" s="57" t="str">
        <f t="shared" si="3"/>
        <v>1,956</v>
      </c>
      <c r="D88" s="96">
        <f t="shared" si="4"/>
        <v>-2.8798411122144985E-2</v>
      </c>
      <c r="E88" s="97">
        <f t="shared" si="5"/>
        <v>-2.8798411122144985E-2</v>
      </c>
      <c r="F88" s="96">
        <f t="shared" si="6"/>
        <v>9.8259404828747954E-2</v>
      </c>
      <c r="G88" s="97">
        <f t="shared" si="7"/>
        <v>9.8259404828747954E-2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53</v>
      </c>
      <c r="W88" s="112">
        <v>58</v>
      </c>
      <c r="X88" s="112">
        <v>73</v>
      </c>
      <c r="Y88" s="112">
        <v>76</v>
      </c>
      <c r="Z88" s="112">
        <v>60</v>
      </c>
    </row>
    <row r="89" spans="1:30" ht="15" customHeight="1" x14ac:dyDescent="0.25">
      <c r="A89" s="49" t="s">
        <v>6</v>
      </c>
      <c r="B89" s="49"/>
      <c r="C89" s="57" t="str">
        <f t="shared" si="3"/>
        <v>2,679</v>
      </c>
      <c r="D89" s="96">
        <f t="shared" si="4"/>
        <v>1.4388489208633004E-2</v>
      </c>
      <c r="E89" s="97">
        <f t="shared" si="5"/>
        <v>1.4388489208633004E-2</v>
      </c>
      <c r="F89" s="96">
        <f t="shared" si="6"/>
        <v>0.14683219178082196</v>
      </c>
      <c r="G89" s="97">
        <f t="shared" si="7"/>
        <v>0.14683219178082196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97</v>
      </c>
      <c r="W89" s="112">
        <v>98</v>
      </c>
      <c r="X89" s="112">
        <v>98</v>
      </c>
      <c r="Y89" s="112">
        <v>101</v>
      </c>
      <c r="Z89" s="112">
        <v>136</v>
      </c>
    </row>
    <row r="90" spans="1:30" ht="15" customHeight="1" x14ac:dyDescent="0.25">
      <c r="A90" s="49" t="s">
        <v>95</v>
      </c>
      <c r="B90" s="49"/>
      <c r="C90" s="57" t="str">
        <f t="shared" si="3"/>
        <v>$50,000</v>
      </c>
      <c r="D90" s="96">
        <f t="shared" si="4"/>
        <v>0.14395533998352694</v>
      </c>
      <c r="E90" s="97">
        <f t="shared" si="5"/>
        <v>0.14395533998352694</v>
      </c>
      <c r="F90" s="96">
        <f t="shared" si="6"/>
        <v>0.20831319478008692</v>
      </c>
      <c r="G90" s="97">
        <f t="shared" si="7"/>
        <v>0.20831319478008692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300</v>
      </c>
      <c r="W90" s="112">
        <v>296</v>
      </c>
      <c r="X90" s="112">
        <v>292</v>
      </c>
      <c r="Y90" s="112">
        <v>314</v>
      </c>
      <c r="Z90" s="112">
        <v>321</v>
      </c>
    </row>
    <row r="91" spans="1:30" ht="15" customHeight="1" x14ac:dyDescent="0.25">
      <c r="A91" s="49" t="s">
        <v>7</v>
      </c>
      <c r="B91" s="49"/>
      <c r="C91" s="57" t="str">
        <f t="shared" si="3"/>
        <v>$162.3 mil</v>
      </c>
      <c r="D91" s="96">
        <f t="shared" si="4"/>
        <v>-4.8061904424410162E-3</v>
      </c>
      <c r="E91" s="97">
        <f t="shared" si="5"/>
        <v>-4.8061904424410162E-3</v>
      </c>
      <c r="F91" s="96">
        <f t="shared" si="6"/>
        <v>0.49520646992317108</v>
      </c>
      <c r="G91" s="97">
        <f t="shared" si="7"/>
        <v>0.49520646992317108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1175</v>
      </c>
      <c r="W91" s="112">
        <v>1310</v>
      </c>
      <c r="X91" s="112">
        <v>1303</v>
      </c>
      <c r="Y91" s="112">
        <v>1361</v>
      </c>
      <c r="Z91" s="112">
        <v>1389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91</v>
      </c>
      <c r="W93" s="112">
        <v>91</v>
      </c>
      <c r="X93" s="112">
        <v>99</v>
      </c>
      <c r="Y93" s="112">
        <v>92</v>
      </c>
      <c r="Z93" s="112">
        <v>92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209</v>
      </c>
      <c r="W94" s="112">
        <v>222</v>
      </c>
      <c r="X94" s="112">
        <v>227</v>
      </c>
      <c r="Y94" s="112">
        <v>236</v>
      </c>
      <c r="Z94" s="112">
        <v>218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28</v>
      </c>
      <c r="W95" s="112">
        <v>32</v>
      </c>
      <c r="X95" s="112">
        <v>31</v>
      </c>
      <c r="Y95" s="112">
        <v>41</v>
      </c>
      <c r="Z95" s="112">
        <v>36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159</v>
      </c>
      <c r="W96" s="112">
        <v>158</v>
      </c>
      <c r="X96" s="112">
        <v>171</v>
      </c>
      <c r="Y96" s="112">
        <v>175</v>
      </c>
      <c r="Z96" s="112">
        <v>187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181</v>
      </c>
      <c r="W97" s="112">
        <v>177</v>
      </c>
      <c r="X97" s="112">
        <v>190</v>
      </c>
      <c r="Y97" s="112">
        <v>181</v>
      </c>
      <c r="Z97" s="112">
        <v>169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78</v>
      </c>
      <c r="W98" s="112">
        <v>88</v>
      </c>
      <c r="X98" s="112">
        <v>90</v>
      </c>
      <c r="Y98" s="112">
        <v>102</v>
      </c>
      <c r="Z98" s="112">
        <v>86</v>
      </c>
    </row>
    <row r="99" spans="1:32" ht="15" customHeight="1" x14ac:dyDescent="0.25">
      <c r="S99" s="115" t="s">
        <v>196</v>
      </c>
      <c r="T99" s="115"/>
      <c r="U99" s="112"/>
      <c r="V99" s="112">
        <v>13</v>
      </c>
      <c r="W99" s="112">
        <v>11</v>
      </c>
      <c r="X99" s="112">
        <v>11</v>
      </c>
      <c r="Y99" s="112">
        <v>15</v>
      </c>
      <c r="Z99" s="112">
        <v>22</v>
      </c>
    </row>
    <row r="100" spans="1:32" ht="15" customHeight="1" x14ac:dyDescent="0.25">
      <c r="S100" s="115" t="s">
        <v>58</v>
      </c>
      <c r="T100" s="115"/>
      <c r="U100" s="112"/>
      <c r="V100" s="112">
        <v>183</v>
      </c>
      <c r="W100" s="112">
        <v>205</v>
      </c>
      <c r="X100" s="112">
        <v>209</v>
      </c>
      <c r="Y100" s="112">
        <v>197</v>
      </c>
      <c r="Z100" s="112">
        <v>189</v>
      </c>
    </row>
    <row r="101" spans="1:32" x14ac:dyDescent="0.25">
      <c r="A101" s="18"/>
      <c r="S101" s="118" t="s">
        <v>53</v>
      </c>
      <c r="T101" s="118"/>
      <c r="U101" s="112"/>
      <c r="V101" s="112">
        <v>1162</v>
      </c>
      <c r="W101" s="112">
        <v>1271</v>
      </c>
      <c r="X101" s="112">
        <v>1273</v>
      </c>
      <c r="Y101" s="112">
        <v>1284</v>
      </c>
      <c r="Z101" s="112">
        <v>1287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2242</v>
      </c>
      <c r="W104" s="112">
        <v>2405</v>
      </c>
      <c r="X104" s="112">
        <v>2383</v>
      </c>
      <c r="Y104" s="112">
        <v>2458</v>
      </c>
      <c r="Z104" s="112">
        <v>2450</v>
      </c>
      <c r="AB104" s="109" t="str">
        <f>TEXT(Z104,"###,###")</f>
        <v>2,450</v>
      </c>
      <c r="AD104" s="130">
        <f>Z104/($Z$4)*100</f>
        <v>62.643825108667862</v>
      </c>
      <c r="AF104" s="109"/>
    </row>
    <row r="105" spans="1:32" x14ac:dyDescent="0.25">
      <c r="S105" s="115" t="s">
        <v>17</v>
      </c>
      <c r="T105" s="115"/>
      <c r="U105" s="112"/>
      <c r="V105" s="112">
        <v>915</v>
      </c>
      <c r="W105" s="112">
        <v>944</v>
      </c>
      <c r="X105" s="112">
        <v>935</v>
      </c>
      <c r="Y105" s="112">
        <v>986</v>
      </c>
      <c r="Z105" s="112">
        <v>933</v>
      </c>
      <c r="AB105" s="109" t="str">
        <f>TEXT(Z105,"###,###")</f>
        <v>933</v>
      </c>
      <c r="AD105" s="130">
        <f>Z105/($Z$4)*100</f>
        <v>23.855791357709023</v>
      </c>
      <c r="AF105" s="109"/>
    </row>
    <row r="106" spans="1:32" x14ac:dyDescent="0.25">
      <c r="S106" s="118" t="s">
        <v>53</v>
      </c>
      <c r="T106" s="118"/>
      <c r="U106" s="120"/>
      <c r="V106" s="120">
        <v>3157</v>
      </c>
      <c r="W106" s="120">
        <v>3349</v>
      </c>
      <c r="X106" s="120">
        <v>3318</v>
      </c>
      <c r="Y106" s="120">
        <v>3444</v>
      </c>
      <c r="Z106" s="120">
        <v>3383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645</v>
      </c>
      <c r="W108" s="112">
        <v>747</v>
      </c>
      <c r="X108" s="112">
        <v>799</v>
      </c>
      <c r="Y108" s="112">
        <v>819</v>
      </c>
      <c r="Z108" s="112">
        <v>767</v>
      </c>
      <c r="AB108" s="109" t="str">
        <f>TEXT(Z108,"###,###")</f>
        <v>767</v>
      </c>
      <c r="AD108" s="130">
        <f>Z108/($Z$4)*100</f>
        <v>19.611352595244185</v>
      </c>
      <c r="AF108" s="109"/>
    </row>
    <row r="109" spans="1:32" x14ac:dyDescent="0.25">
      <c r="S109" s="115" t="s">
        <v>20</v>
      </c>
      <c r="T109" s="115"/>
      <c r="U109" s="112"/>
      <c r="V109" s="112">
        <v>559</v>
      </c>
      <c r="W109" s="112">
        <v>601</v>
      </c>
      <c r="X109" s="112">
        <v>668</v>
      </c>
      <c r="Y109" s="112">
        <v>554</v>
      </c>
      <c r="Z109" s="112">
        <v>627</v>
      </c>
      <c r="AB109" s="109" t="str">
        <f>TEXT(Z109,"###,###")</f>
        <v>627</v>
      </c>
      <c r="AD109" s="130">
        <f>Z109/($Z$4)*100</f>
        <v>16.031705446177451</v>
      </c>
      <c r="AF109" s="109"/>
    </row>
    <row r="110" spans="1:32" x14ac:dyDescent="0.25">
      <c r="S110" s="115" t="s">
        <v>21</v>
      </c>
      <c r="T110" s="115"/>
      <c r="U110" s="112"/>
      <c r="V110" s="112">
        <v>779</v>
      </c>
      <c r="W110" s="112">
        <v>886</v>
      </c>
      <c r="X110" s="112">
        <v>738</v>
      </c>
      <c r="Y110" s="112">
        <v>868</v>
      </c>
      <c r="Z110" s="112">
        <v>852</v>
      </c>
      <c r="AB110" s="109" t="str">
        <f>TEXT(Z110,"###,###")</f>
        <v>852</v>
      </c>
      <c r="AD110" s="130">
        <f>Z110/($Z$4)*100</f>
        <v>21.784709792891842</v>
      </c>
      <c r="AF110" s="109"/>
    </row>
    <row r="111" spans="1:32" x14ac:dyDescent="0.25">
      <c r="S111" s="115" t="s">
        <v>22</v>
      </c>
      <c r="T111" s="115"/>
      <c r="U111" s="112"/>
      <c r="V111" s="112">
        <v>1059</v>
      </c>
      <c r="W111" s="112">
        <v>1039</v>
      </c>
      <c r="X111" s="112">
        <v>1113</v>
      </c>
      <c r="Y111" s="112">
        <v>1203</v>
      </c>
      <c r="Z111" s="112">
        <v>1144</v>
      </c>
      <c r="AB111" s="109" t="str">
        <f>TEXT(Z111,"###,###")</f>
        <v>1,144</v>
      </c>
      <c r="AD111" s="130">
        <f>Z111/($Z$4)*100</f>
        <v>29.250830989516746</v>
      </c>
      <c r="AF111" s="109"/>
    </row>
    <row r="112" spans="1:32" x14ac:dyDescent="0.25">
      <c r="S112" s="118" t="s">
        <v>53</v>
      </c>
      <c r="T112" s="118"/>
      <c r="U112" s="112"/>
      <c r="V112" s="112">
        <v>3514</v>
      </c>
      <c r="W112" s="112">
        <v>3858</v>
      </c>
      <c r="X112" s="112">
        <v>3881</v>
      </c>
      <c r="Y112" s="112">
        <v>4017</v>
      </c>
      <c r="Z112" s="112">
        <v>3914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41.62</v>
      </c>
      <c r="W118" s="131">
        <v>42.35</v>
      </c>
      <c r="X118" s="131">
        <v>42.42</v>
      </c>
      <c r="Y118" s="131">
        <v>42.16</v>
      </c>
      <c r="Z118" s="131">
        <v>42.56</v>
      </c>
      <c r="AB118" s="109" t="str">
        <f>TEXT(Z118,"##.0")</f>
        <v>42.6</v>
      </c>
    </row>
    <row r="120" spans="19:32" x14ac:dyDescent="0.25">
      <c r="S120" s="101" t="s">
        <v>97</v>
      </c>
      <c r="T120" s="112"/>
      <c r="U120" s="112"/>
      <c r="V120" s="112">
        <v>1734</v>
      </c>
      <c r="W120" s="112">
        <v>1833</v>
      </c>
      <c r="X120" s="112">
        <v>1832</v>
      </c>
      <c r="Y120" s="112">
        <v>1881</v>
      </c>
      <c r="Z120" s="112">
        <v>1930</v>
      </c>
      <c r="AB120" s="109" t="str">
        <f>TEXT(Z120,"###,###")</f>
        <v>1,930</v>
      </c>
    </row>
    <row r="121" spans="19:32" x14ac:dyDescent="0.25">
      <c r="S121" s="101" t="s">
        <v>98</v>
      </c>
      <c r="T121" s="112"/>
      <c r="U121" s="112"/>
      <c r="V121" s="112">
        <v>297</v>
      </c>
      <c r="W121" s="112">
        <v>387</v>
      </c>
      <c r="X121" s="112">
        <v>366</v>
      </c>
      <c r="Y121" s="112">
        <v>364</v>
      </c>
      <c r="Z121" s="112">
        <v>396</v>
      </c>
      <c r="AB121" s="109" t="str">
        <f>TEXT(Z121,"###,###")</f>
        <v>396</v>
      </c>
    </row>
    <row r="122" spans="19:32" x14ac:dyDescent="0.25">
      <c r="S122" s="101" t="s">
        <v>99</v>
      </c>
      <c r="T122" s="112"/>
      <c r="U122" s="112"/>
      <c r="V122" s="112">
        <v>306</v>
      </c>
      <c r="W122" s="112">
        <v>361</v>
      </c>
      <c r="X122" s="112">
        <v>380</v>
      </c>
      <c r="Y122" s="112">
        <v>394</v>
      </c>
      <c r="Z122" s="112">
        <v>359</v>
      </c>
      <c r="AB122" s="109" t="str">
        <f>TEXT(Z122,"###,###")</f>
        <v>359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2040</v>
      </c>
      <c r="W124" s="112">
        <v>2194</v>
      </c>
      <c r="X124" s="112">
        <v>2212</v>
      </c>
      <c r="Y124" s="112">
        <v>2275</v>
      </c>
      <c r="Z124" s="112">
        <v>2289</v>
      </c>
      <c r="AB124" s="109" t="str">
        <f>TEXT(Z124,"###,###")</f>
        <v>2,289</v>
      </c>
      <c r="AD124" s="127">
        <f>Z124/$Z$7*100</f>
        <v>85.442329227323626</v>
      </c>
    </row>
    <row r="125" spans="19:32" x14ac:dyDescent="0.25">
      <c r="S125" s="101" t="s">
        <v>101</v>
      </c>
      <c r="T125" s="112"/>
      <c r="U125" s="112"/>
      <c r="V125" s="112">
        <v>603</v>
      </c>
      <c r="W125" s="112">
        <v>748</v>
      </c>
      <c r="X125" s="112">
        <v>746</v>
      </c>
      <c r="Y125" s="112">
        <v>758</v>
      </c>
      <c r="Z125" s="112">
        <v>755</v>
      </c>
      <c r="AB125" s="109" t="str">
        <f>TEXT(Z125,"###,###")</f>
        <v>755</v>
      </c>
      <c r="AD125" s="127">
        <f>Z125/$Z$7*100</f>
        <v>28.182157521463232</v>
      </c>
    </row>
    <row r="127" spans="19:32" x14ac:dyDescent="0.25">
      <c r="S127" s="101" t="s">
        <v>102</v>
      </c>
      <c r="T127" s="112"/>
      <c r="U127" s="112"/>
      <c r="V127" s="112">
        <v>1177</v>
      </c>
      <c r="W127" s="112">
        <v>1309</v>
      </c>
      <c r="X127" s="112">
        <v>1302</v>
      </c>
      <c r="Y127" s="112">
        <v>1358</v>
      </c>
      <c r="Z127" s="112">
        <v>1389</v>
      </c>
      <c r="AB127" s="109" t="str">
        <f>TEXT(Z127,"###,###")</f>
        <v>1,389</v>
      </c>
      <c r="AD127" s="127">
        <f>Z127/$Z$7*100</f>
        <v>51.847704367301226</v>
      </c>
    </row>
    <row r="128" spans="19:32" x14ac:dyDescent="0.25">
      <c r="S128" s="101" t="s">
        <v>103</v>
      </c>
      <c r="T128" s="112"/>
      <c r="U128" s="112"/>
      <c r="V128" s="112">
        <v>1164</v>
      </c>
      <c r="W128" s="112">
        <v>1270</v>
      </c>
      <c r="X128" s="112">
        <v>1274</v>
      </c>
      <c r="Y128" s="112">
        <v>1284</v>
      </c>
      <c r="Z128" s="112">
        <v>1288</v>
      </c>
      <c r="AB128" s="109" t="str">
        <f>TEXT(Z128,"###,###")</f>
        <v>1,288</v>
      </c>
      <c r="AD128" s="127">
        <f>Z128/$Z$7*100</f>
        <v>48.077640910787608</v>
      </c>
    </row>
    <row r="130" spans="19:20" x14ac:dyDescent="0.25">
      <c r="S130" s="101" t="s">
        <v>277</v>
      </c>
      <c r="T130" s="127">
        <v>72.041806644270252</v>
      </c>
    </row>
    <row r="131" spans="19:20" x14ac:dyDescent="0.25">
      <c r="S131" s="101" t="s">
        <v>278</v>
      </c>
      <c r="T131" s="127">
        <v>14.781634938409855</v>
      </c>
    </row>
    <row r="132" spans="19:20" x14ac:dyDescent="0.25">
      <c r="S132" s="101" t="s">
        <v>279</v>
      </c>
      <c r="T132" s="127">
        <v>13.400522583053379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A03CF-8FBD-4546-8186-36158145E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C449CF-35C3-49EF-9A52-4BD0A2724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69208F2-55EE-4F41-89AB-1D7E8D86A6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BD9FC1-3F06-4EAD-969C-35069CC59F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610E-518C-4076-B85D-5C5DD1D993E9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9.51 Napranum,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556</v>
      </c>
      <c r="W4" s="108">
        <v>510</v>
      </c>
      <c r="X4" s="108">
        <v>479</v>
      </c>
      <c r="Y4" s="108">
        <v>581</v>
      </c>
      <c r="Z4" s="108">
        <v>611</v>
      </c>
      <c r="AB4" s="109" t="str">
        <f>TEXT(Z4,"###,###")</f>
        <v>611</v>
      </c>
      <c r="AD4" s="110">
        <f>Z4/Y4-1</f>
        <v>5.1635111876075834E-2</v>
      </c>
      <c r="AF4" s="110">
        <f>Z4/V4-1</f>
        <v>9.8920863309352569E-2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296</v>
      </c>
      <c r="W5" s="108">
        <v>246</v>
      </c>
      <c r="X5" s="108">
        <v>218</v>
      </c>
      <c r="Y5" s="108">
        <v>280</v>
      </c>
      <c r="Z5" s="108">
        <v>301</v>
      </c>
      <c r="AB5" s="109" t="str">
        <f>TEXT(Z5,"###,###")</f>
        <v>301</v>
      </c>
      <c r="AD5" s="110">
        <f t="shared" ref="AD5:AD9" si="0">Z5/Y5-1</f>
        <v>7.4999999999999956E-2</v>
      </c>
      <c r="AF5" s="110">
        <f t="shared" ref="AF5:AF9" si="1">Z5/V5-1</f>
        <v>1.6891891891891886E-2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255</v>
      </c>
      <c r="W6" s="108">
        <v>262</v>
      </c>
      <c r="X6" s="108">
        <v>259</v>
      </c>
      <c r="Y6" s="108">
        <v>299</v>
      </c>
      <c r="Z6" s="108">
        <v>312</v>
      </c>
      <c r="AB6" s="109" t="str">
        <f>TEXT(Z6,"###,###")</f>
        <v>312</v>
      </c>
      <c r="AD6" s="110">
        <f t="shared" si="0"/>
        <v>4.3478260869565188E-2</v>
      </c>
      <c r="AF6" s="110">
        <f t="shared" si="1"/>
        <v>0.22352941176470598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375</v>
      </c>
      <c r="W7" s="108">
        <v>357</v>
      </c>
      <c r="X7" s="108">
        <v>347</v>
      </c>
      <c r="Y7" s="108">
        <v>400</v>
      </c>
      <c r="Z7" s="108">
        <v>411</v>
      </c>
      <c r="AB7" s="109" t="str">
        <f>TEXT(Z7,"###,###")</f>
        <v>411</v>
      </c>
      <c r="AD7" s="110">
        <f t="shared" si="0"/>
        <v>2.750000000000008E-2</v>
      </c>
      <c r="AF7" s="110">
        <f t="shared" si="1"/>
        <v>9.6000000000000085E-2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611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411</v>
      </c>
      <c r="P8" s="67"/>
      <c r="S8" s="107" t="s">
        <v>82</v>
      </c>
      <c r="T8" s="108"/>
      <c r="U8" s="108"/>
      <c r="V8" s="108">
        <v>23772.45</v>
      </c>
      <c r="W8" s="108">
        <v>17979.37</v>
      </c>
      <c r="X8" s="108">
        <v>20157</v>
      </c>
      <c r="Y8" s="108">
        <v>25041.86</v>
      </c>
      <c r="Z8" s="108">
        <v>32782.269999999997</v>
      </c>
      <c r="AB8" s="109" t="str">
        <f>TEXT(Z8,"$###,###")</f>
        <v>$32,782</v>
      </c>
      <c r="AD8" s="110">
        <f t="shared" si="0"/>
        <v>0.30909884489410921</v>
      </c>
      <c r="AF8" s="110">
        <f t="shared" si="1"/>
        <v>0.37900258492498651</v>
      </c>
    </row>
    <row r="9" spans="1:32" x14ac:dyDescent="0.25">
      <c r="A9" s="30" t="s">
        <v>14</v>
      </c>
      <c r="B9" s="71"/>
      <c r="C9" s="72"/>
      <c r="D9" s="73">
        <f>AD104</f>
        <v>76.10474631751228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51.581508515815088</v>
      </c>
      <c r="P9" s="74" t="s">
        <v>83</v>
      </c>
      <c r="S9" s="107" t="s">
        <v>7</v>
      </c>
      <c r="T9" s="108"/>
      <c r="U9" s="108"/>
      <c r="V9" s="108">
        <v>14095265</v>
      </c>
      <c r="W9" s="108">
        <v>14086173</v>
      </c>
      <c r="X9" s="108">
        <v>13359654</v>
      </c>
      <c r="Y9" s="108">
        <v>15542585</v>
      </c>
      <c r="Z9" s="108">
        <v>17279441</v>
      </c>
      <c r="AB9" s="109" t="str">
        <f>TEXT(Z9/1000000,"$#,###.0")&amp;" mil"</f>
        <v>$17.3 mil</v>
      </c>
      <c r="AD9" s="110">
        <f t="shared" si="0"/>
        <v>0.11174820662071339</v>
      </c>
      <c r="AF9" s="110">
        <f t="shared" si="1"/>
        <v>0.22590394717658735</v>
      </c>
    </row>
    <row r="10" spans="1:32" x14ac:dyDescent="0.25">
      <c r="A10" s="30" t="s">
        <v>17</v>
      </c>
      <c r="B10" s="71"/>
      <c r="C10" s="72"/>
      <c r="D10" s="73">
        <f>AD105</f>
        <v>24.058919803600652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47.688564476885645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99.513381995133827</v>
      </c>
      <c r="P11" s="74" t="s">
        <v>83</v>
      </c>
      <c r="S11" s="107" t="s">
        <v>29</v>
      </c>
      <c r="T11" s="112"/>
      <c r="U11" s="112"/>
      <c r="V11" s="112">
        <v>555</v>
      </c>
      <c r="W11" s="112">
        <v>509</v>
      </c>
      <c r="X11" s="112">
        <v>475</v>
      </c>
      <c r="Y11" s="112">
        <v>581</v>
      </c>
      <c r="Z11" s="112">
        <v>608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0</v>
      </c>
      <c r="W12" s="112">
        <v>0</v>
      </c>
      <c r="X12" s="112">
        <v>4</v>
      </c>
      <c r="Y12" s="112">
        <v>0</v>
      </c>
      <c r="Z12" s="112">
        <v>4</v>
      </c>
    </row>
    <row r="13" spans="1:32" ht="15" customHeight="1" x14ac:dyDescent="0.25">
      <c r="A13" s="30" t="s">
        <v>19</v>
      </c>
      <c r="B13" s="72"/>
      <c r="C13" s="72"/>
      <c r="D13" s="73">
        <f>AD108</f>
        <v>3.1096563011456628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14.402618657937808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39.770867430441896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23.244552058111381</v>
      </c>
      <c r="P15" s="74" t="s">
        <v>83</v>
      </c>
      <c r="S15" s="115" t="s">
        <v>59</v>
      </c>
      <c r="T15" s="115"/>
      <c r="U15" s="116"/>
      <c r="V15" s="116">
        <v>3</v>
      </c>
      <c r="W15" s="116">
        <v>0</v>
      </c>
      <c r="X15" s="116">
        <v>7</v>
      </c>
      <c r="Y15" s="112">
        <v>10</v>
      </c>
      <c r="Z15" s="112">
        <v>19</v>
      </c>
      <c r="AB15" s="117">
        <f t="shared" ref="AB15:AB34" si="2">IF(Z15="np",0,Z15/$Z$34)</f>
        <v>3.130148270181219E-2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44.353518821603927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76.755447941888619</v>
      </c>
      <c r="P16" s="37" t="s">
        <v>83</v>
      </c>
      <c r="S16" s="115" t="s">
        <v>60</v>
      </c>
      <c r="T16" s="115"/>
      <c r="U16" s="116"/>
      <c r="V16" s="116">
        <v>50</v>
      </c>
      <c r="W16" s="116">
        <v>51</v>
      </c>
      <c r="X16" s="116">
        <v>49</v>
      </c>
      <c r="Y16" s="112">
        <v>45</v>
      </c>
      <c r="Z16" s="112">
        <v>57</v>
      </c>
      <c r="AB16" s="117">
        <f t="shared" si="2"/>
        <v>9.3904448105436578E-2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</v>
      </c>
      <c r="W17" s="116">
        <v>12</v>
      </c>
      <c r="X17" s="116">
        <v>10</v>
      </c>
      <c r="Y17" s="112">
        <v>6</v>
      </c>
      <c r="Z17" s="112">
        <v>8</v>
      </c>
      <c r="AB17" s="117">
        <f t="shared" si="2"/>
        <v>1.3179571663920923E-2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0</v>
      </c>
      <c r="Z18" s="112">
        <v>3</v>
      </c>
      <c r="AB18" s="117">
        <f t="shared" si="2"/>
        <v>4.9423393739703456E-3</v>
      </c>
    </row>
    <row r="19" spans="1:28" x14ac:dyDescent="0.25">
      <c r="A19" s="63" t="str">
        <f>$S$1&amp;" ("&amp;$V$2&amp;" to "&amp;$Z$2&amp;")"</f>
        <v>Napranum (2018-19 to 2022-23)</v>
      </c>
      <c r="B19" s="63"/>
      <c r="C19" s="63"/>
      <c r="D19" s="63"/>
      <c r="E19" s="63"/>
      <c r="F19" s="63"/>
      <c r="G19" s="63" t="str">
        <f>$S$1&amp;" ("&amp;$V$2&amp;" to "&amp;$Z$2&amp;")"</f>
        <v>Napranum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144</v>
      </c>
      <c r="W19" s="116">
        <v>106</v>
      </c>
      <c r="X19" s="116">
        <v>116</v>
      </c>
      <c r="Y19" s="112">
        <v>140</v>
      </c>
      <c r="Z19" s="112">
        <v>113</v>
      </c>
      <c r="AB19" s="117">
        <f t="shared" si="2"/>
        <v>0.18616144975288304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17</v>
      </c>
      <c r="W21" s="116">
        <v>24</v>
      </c>
      <c r="X21" s="116">
        <v>16</v>
      </c>
      <c r="Y21" s="112">
        <v>36</v>
      </c>
      <c r="Z21" s="112">
        <v>29</v>
      </c>
      <c r="AB21" s="117">
        <f t="shared" si="2"/>
        <v>4.7775947281713346E-2</v>
      </c>
    </row>
    <row r="22" spans="1:28" x14ac:dyDescent="0.25">
      <c r="S22" s="115" t="s">
        <v>66</v>
      </c>
      <c r="T22" s="115"/>
      <c r="U22" s="116"/>
      <c r="V22" s="116">
        <v>53</v>
      </c>
      <c r="W22" s="116">
        <v>30</v>
      </c>
      <c r="X22" s="116">
        <v>39</v>
      </c>
      <c r="Y22" s="112">
        <v>50</v>
      </c>
      <c r="Z22" s="112">
        <v>42</v>
      </c>
      <c r="AB22" s="117">
        <f t="shared" si="2"/>
        <v>6.919275123558484E-2</v>
      </c>
    </row>
    <row r="23" spans="1:28" x14ac:dyDescent="0.25">
      <c r="S23" s="115" t="s">
        <v>67</v>
      </c>
      <c r="T23" s="115"/>
      <c r="U23" s="116"/>
      <c r="V23" s="116">
        <v>23</v>
      </c>
      <c r="W23" s="116">
        <v>8</v>
      </c>
      <c r="X23" s="116">
        <v>9</v>
      </c>
      <c r="Y23" s="112">
        <v>5</v>
      </c>
      <c r="Z23" s="112">
        <v>5</v>
      </c>
      <c r="AB23" s="117">
        <f t="shared" si="2"/>
        <v>8.2372322899505763E-3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1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7</v>
      </c>
      <c r="W26" s="116">
        <v>4</v>
      </c>
      <c r="X26" s="116">
        <v>2</v>
      </c>
      <c r="Y26" s="112">
        <v>8</v>
      </c>
      <c r="Z26" s="112">
        <v>8</v>
      </c>
      <c r="AB26" s="117">
        <f t="shared" si="2"/>
        <v>1.3179571663920923E-2</v>
      </c>
    </row>
    <row r="27" spans="1:28" x14ac:dyDescent="0.25">
      <c r="S27" s="115" t="s">
        <v>71</v>
      </c>
      <c r="T27" s="115"/>
      <c r="U27" s="116"/>
      <c r="V27" s="116">
        <v>15</v>
      </c>
      <c r="W27" s="116">
        <v>17</v>
      </c>
      <c r="X27" s="116">
        <v>21</v>
      </c>
      <c r="Y27" s="112">
        <v>49</v>
      </c>
      <c r="Z27" s="112">
        <v>28</v>
      </c>
      <c r="AB27" s="117">
        <f t="shared" si="2"/>
        <v>4.6128500823723231E-2</v>
      </c>
    </row>
    <row r="28" spans="1:28" x14ac:dyDescent="0.25">
      <c r="S28" s="115" t="s">
        <v>72</v>
      </c>
      <c r="T28" s="115"/>
      <c r="U28" s="116"/>
      <c r="V28" s="116">
        <v>30</v>
      </c>
      <c r="W28" s="116">
        <v>45</v>
      </c>
      <c r="X28" s="116">
        <v>31</v>
      </c>
      <c r="Y28" s="112">
        <v>40</v>
      </c>
      <c r="Z28" s="112">
        <v>110</v>
      </c>
      <c r="AB28" s="117">
        <f t="shared" si="2"/>
        <v>0.1812191103789127</v>
      </c>
    </row>
    <row r="29" spans="1:28" x14ac:dyDescent="0.25">
      <c r="S29" s="115" t="s">
        <v>73</v>
      </c>
      <c r="T29" s="115"/>
      <c r="U29" s="116"/>
      <c r="V29" s="116">
        <v>86</v>
      </c>
      <c r="W29" s="116">
        <v>81</v>
      </c>
      <c r="X29" s="116">
        <v>67</v>
      </c>
      <c r="Y29" s="112">
        <v>76</v>
      </c>
      <c r="Z29" s="112">
        <v>94</v>
      </c>
      <c r="AB29" s="117">
        <f t="shared" si="2"/>
        <v>0.15485996705107083</v>
      </c>
    </row>
    <row r="30" spans="1:28" x14ac:dyDescent="0.25">
      <c r="S30" s="115" t="s">
        <v>74</v>
      </c>
      <c r="T30" s="115"/>
      <c r="U30" s="116"/>
      <c r="V30" s="116">
        <v>20</v>
      </c>
      <c r="W30" s="116">
        <v>18</v>
      </c>
      <c r="X30" s="116">
        <v>12</v>
      </c>
      <c r="Y30" s="112">
        <v>19</v>
      </c>
      <c r="Z30" s="112">
        <v>17</v>
      </c>
      <c r="AB30" s="117">
        <f t="shared" si="2"/>
        <v>2.800658978583196E-2</v>
      </c>
    </row>
    <row r="31" spans="1:28" x14ac:dyDescent="0.25">
      <c r="S31" s="115" t="s">
        <v>75</v>
      </c>
      <c r="T31" s="115"/>
      <c r="U31" s="116"/>
      <c r="V31" s="116">
        <v>31</v>
      </c>
      <c r="W31" s="116">
        <v>45</v>
      </c>
      <c r="X31" s="116">
        <v>35</v>
      </c>
      <c r="Y31" s="112">
        <v>45</v>
      </c>
      <c r="Z31" s="112">
        <v>19</v>
      </c>
      <c r="AB31" s="117">
        <f t="shared" si="2"/>
        <v>3.130148270181219E-2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56</v>
      </c>
      <c r="W33" s="116">
        <v>64</v>
      </c>
      <c r="X33" s="116">
        <v>57</v>
      </c>
      <c r="Y33" s="112">
        <v>52</v>
      </c>
      <c r="Z33" s="112">
        <v>63</v>
      </c>
      <c r="AB33" s="117">
        <f t="shared" si="2"/>
        <v>0.10378912685337727</v>
      </c>
    </row>
    <row r="34" spans="19:32" x14ac:dyDescent="0.25">
      <c r="S34" s="118" t="s">
        <v>53</v>
      </c>
      <c r="T34" s="118"/>
      <c r="U34" s="119"/>
      <c r="V34" s="119">
        <v>555</v>
      </c>
      <c r="W34" s="119">
        <v>510</v>
      </c>
      <c r="X34" s="119">
        <v>479</v>
      </c>
      <c r="Y34" s="120">
        <v>579</v>
      </c>
      <c r="Z34" s="120">
        <v>607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296</v>
      </c>
      <c r="W37" s="112">
        <v>272</v>
      </c>
      <c r="X37" s="112">
        <v>260</v>
      </c>
      <c r="Y37" s="112">
        <v>301</v>
      </c>
      <c r="Z37" s="112">
        <v>317</v>
      </c>
      <c r="AB37" s="132">
        <f>Z37/Z40*100</f>
        <v>76.755447941888619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77</v>
      </c>
      <c r="W38" s="112">
        <v>84</v>
      </c>
      <c r="X38" s="112">
        <v>83</v>
      </c>
      <c r="Y38" s="112">
        <v>95</v>
      </c>
      <c r="Z38" s="112">
        <v>96</v>
      </c>
      <c r="AB38" s="132">
        <f>Z38/Z40*100</f>
        <v>23.244552058111381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373</v>
      </c>
      <c r="W40" s="112">
        <v>356</v>
      </c>
      <c r="X40" s="112">
        <v>343</v>
      </c>
      <c r="Y40" s="112">
        <v>396</v>
      </c>
      <c r="Z40" s="112">
        <v>413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0</v>
      </c>
      <c r="X45" s="112">
        <v>0</v>
      </c>
      <c r="Y45" s="112">
        <v>0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16</v>
      </c>
      <c r="X46" s="112">
        <v>14</v>
      </c>
      <c r="Y46" s="112">
        <v>25</v>
      </c>
      <c r="Z46" s="112">
        <v>28</v>
      </c>
    </row>
    <row r="47" spans="19:32" x14ac:dyDescent="0.25">
      <c r="S47" s="115" t="s">
        <v>39</v>
      </c>
      <c r="T47" s="115"/>
      <c r="U47" s="112"/>
      <c r="V47" s="112">
        <v>32</v>
      </c>
      <c r="W47" s="112">
        <v>15</v>
      </c>
      <c r="X47" s="112">
        <v>14</v>
      </c>
      <c r="Y47" s="112">
        <v>23</v>
      </c>
      <c r="Z47" s="112">
        <v>19</v>
      </c>
    </row>
    <row r="48" spans="19:32" x14ac:dyDescent="0.25">
      <c r="S48" s="115" t="s">
        <v>40</v>
      </c>
      <c r="T48" s="115"/>
      <c r="U48" s="112"/>
      <c r="V48" s="112">
        <v>35</v>
      </c>
      <c r="W48" s="112">
        <v>28</v>
      </c>
      <c r="X48" s="112">
        <v>23</v>
      </c>
      <c r="Y48" s="112">
        <v>36</v>
      </c>
      <c r="Z48" s="112">
        <v>34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</v>
      </c>
      <c r="W49" s="112">
        <v>27</v>
      </c>
      <c r="X49" s="112">
        <v>21</v>
      </c>
      <c r="Y49" s="112">
        <v>34</v>
      </c>
      <c r="Z49" s="112">
        <v>31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Napranum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</v>
      </c>
      <c r="W50" s="112">
        <v>27</v>
      </c>
      <c r="X50" s="112">
        <v>26</v>
      </c>
      <c r="Y50" s="112">
        <v>23</v>
      </c>
      <c r="Z50" s="112">
        <v>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</v>
      </c>
      <c r="W51" s="112">
        <v>41</v>
      </c>
      <c r="X51" s="112">
        <v>34</v>
      </c>
      <c r="Y51" s="112">
        <v>37</v>
      </c>
      <c r="Z51" s="112">
        <v>37</v>
      </c>
    </row>
    <row r="52" spans="1:26" ht="15" customHeight="1" x14ac:dyDescent="0.25">
      <c r="S52" s="115" t="s">
        <v>44</v>
      </c>
      <c r="T52" s="115"/>
      <c r="U52" s="112"/>
      <c r="V52" s="112">
        <v>29</v>
      </c>
      <c r="W52" s="112">
        <v>19</v>
      </c>
      <c r="X52" s="112">
        <v>20</v>
      </c>
      <c r="Y52" s="112">
        <v>28</v>
      </c>
      <c r="Z52" s="112">
        <v>34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</v>
      </c>
      <c r="W53" s="112">
        <v>33</v>
      </c>
      <c r="X53" s="112">
        <v>22</v>
      </c>
      <c r="Y53" s="112">
        <v>23</v>
      </c>
      <c r="Z53" s="112">
        <v>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24</v>
      </c>
      <c r="W54" s="112">
        <v>24</v>
      </c>
      <c r="X54" s="112">
        <v>16</v>
      </c>
      <c r="Y54" s="112">
        <v>18</v>
      </c>
      <c r="Z54" s="112">
        <v>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</v>
      </c>
      <c r="W55" s="112">
        <v>16</v>
      </c>
      <c r="X55" s="112">
        <v>13</v>
      </c>
      <c r="Y55" s="112">
        <v>23</v>
      </c>
      <c r="Z55" s="112">
        <v>23</v>
      </c>
    </row>
    <row r="56" spans="1:26" ht="15" customHeight="1" x14ac:dyDescent="0.25">
      <c r="S56" s="115" t="s">
        <v>48</v>
      </c>
      <c r="T56" s="115"/>
      <c r="U56" s="112"/>
      <c r="V56" s="112">
        <v>10</v>
      </c>
      <c r="W56" s="112">
        <v>5</v>
      </c>
      <c r="X56" s="112">
        <v>11</v>
      </c>
      <c r="Y56" s="112">
        <v>12</v>
      </c>
      <c r="Z56" s="112">
        <v>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1</v>
      </c>
      <c r="Y57" s="112">
        <v>4</v>
      </c>
      <c r="Z57" s="112">
        <v>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2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298</v>
      </c>
      <c r="W61" s="112">
        <v>249</v>
      </c>
      <c r="X61" s="112">
        <v>218</v>
      </c>
      <c r="Y61" s="112">
        <v>281</v>
      </c>
      <c r="Z61" s="112">
        <v>298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0</v>
      </c>
      <c r="X64" s="112">
        <v>2</v>
      </c>
      <c r="Y64" s="112">
        <v>0</v>
      </c>
      <c r="Z64" s="112">
        <v>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Napranum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</v>
      </c>
      <c r="W65" s="112">
        <v>7</v>
      </c>
      <c r="X65" s="112">
        <v>15</v>
      </c>
      <c r="Y65" s="112">
        <v>29</v>
      </c>
      <c r="Z65" s="112">
        <v>17</v>
      </c>
    </row>
    <row r="66" spans="1:26" x14ac:dyDescent="0.25">
      <c r="S66" s="115" t="s">
        <v>39</v>
      </c>
      <c r="T66" s="115"/>
      <c r="U66" s="112"/>
      <c r="V66" s="112">
        <v>25</v>
      </c>
      <c r="W66" s="112">
        <v>25</v>
      </c>
      <c r="X66" s="112">
        <v>22</v>
      </c>
      <c r="Y66" s="112">
        <v>16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20</v>
      </c>
      <c r="X67" s="112">
        <v>28</v>
      </c>
      <c r="Y67" s="112">
        <v>36</v>
      </c>
      <c r="Z67" s="112">
        <v>41</v>
      </c>
    </row>
    <row r="68" spans="1:26" x14ac:dyDescent="0.25">
      <c r="S68" s="115" t="s">
        <v>41</v>
      </c>
      <c r="T68" s="115"/>
      <c r="U68" s="112"/>
      <c r="V68" s="112">
        <v>30</v>
      </c>
      <c r="W68" s="112">
        <v>30</v>
      </c>
      <c r="X68" s="112">
        <v>29</v>
      </c>
      <c r="Y68" s="112">
        <v>34</v>
      </c>
      <c r="Z68" s="112">
        <v>43</v>
      </c>
    </row>
    <row r="69" spans="1:26" x14ac:dyDescent="0.25">
      <c r="S69" s="115" t="s">
        <v>42</v>
      </c>
      <c r="T69" s="115"/>
      <c r="U69" s="112"/>
      <c r="V69" s="112">
        <v>29</v>
      </c>
      <c r="W69" s="112">
        <v>22</v>
      </c>
      <c r="X69" s="112">
        <v>27</v>
      </c>
      <c r="Y69" s="112">
        <v>33</v>
      </c>
      <c r="Z69" s="112">
        <v>30</v>
      </c>
    </row>
    <row r="70" spans="1:26" x14ac:dyDescent="0.25">
      <c r="S70" s="115" t="s">
        <v>43</v>
      </c>
      <c r="T70" s="115"/>
      <c r="U70" s="112"/>
      <c r="V70" s="112">
        <v>41</v>
      </c>
      <c r="W70" s="112">
        <v>41</v>
      </c>
      <c r="X70" s="112">
        <v>29</v>
      </c>
      <c r="Y70" s="112">
        <v>28</v>
      </c>
      <c r="Z70" s="112">
        <v>29</v>
      </c>
    </row>
    <row r="71" spans="1:26" x14ac:dyDescent="0.25">
      <c r="S71" s="115" t="s">
        <v>44</v>
      </c>
      <c r="T71" s="115"/>
      <c r="U71" s="112"/>
      <c r="V71" s="112">
        <v>28</v>
      </c>
      <c r="W71" s="112">
        <v>31</v>
      </c>
      <c r="X71" s="112">
        <v>29</v>
      </c>
      <c r="Y71" s="112">
        <v>29</v>
      </c>
      <c r="Z71" s="112">
        <v>36</v>
      </c>
    </row>
    <row r="72" spans="1:26" x14ac:dyDescent="0.25">
      <c r="S72" s="115" t="s">
        <v>45</v>
      </c>
      <c r="T72" s="115"/>
      <c r="U72" s="112"/>
      <c r="V72" s="112">
        <v>31</v>
      </c>
      <c r="W72" s="112">
        <v>30</v>
      </c>
      <c r="X72" s="112">
        <v>26</v>
      </c>
      <c r="Y72" s="112">
        <v>31</v>
      </c>
      <c r="Z72" s="112">
        <v>18</v>
      </c>
    </row>
    <row r="73" spans="1:26" x14ac:dyDescent="0.25">
      <c r="S73" s="115" t="s">
        <v>46</v>
      </c>
      <c r="T73" s="115"/>
      <c r="U73" s="112"/>
      <c r="V73" s="112">
        <v>21</v>
      </c>
      <c r="W73" s="112">
        <v>19</v>
      </c>
      <c r="X73" s="112">
        <v>18</v>
      </c>
      <c r="Y73" s="112">
        <v>22</v>
      </c>
      <c r="Z73" s="112">
        <v>26</v>
      </c>
    </row>
    <row r="74" spans="1:26" x14ac:dyDescent="0.25">
      <c r="S74" s="115" t="s">
        <v>47</v>
      </c>
      <c r="T74" s="115"/>
      <c r="U74" s="112"/>
      <c r="V74" s="112">
        <v>7</v>
      </c>
      <c r="W74" s="112">
        <v>21</v>
      </c>
      <c r="X74" s="112">
        <v>14</v>
      </c>
      <c r="Y74" s="112">
        <v>23</v>
      </c>
      <c r="Z74" s="112">
        <v>24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3</v>
      </c>
      <c r="X75" s="112">
        <v>9</v>
      </c>
      <c r="Y75" s="112">
        <v>7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4</v>
      </c>
      <c r="X76" s="112">
        <v>2</v>
      </c>
      <c r="Y76" s="112">
        <v>6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6</v>
      </c>
      <c r="X77" s="112">
        <v>6</v>
      </c>
      <c r="Y77" s="112">
        <v>5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3</v>
      </c>
      <c r="X78" s="112">
        <v>3</v>
      </c>
      <c r="Y78" s="112">
        <v>7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261</v>
      </c>
      <c r="W80" s="112">
        <v>264</v>
      </c>
      <c r="X80" s="112">
        <v>259</v>
      </c>
      <c r="Y80" s="112">
        <v>294</v>
      </c>
      <c r="Z80" s="112">
        <v>310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Napranum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</v>
      </c>
      <c r="W83" s="112">
        <v>3</v>
      </c>
      <c r="X83" s="112">
        <v>7</v>
      </c>
      <c r="Y83" s="112">
        <v>4</v>
      </c>
      <c r="Z83" s="112">
        <v>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16</v>
      </c>
      <c r="W84" s="112">
        <v>12</v>
      </c>
      <c r="X84" s="112">
        <v>10</v>
      </c>
      <c r="Y84" s="112">
        <v>10</v>
      </c>
      <c r="Z84" s="112">
        <v>13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34</v>
      </c>
      <c r="W85" s="112">
        <v>32</v>
      </c>
      <c r="X85" s="112">
        <v>28</v>
      </c>
      <c r="Y85" s="112">
        <v>34</v>
      </c>
      <c r="Z85" s="112">
        <v>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611</v>
      </c>
      <c r="D86" s="96">
        <f t="shared" ref="D86:D91" si="4">AD4</f>
        <v>5.1635111876075834E-2</v>
      </c>
      <c r="E86" s="97">
        <f t="shared" ref="E86:E91" si="5">AD4</f>
        <v>5.1635111876075834E-2</v>
      </c>
      <c r="F86" s="96">
        <f t="shared" ref="F86:F91" si="6">AF4</f>
        <v>9.8920863309352569E-2</v>
      </c>
      <c r="G86" s="97">
        <f t="shared" ref="G86:G91" si="7">AF4</f>
        <v>9.8920863309352569E-2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16</v>
      </c>
      <c r="W86" s="112">
        <v>13</v>
      </c>
      <c r="X86" s="112">
        <v>11</v>
      </c>
      <c r="Y86" s="112">
        <v>12</v>
      </c>
      <c r="Z86" s="112">
        <v>20</v>
      </c>
    </row>
    <row r="87" spans="1:30" ht="15" customHeight="1" x14ac:dyDescent="0.25">
      <c r="A87" s="98" t="s">
        <v>4</v>
      </c>
      <c r="B87" s="49"/>
      <c r="C87" s="57" t="str">
        <f t="shared" si="3"/>
        <v>301</v>
      </c>
      <c r="D87" s="96">
        <f t="shared" si="4"/>
        <v>7.4999999999999956E-2</v>
      </c>
      <c r="E87" s="97">
        <f t="shared" si="5"/>
        <v>7.4999999999999956E-2</v>
      </c>
      <c r="F87" s="96">
        <f t="shared" si="6"/>
        <v>1.6891891891891886E-2</v>
      </c>
      <c r="G87" s="97">
        <f t="shared" si="7"/>
        <v>1.6891891891891886E-2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5</v>
      </c>
      <c r="W87" s="112">
        <v>6</v>
      </c>
      <c r="X87" s="112">
        <v>3</v>
      </c>
      <c r="Y87" s="112">
        <v>0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312</v>
      </c>
      <c r="D88" s="96">
        <f t="shared" si="4"/>
        <v>4.3478260869565188E-2</v>
      </c>
      <c r="E88" s="97">
        <f t="shared" si="5"/>
        <v>4.3478260869565188E-2</v>
      </c>
      <c r="F88" s="96">
        <f t="shared" si="6"/>
        <v>0.22352941176470598</v>
      </c>
      <c r="G88" s="97">
        <f t="shared" si="7"/>
        <v>0.22352941176470598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411</v>
      </c>
      <c r="D89" s="96">
        <f t="shared" si="4"/>
        <v>2.750000000000008E-2</v>
      </c>
      <c r="E89" s="97">
        <f t="shared" si="5"/>
        <v>2.750000000000008E-2</v>
      </c>
      <c r="F89" s="96">
        <f t="shared" si="6"/>
        <v>9.6000000000000085E-2</v>
      </c>
      <c r="G89" s="97">
        <f t="shared" si="7"/>
        <v>9.6000000000000085E-2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52</v>
      </c>
      <c r="W89" s="112">
        <v>47</v>
      </c>
      <c r="X89" s="112">
        <v>53</v>
      </c>
      <c r="Y89" s="112">
        <v>41</v>
      </c>
      <c r="Z89" s="112">
        <v>43</v>
      </c>
    </row>
    <row r="90" spans="1:30" ht="15" customHeight="1" x14ac:dyDescent="0.25">
      <c r="A90" s="49" t="s">
        <v>95</v>
      </c>
      <c r="B90" s="49"/>
      <c r="C90" s="57" t="str">
        <f t="shared" si="3"/>
        <v>$32,782</v>
      </c>
      <c r="D90" s="96">
        <f t="shared" si="4"/>
        <v>0.30909884489410921</v>
      </c>
      <c r="E90" s="97">
        <f t="shared" si="5"/>
        <v>0.30909884489410921</v>
      </c>
      <c r="F90" s="96">
        <f t="shared" si="6"/>
        <v>0.37900258492498651</v>
      </c>
      <c r="G90" s="97">
        <f t="shared" si="7"/>
        <v>0.37900258492498651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33</v>
      </c>
      <c r="W90" s="112">
        <v>27</v>
      </c>
      <c r="X90" s="112">
        <v>31</v>
      </c>
      <c r="Y90" s="112">
        <v>26</v>
      </c>
      <c r="Z90" s="112">
        <v>27</v>
      </c>
    </row>
    <row r="91" spans="1:30" ht="15" customHeight="1" x14ac:dyDescent="0.25">
      <c r="A91" s="49" t="s">
        <v>7</v>
      </c>
      <c r="B91" s="49"/>
      <c r="C91" s="57" t="str">
        <f t="shared" si="3"/>
        <v>$17.3 mil</v>
      </c>
      <c r="D91" s="96">
        <f t="shared" si="4"/>
        <v>0.11174820662071339</v>
      </c>
      <c r="E91" s="97">
        <f t="shared" si="5"/>
        <v>0.11174820662071339</v>
      </c>
      <c r="F91" s="96">
        <f t="shared" si="6"/>
        <v>0.22590394717658735</v>
      </c>
      <c r="G91" s="97">
        <f t="shared" si="7"/>
        <v>0.22590394717658735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209</v>
      </c>
      <c r="W91" s="112">
        <v>192</v>
      </c>
      <c r="X91" s="112">
        <v>168</v>
      </c>
      <c r="Y91" s="112">
        <v>205</v>
      </c>
      <c r="Z91" s="112">
        <v>211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</v>
      </c>
      <c r="W93" s="112">
        <v>10</v>
      </c>
      <c r="X93" s="112">
        <v>9</v>
      </c>
      <c r="Y93" s="112">
        <v>11</v>
      </c>
      <c r="Z93" s="112">
        <v>13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</v>
      </c>
      <c r="W94" s="112">
        <v>10</v>
      </c>
      <c r="X94" s="112">
        <v>12</v>
      </c>
      <c r="Y94" s="112">
        <v>17</v>
      </c>
      <c r="Z94" s="112">
        <v>14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</v>
      </c>
      <c r="W95" s="112">
        <v>5</v>
      </c>
      <c r="X95" s="112">
        <v>6</v>
      </c>
      <c r="Y95" s="112">
        <v>4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24</v>
      </c>
      <c r="W96" s="112">
        <v>33</v>
      </c>
      <c r="X96" s="112">
        <v>32</v>
      </c>
      <c r="Y96" s="112">
        <v>41</v>
      </c>
      <c r="Z96" s="112">
        <v>47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13</v>
      </c>
      <c r="W97" s="112">
        <v>15</v>
      </c>
      <c r="X97" s="112">
        <v>13</v>
      </c>
      <c r="Y97" s="112">
        <v>19</v>
      </c>
      <c r="Z97" s="112">
        <v>20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</v>
      </c>
      <c r="W98" s="112">
        <v>11</v>
      </c>
      <c r="X98" s="112">
        <v>6</v>
      </c>
      <c r="Y98" s="112">
        <v>11</v>
      </c>
      <c r="Z98" s="112">
        <v>5</v>
      </c>
    </row>
    <row r="99" spans="1:32" ht="15" customHeight="1" x14ac:dyDescent="0.25">
      <c r="S99" s="115" t="s">
        <v>196</v>
      </c>
      <c r="T99" s="115"/>
      <c r="U99" s="112"/>
      <c r="V99" s="112">
        <v>20</v>
      </c>
      <c r="W99" s="112">
        <v>19</v>
      </c>
      <c r="X99" s="112">
        <v>21</v>
      </c>
      <c r="Y99" s="112">
        <v>13</v>
      </c>
      <c r="Z99" s="112">
        <v>16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20</v>
      </c>
      <c r="X100" s="112">
        <v>25</v>
      </c>
      <c r="Y100" s="112">
        <v>28</v>
      </c>
      <c r="Z100" s="112">
        <v>26</v>
      </c>
    </row>
    <row r="101" spans="1:32" x14ac:dyDescent="0.25">
      <c r="A101" s="18"/>
      <c r="S101" s="118" t="s">
        <v>53</v>
      </c>
      <c r="T101" s="118"/>
      <c r="U101" s="112"/>
      <c r="V101" s="112">
        <v>162</v>
      </c>
      <c r="W101" s="112">
        <v>163</v>
      </c>
      <c r="X101" s="112">
        <v>175</v>
      </c>
      <c r="Y101" s="112">
        <v>193</v>
      </c>
      <c r="Z101" s="112">
        <v>194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422</v>
      </c>
      <c r="W104" s="112">
        <v>358</v>
      </c>
      <c r="X104" s="112">
        <v>363</v>
      </c>
      <c r="Y104" s="112">
        <v>446</v>
      </c>
      <c r="Z104" s="112">
        <v>465</v>
      </c>
      <c r="AB104" s="109" t="str">
        <f>TEXT(Z104,"###,###")</f>
        <v>465</v>
      </c>
      <c r="AD104" s="130">
        <f>Z104/($Z$4)*100</f>
        <v>76.10474631751228</v>
      </c>
      <c r="AF104" s="109"/>
    </row>
    <row r="105" spans="1:32" x14ac:dyDescent="0.25">
      <c r="S105" s="115" t="s">
        <v>17</v>
      </c>
      <c r="T105" s="115"/>
      <c r="U105" s="112"/>
      <c r="V105" s="112">
        <v>116</v>
      </c>
      <c r="W105" s="112">
        <v>127</v>
      </c>
      <c r="X105" s="112">
        <v>109</v>
      </c>
      <c r="Y105" s="112">
        <v>133</v>
      </c>
      <c r="Z105" s="112">
        <v>147</v>
      </c>
      <c r="AB105" s="109" t="str">
        <f>TEXT(Z105,"###,###")</f>
        <v>147</v>
      </c>
      <c r="AD105" s="130">
        <f>Z105/($Z$4)*100</f>
        <v>24.058919803600652</v>
      </c>
      <c r="AF105" s="109"/>
    </row>
    <row r="106" spans="1:32" x14ac:dyDescent="0.25">
      <c r="S106" s="118" t="s">
        <v>53</v>
      </c>
      <c r="T106" s="118"/>
      <c r="U106" s="120"/>
      <c r="V106" s="120">
        <v>538</v>
      </c>
      <c r="W106" s="120">
        <v>485</v>
      </c>
      <c r="X106" s="120">
        <v>472</v>
      </c>
      <c r="Y106" s="120">
        <v>579</v>
      </c>
      <c r="Z106" s="120">
        <v>612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</v>
      </c>
      <c r="W108" s="112">
        <v>14</v>
      </c>
      <c r="X108" s="112">
        <v>24</v>
      </c>
      <c r="Y108" s="112">
        <v>21</v>
      </c>
      <c r="Z108" s="112">
        <v>19</v>
      </c>
      <c r="AB108" s="109" t="str">
        <f>TEXT(Z108,"###,###")</f>
        <v>19</v>
      </c>
      <c r="AD108" s="130">
        <f>Z108/($Z$4)*100</f>
        <v>3.1096563011456628</v>
      </c>
      <c r="AF108" s="109"/>
    </row>
    <row r="109" spans="1:32" x14ac:dyDescent="0.25">
      <c r="S109" s="115" t="s">
        <v>20</v>
      </c>
      <c r="T109" s="115"/>
      <c r="U109" s="112"/>
      <c r="V109" s="112">
        <v>34</v>
      </c>
      <c r="W109" s="112">
        <v>9</v>
      </c>
      <c r="X109" s="112">
        <v>39</v>
      </c>
      <c r="Y109" s="112">
        <v>58</v>
      </c>
      <c r="Z109" s="112">
        <v>88</v>
      </c>
      <c r="AB109" s="109" t="str">
        <f>TEXT(Z109,"###,###")</f>
        <v>88</v>
      </c>
      <c r="AD109" s="130">
        <f>Z109/($Z$4)*100</f>
        <v>14.402618657937808</v>
      </c>
      <c r="AF109" s="109"/>
    </row>
    <row r="110" spans="1:32" x14ac:dyDescent="0.25">
      <c r="S110" s="115" t="s">
        <v>21</v>
      </c>
      <c r="T110" s="115"/>
      <c r="U110" s="112"/>
      <c r="V110" s="112">
        <v>340</v>
      </c>
      <c r="W110" s="112">
        <v>195</v>
      </c>
      <c r="X110" s="112">
        <v>255</v>
      </c>
      <c r="Y110" s="112">
        <v>284</v>
      </c>
      <c r="Z110" s="112">
        <v>243</v>
      </c>
      <c r="AB110" s="109" t="str">
        <f>TEXT(Z110,"###,###")</f>
        <v>243</v>
      </c>
      <c r="AD110" s="130">
        <f>Z110/($Z$4)*100</f>
        <v>39.770867430441896</v>
      </c>
      <c r="AF110" s="109"/>
    </row>
    <row r="111" spans="1:32" x14ac:dyDescent="0.25">
      <c r="S111" s="115" t="s">
        <v>22</v>
      </c>
      <c r="T111" s="115"/>
      <c r="U111" s="112"/>
      <c r="V111" s="112">
        <v>160</v>
      </c>
      <c r="W111" s="112">
        <v>285</v>
      </c>
      <c r="X111" s="112">
        <v>154</v>
      </c>
      <c r="Y111" s="112">
        <v>212</v>
      </c>
      <c r="Z111" s="112">
        <v>271</v>
      </c>
      <c r="AB111" s="109" t="str">
        <f>TEXT(Z111,"###,###")</f>
        <v>271</v>
      </c>
      <c r="AD111" s="130">
        <f>Z111/($Z$4)*100</f>
        <v>44.353518821603927</v>
      </c>
      <c r="AF111" s="109"/>
    </row>
    <row r="112" spans="1:32" x14ac:dyDescent="0.25">
      <c r="S112" s="118" t="s">
        <v>53</v>
      </c>
      <c r="T112" s="118"/>
      <c r="U112" s="112"/>
      <c r="V112" s="112">
        <v>556</v>
      </c>
      <c r="W112" s="112">
        <v>505</v>
      </c>
      <c r="X112" s="112">
        <v>479</v>
      </c>
      <c r="Y112" s="112">
        <v>578</v>
      </c>
      <c r="Z112" s="112">
        <v>612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39.65</v>
      </c>
      <c r="W118" s="131">
        <v>41.34</v>
      </c>
      <c r="X118" s="131">
        <v>40.479999999999997</v>
      </c>
      <c r="Y118" s="131">
        <v>39.979999999999997</v>
      </c>
      <c r="Z118" s="131">
        <v>40.35</v>
      </c>
      <c r="AB118" s="109" t="str">
        <f>TEXT(Z118,"##.0")</f>
        <v>40.4</v>
      </c>
    </row>
    <row r="120" spans="19:32" x14ac:dyDescent="0.25">
      <c r="S120" s="101" t="s">
        <v>97</v>
      </c>
      <c r="T120" s="112"/>
      <c r="U120" s="112"/>
      <c r="V120" s="112">
        <v>378</v>
      </c>
      <c r="W120" s="112">
        <v>356</v>
      </c>
      <c r="X120" s="112">
        <v>342</v>
      </c>
      <c r="Y120" s="112">
        <v>394</v>
      </c>
      <c r="Z120" s="112">
        <v>409</v>
      </c>
      <c r="AB120" s="109" t="str">
        <f>TEXT(Z120,"###,###")</f>
        <v>409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378</v>
      </c>
      <c r="W124" s="112">
        <v>356</v>
      </c>
      <c r="X124" s="112">
        <v>342</v>
      </c>
      <c r="Y124" s="112">
        <v>394</v>
      </c>
      <c r="Z124" s="112">
        <v>409</v>
      </c>
      <c r="AB124" s="109" t="str">
        <f>TEXT(Z124,"###,###")</f>
        <v>409</v>
      </c>
      <c r="AD124" s="127">
        <f>Z124/$Z$7*100</f>
        <v>99.513381995133827</v>
      </c>
    </row>
    <row r="125" spans="19:32" x14ac:dyDescent="0.25">
      <c r="S125" s="101" t="s">
        <v>101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102</v>
      </c>
      <c r="T127" s="112"/>
      <c r="U127" s="112"/>
      <c r="V127" s="112">
        <v>209</v>
      </c>
      <c r="W127" s="112">
        <v>192</v>
      </c>
      <c r="X127" s="112">
        <v>170</v>
      </c>
      <c r="Y127" s="112">
        <v>202</v>
      </c>
      <c r="Z127" s="112">
        <v>212</v>
      </c>
      <c r="AB127" s="109" t="str">
        <f>TEXT(Z127,"###,###")</f>
        <v>212</v>
      </c>
      <c r="AD127" s="127">
        <f>Z127/$Z$7*100</f>
        <v>51.581508515815088</v>
      </c>
    </row>
    <row r="128" spans="19:32" x14ac:dyDescent="0.25">
      <c r="S128" s="101" t="s">
        <v>103</v>
      </c>
      <c r="T128" s="112"/>
      <c r="U128" s="112"/>
      <c r="V128" s="112">
        <v>166</v>
      </c>
      <c r="W128" s="112">
        <v>164</v>
      </c>
      <c r="X128" s="112">
        <v>174</v>
      </c>
      <c r="Y128" s="112">
        <v>192</v>
      </c>
      <c r="Z128" s="112">
        <v>196</v>
      </c>
      <c r="AB128" s="109" t="str">
        <f>TEXT(Z128,"###,###")</f>
        <v>196</v>
      </c>
      <c r="AD128" s="127">
        <f>Z128/$Z$7*100</f>
        <v>47.688564476885645</v>
      </c>
    </row>
    <row r="130" spans="19:20" x14ac:dyDescent="0.25">
      <c r="S130" s="101" t="s">
        <v>277</v>
      </c>
      <c r="T130" s="127">
        <v>99.513381995133827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712B12-503A-466C-B97C-51B03EAC6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B8E3CD-266A-4868-9458-627A4F319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046A2BB-A216-4EB1-B0A8-DDA366AA6C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31FE19-D9C1-474A-91AF-4EE630C0D1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F4D1-09A9-4865-802D-D74B33299C8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9.52 Noosa,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41855</v>
      </c>
      <c r="W4" s="108">
        <v>42787</v>
      </c>
      <c r="X4" s="108">
        <v>45396</v>
      </c>
      <c r="Y4" s="108">
        <v>48724</v>
      </c>
      <c r="Z4" s="108">
        <v>50341</v>
      </c>
      <c r="AB4" s="109" t="str">
        <f>TEXT(Z4,"###,###")</f>
        <v>50,341</v>
      </c>
      <c r="AD4" s="110">
        <f>Z4/Y4-1</f>
        <v>3.3186930465479048E-2</v>
      </c>
      <c r="AF4" s="110">
        <f>Z4/V4-1</f>
        <v>0.20274758093417744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20673</v>
      </c>
      <c r="W5" s="108">
        <v>21089</v>
      </c>
      <c r="X5" s="108">
        <v>22070</v>
      </c>
      <c r="Y5" s="108">
        <v>23540</v>
      </c>
      <c r="Z5" s="108">
        <v>24327</v>
      </c>
      <c r="AB5" s="109" t="str">
        <f>TEXT(Z5,"###,###")</f>
        <v>24,327</v>
      </c>
      <c r="AD5" s="110">
        <f t="shared" ref="AD5:AD9" si="0">Z5/Y5-1</f>
        <v>3.3432455395072225E-2</v>
      </c>
      <c r="AF5" s="110">
        <f t="shared" ref="AF5:AF9" si="1">Z5/V5-1</f>
        <v>0.17675228558989997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21181</v>
      </c>
      <c r="W6" s="108">
        <v>21698</v>
      </c>
      <c r="X6" s="108">
        <v>23257</v>
      </c>
      <c r="Y6" s="108">
        <v>25123</v>
      </c>
      <c r="Z6" s="108">
        <v>25952</v>
      </c>
      <c r="AB6" s="109" t="str">
        <f>TEXT(Z6,"###,###")</f>
        <v>25,952</v>
      </c>
      <c r="AD6" s="110">
        <f t="shared" si="0"/>
        <v>3.2997651554352636E-2</v>
      </c>
      <c r="AF6" s="110">
        <f t="shared" si="1"/>
        <v>0.22524904395448742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29551</v>
      </c>
      <c r="W7" s="108">
        <v>30608</v>
      </c>
      <c r="X7" s="108">
        <v>31200</v>
      </c>
      <c r="Y7" s="108">
        <v>31981</v>
      </c>
      <c r="Z7" s="108">
        <v>33010</v>
      </c>
      <c r="AB7" s="109" t="str">
        <f>TEXT(Z7,"###,###")</f>
        <v>33,010</v>
      </c>
      <c r="AD7" s="110">
        <f t="shared" si="0"/>
        <v>3.2175354116506627E-2</v>
      </c>
      <c r="AF7" s="110">
        <f t="shared" si="1"/>
        <v>0.11705187641704162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50,341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33,010</v>
      </c>
      <c r="P8" s="67"/>
      <c r="S8" s="107" t="s">
        <v>82</v>
      </c>
      <c r="T8" s="108"/>
      <c r="U8" s="108"/>
      <c r="V8" s="108">
        <v>37000</v>
      </c>
      <c r="W8" s="108">
        <v>36428.699999999997</v>
      </c>
      <c r="X8" s="108">
        <v>38685</v>
      </c>
      <c r="Y8" s="108">
        <v>38569.97</v>
      </c>
      <c r="Z8" s="108">
        <v>40799</v>
      </c>
      <c r="AB8" s="109" t="str">
        <f>TEXT(Z8,"$###,###")</f>
        <v>$40,799</v>
      </c>
      <c r="AD8" s="110">
        <f t="shared" si="0"/>
        <v>5.7791852054849935E-2</v>
      </c>
      <c r="AF8" s="110">
        <f t="shared" si="1"/>
        <v>0.1026756756756757</v>
      </c>
    </row>
    <row r="9" spans="1:32" x14ac:dyDescent="0.25">
      <c r="A9" s="30" t="s">
        <v>14</v>
      </c>
      <c r="B9" s="71"/>
      <c r="C9" s="72"/>
      <c r="D9" s="73">
        <f>AD104</f>
        <v>81.422697205061482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49.563768554983341</v>
      </c>
      <c r="P9" s="74" t="s">
        <v>83</v>
      </c>
      <c r="S9" s="107" t="s">
        <v>7</v>
      </c>
      <c r="T9" s="108"/>
      <c r="U9" s="108"/>
      <c r="V9" s="108">
        <v>1506972073</v>
      </c>
      <c r="W9" s="108">
        <v>1597405943</v>
      </c>
      <c r="X9" s="108">
        <v>1796333434</v>
      </c>
      <c r="Y9" s="108">
        <v>1888200471</v>
      </c>
      <c r="Z9" s="108">
        <v>2048871335</v>
      </c>
      <c r="AB9" s="109" t="str">
        <f>TEXT(Z9/1000000,"$#,###.0")&amp;" mil"</f>
        <v>$2,048.9 mil</v>
      </c>
      <c r="AD9" s="110">
        <f t="shared" si="0"/>
        <v>8.5092058003199078E-2</v>
      </c>
      <c r="AF9" s="110">
        <f t="shared" si="1"/>
        <v>0.35959476071856833</v>
      </c>
    </row>
    <row r="10" spans="1:32" x14ac:dyDescent="0.25">
      <c r="A10" s="30" t="s">
        <v>17</v>
      </c>
      <c r="B10" s="71"/>
      <c r="C10" s="72"/>
      <c r="D10" s="73">
        <f>AD105</f>
        <v>10.236189189726067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50.287791578309601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78.233868524689484</v>
      </c>
      <c r="P11" s="74" t="s">
        <v>83</v>
      </c>
      <c r="S11" s="107" t="s">
        <v>29</v>
      </c>
      <c r="T11" s="112"/>
      <c r="U11" s="112"/>
      <c r="V11" s="112">
        <v>35346</v>
      </c>
      <c r="W11" s="112">
        <v>35997</v>
      </c>
      <c r="X11" s="112">
        <v>38440</v>
      </c>
      <c r="Y11" s="112">
        <v>41584</v>
      </c>
      <c r="Z11" s="112">
        <v>43148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12.238715540745229</v>
      </c>
      <c r="P12" s="74" t="s">
        <v>83</v>
      </c>
      <c r="S12" s="107" t="s">
        <v>30</v>
      </c>
      <c r="T12" s="112"/>
      <c r="U12" s="112"/>
      <c r="V12" s="112">
        <v>6513</v>
      </c>
      <c r="W12" s="112">
        <v>6784</v>
      </c>
      <c r="X12" s="112">
        <v>6956</v>
      </c>
      <c r="Y12" s="112">
        <v>7143</v>
      </c>
      <c r="Z12" s="112">
        <v>7190</v>
      </c>
    </row>
    <row r="13" spans="1:32" ht="15" customHeight="1" x14ac:dyDescent="0.25">
      <c r="A13" s="30" t="s">
        <v>19</v>
      </c>
      <c r="B13" s="72"/>
      <c r="C13" s="72"/>
      <c r="D13" s="73">
        <f>AD108</f>
        <v>20.47039192705747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9.518327779460769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19.236804989968416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23.690431258814883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18.24983340401042</v>
      </c>
      <c r="P15" s="74" t="s">
        <v>83</v>
      </c>
      <c r="S15" s="115" t="s">
        <v>59</v>
      </c>
      <c r="T15" s="115"/>
      <c r="U15" s="116"/>
      <c r="V15" s="116">
        <v>762</v>
      </c>
      <c r="W15" s="116">
        <v>884</v>
      </c>
      <c r="X15" s="116">
        <v>960</v>
      </c>
      <c r="Y15" s="112">
        <v>776</v>
      </c>
      <c r="Z15" s="112">
        <v>813</v>
      </c>
      <c r="AB15" s="117">
        <f t="shared" ref="AB15:AB34" si="2">IF(Z15="np",0,Z15/$Z$34)</f>
        <v>1.6150499612626393E-2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28.267217576130786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81.750166595989583</v>
      </c>
      <c r="P16" s="37" t="s">
        <v>83</v>
      </c>
      <c r="S16" s="115" t="s">
        <v>60</v>
      </c>
      <c r="T16" s="115"/>
      <c r="U16" s="116"/>
      <c r="V16" s="116">
        <v>463</v>
      </c>
      <c r="W16" s="116">
        <v>469</v>
      </c>
      <c r="X16" s="116">
        <v>466</v>
      </c>
      <c r="Y16" s="112">
        <v>513</v>
      </c>
      <c r="Z16" s="112">
        <v>502</v>
      </c>
      <c r="AB16" s="117">
        <f t="shared" si="2"/>
        <v>9.9723872146844396E-3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1711</v>
      </c>
      <c r="W17" s="116">
        <v>1723</v>
      </c>
      <c r="X17" s="116">
        <v>1897</v>
      </c>
      <c r="Y17" s="112">
        <v>2009</v>
      </c>
      <c r="Z17" s="112">
        <v>2178</v>
      </c>
      <c r="AB17" s="117">
        <f t="shared" si="2"/>
        <v>4.3266652098770335E-2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223</v>
      </c>
      <c r="W18" s="116">
        <v>237</v>
      </c>
      <c r="X18" s="116">
        <v>256</v>
      </c>
      <c r="Y18" s="112">
        <v>279</v>
      </c>
      <c r="Z18" s="112">
        <v>269</v>
      </c>
      <c r="AB18" s="117">
        <f t="shared" si="2"/>
        <v>5.3437692445221395E-3</v>
      </c>
    </row>
    <row r="19" spans="1:28" x14ac:dyDescent="0.25">
      <c r="A19" s="63" t="str">
        <f>$S$1&amp;" ("&amp;$V$2&amp;" to "&amp;$Z$2&amp;")"</f>
        <v>Noosa (2018-19 to 2022-23)</v>
      </c>
      <c r="B19" s="63"/>
      <c r="C19" s="63"/>
      <c r="D19" s="63"/>
      <c r="E19" s="63"/>
      <c r="F19" s="63"/>
      <c r="G19" s="63" t="str">
        <f>$S$1&amp;" ("&amp;$V$2&amp;" to "&amp;$Z$2&amp;")"</f>
        <v>Noosa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3995</v>
      </c>
      <c r="W19" s="116">
        <v>3791</v>
      </c>
      <c r="X19" s="116">
        <v>4045</v>
      </c>
      <c r="Y19" s="112">
        <v>4229</v>
      </c>
      <c r="Z19" s="112">
        <v>4374</v>
      </c>
      <c r="AB19" s="117">
        <f t="shared" si="2"/>
        <v>8.6890879834720589E-2</v>
      </c>
    </row>
    <row r="20" spans="1:28" x14ac:dyDescent="0.25">
      <c r="S20" s="115" t="s">
        <v>64</v>
      </c>
      <c r="T20" s="115"/>
      <c r="U20" s="116"/>
      <c r="V20" s="116">
        <v>1035</v>
      </c>
      <c r="W20" s="116">
        <v>1124</v>
      </c>
      <c r="X20" s="116">
        <v>1201</v>
      </c>
      <c r="Y20" s="112">
        <v>1253</v>
      </c>
      <c r="Z20" s="112">
        <v>1287</v>
      </c>
      <c r="AB20" s="117">
        <f t="shared" si="2"/>
        <v>2.5566658058364292E-2</v>
      </c>
    </row>
    <row r="21" spans="1:28" x14ac:dyDescent="0.25">
      <c r="S21" s="115" t="s">
        <v>65</v>
      </c>
      <c r="T21" s="115"/>
      <c r="U21" s="116"/>
      <c r="V21" s="116">
        <v>4019</v>
      </c>
      <c r="W21" s="116">
        <v>4181</v>
      </c>
      <c r="X21" s="116">
        <v>4531</v>
      </c>
      <c r="Y21" s="112">
        <v>4905</v>
      </c>
      <c r="Z21" s="112">
        <v>5063</v>
      </c>
      <c r="AB21" s="117">
        <f t="shared" si="2"/>
        <v>0.10057808061344087</v>
      </c>
    </row>
    <row r="22" spans="1:28" x14ac:dyDescent="0.25">
      <c r="S22" s="115" t="s">
        <v>66</v>
      </c>
      <c r="T22" s="115"/>
      <c r="U22" s="116"/>
      <c r="V22" s="116">
        <v>5425</v>
      </c>
      <c r="W22" s="116">
        <v>5340</v>
      </c>
      <c r="X22" s="116">
        <v>5850</v>
      </c>
      <c r="Y22" s="112">
        <v>6839</v>
      </c>
      <c r="Z22" s="112">
        <v>7903</v>
      </c>
      <c r="AB22" s="117">
        <f t="shared" si="2"/>
        <v>0.1569955700351616</v>
      </c>
    </row>
    <row r="23" spans="1:28" x14ac:dyDescent="0.25">
      <c r="S23" s="115" t="s">
        <v>67</v>
      </c>
      <c r="T23" s="115"/>
      <c r="U23" s="116"/>
      <c r="V23" s="116">
        <v>975</v>
      </c>
      <c r="W23" s="116">
        <v>1032</v>
      </c>
      <c r="X23" s="116">
        <v>1078</v>
      </c>
      <c r="Y23" s="112">
        <v>1121</v>
      </c>
      <c r="Z23" s="112">
        <v>1207</v>
      </c>
      <c r="AB23" s="117">
        <f t="shared" si="2"/>
        <v>2.3977433004231313E-2</v>
      </c>
    </row>
    <row r="24" spans="1:28" x14ac:dyDescent="0.25">
      <c r="S24" s="115" t="s">
        <v>68</v>
      </c>
      <c r="T24" s="115"/>
      <c r="U24" s="116"/>
      <c r="V24" s="116">
        <v>306</v>
      </c>
      <c r="W24" s="116">
        <v>312</v>
      </c>
      <c r="X24" s="116">
        <v>333</v>
      </c>
      <c r="Y24" s="112">
        <v>396</v>
      </c>
      <c r="Z24" s="112">
        <v>451</v>
      </c>
      <c r="AB24" s="117">
        <f t="shared" si="2"/>
        <v>8.9592562426746656E-3</v>
      </c>
    </row>
    <row r="25" spans="1:28" x14ac:dyDescent="0.25">
      <c r="S25" s="115" t="s">
        <v>69</v>
      </c>
      <c r="T25" s="115"/>
      <c r="U25" s="116"/>
      <c r="V25" s="116">
        <v>1386</v>
      </c>
      <c r="W25" s="116">
        <v>1516</v>
      </c>
      <c r="X25" s="116">
        <v>1701</v>
      </c>
      <c r="Y25" s="112">
        <v>1882</v>
      </c>
      <c r="Z25" s="112">
        <v>1772</v>
      </c>
      <c r="AB25" s="117">
        <f t="shared" si="2"/>
        <v>3.5201334949045475E-2</v>
      </c>
    </row>
    <row r="26" spans="1:28" x14ac:dyDescent="0.25">
      <c r="S26" s="115" t="s">
        <v>70</v>
      </c>
      <c r="T26" s="115"/>
      <c r="U26" s="116"/>
      <c r="V26" s="116">
        <v>1668</v>
      </c>
      <c r="W26" s="116">
        <v>1661</v>
      </c>
      <c r="X26" s="116">
        <v>1840</v>
      </c>
      <c r="Y26" s="112">
        <v>1932</v>
      </c>
      <c r="Z26" s="112">
        <v>1999</v>
      </c>
      <c r="AB26" s="117">
        <f t="shared" si="2"/>
        <v>3.9710761040147799E-2</v>
      </c>
    </row>
    <row r="27" spans="1:28" x14ac:dyDescent="0.25">
      <c r="S27" s="115" t="s">
        <v>71</v>
      </c>
      <c r="T27" s="115"/>
      <c r="U27" s="116"/>
      <c r="V27" s="116">
        <v>2954</v>
      </c>
      <c r="W27" s="116">
        <v>3111</v>
      </c>
      <c r="X27" s="116">
        <v>3502</v>
      </c>
      <c r="Y27" s="112">
        <v>3804</v>
      </c>
      <c r="Z27" s="112">
        <v>3834</v>
      </c>
      <c r="AB27" s="117">
        <f t="shared" si="2"/>
        <v>7.6163610719322997E-2</v>
      </c>
    </row>
    <row r="28" spans="1:28" x14ac:dyDescent="0.25">
      <c r="S28" s="115" t="s">
        <v>72</v>
      </c>
      <c r="T28" s="115"/>
      <c r="U28" s="116"/>
      <c r="V28" s="116">
        <v>2851</v>
      </c>
      <c r="W28" s="116">
        <v>3243</v>
      </c>
      <c r="X28" s="116">
        <v>3331</v>
      </c>
      <c r="Y28" s="112">
        <v>3482</v>
      </c>
      <c r="Z28" s="112">
        <v>3575</v>
      </c>
      <c r="AB28" s="117">
        <f t="shared" si="2"/>
        <v>7.1018494606567478E-2</v>
      </c>
    </row>
    <row r="29" spans="1:28" x14ac:dyDescent="0.25">
      <c r="S29" s="115" t="s">
        <v>73</v>
      </c>
      <c r="T29" s="115"/>
      <c r="U29" s="116"/>
      <c r="V29" s="116">
        <v>1443</v>
      </c>
      <c r="W29" s="116">
        <v>1318</v>
      </c>
      <c r="X29" s="116">
        <v>1309</v>
      </c>
      <c r="Y29" s="112">
        <v>1522</v>
      </c>
      <c r="Z29" s="112">
        <v>1392</v>
      </c>
      <c r="AB29" s="117">
        <f t="shared" si="2"/>
        <v>2.7652515941913824E-2</v>
      </c>
    </row>
    <row r="30" spans="1:28" x14ac:dyDescent="0.25">
      <c r="S30" s="115" t="s">
        <v>74</v>
      </c>
      <c r="T30" s="115"/>
      <c r="U30" s="116"/>
      <c r="V30" s="116">
        <v>3023</v>
      </c>
      <c r="W30" s="116">
        <v>3051</v>
      </c>
      <c r="X30" s="116">
        <v>3107</v>
      </c>
      <c r="Y30" s="112">
        <v>3289</v>
      </c>
      <c r="Z30" s="112">
        <v>3304</v>
      </c>
      <c r="AB30" s="117">
        <f t="shared" si="2"/>
        <v>6.5634994735692009E-2</v>
      </c>
    </row>
    <row r="31" spans="1:28" x14ac:dyDescent="0.25">
      <c r="S31" s="115" t="s">
        <v>75</v>
      </c>
      <c r="T31" s="115"/>
      <c r="U31" s="116"/>
      <c r="V31" s="116">
        <v>4646</v>
      </c>
      <c r="W31" s="116">
        <v>4900</v>
      </c>
      <c r="X31" s="116">
        <v>5301</v>
      </c>
      <c r="Y31" s="112">
        <v>5642</v>
      </c>
      <c r="Z31" s="112">
        <v>5641</v>
      </c>
      <c r="AB31" s="117">
        <f t="shared" si="2"/>
        <v>0.11206023162955164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771</v>
      </c>
      <c r="W32" s="116">
        <v>879</v>
      </c>
      <c r="X32" s="116">
        <v>896</v>
      </c>
      <c r="Y32" s="112">
        <v>1067</v>
      </c>
      <c r="Z32" s="112">
        <v>1148</v>
      </c>
      <c r="AB32" s="117">
        <f t="shared" si="2"/>
        <v>2.280537952680824E-2</v>
      </c>
    </row>
    <row r="33" spans="19:32" x14ac:dyDescent="0.25">
      <c r="S33" s="115" t="s">
        <v>77</v>
      </c>
      <c r="T33" s="115"/>
      <c r="U33" s="116"/>
      <c r="V33" s="116">
        <v>1751</v>
      </c>
      <c r="W33" s="116">
        <v>1781</v>
      </c>
      <c r="X33" s="116">
        <v>1898</v>
      </c>
      <c r="Y33" s="112">
        <v>2060</v>
      </c>
      <c r="Z33" s="112">
        <v>2115</v>
      </c>
      <c r="AB33" s="117">
        <f t="shared" si="2"/>
        <v>4.2015137368640619E-2</v>
      </c>
    </row>
    <row r="34" spans="19:32" x14ac:dyDescent="0.25">
      <c r="S34" s="118" t="s">
        <v>53</v>
      </c>
      <c r="T34" s="118"/>
      <c r="U34" s="119"/>
      <c r="V34" s="119">
        <v>41857</v>
      </c>
      <c r="W34" s="119">
        <v>42782</v>
      </c>
      <c r="X34" s="119">
        <v>45396</v>
      </c>
      <c r="Y34" s="120">
        <v>48719</v>
      </c>
      <c r="Z34" s="120">
        <v>50339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25036</v>
      </c>
      <c r="W37" s="112">
        <v>25887</v>
      </c>
      <c r="X37" s="112">
        <v>26120</v>
      </c>
      <c r="Y37" s="112">
        <v>26217</v>
      </c>
      <c r="Z37" s="112">
        <v>26989</v>
      </c>
      <c r="AB37" s="132">
        <f>Z37/Z40*100</f>
        <v>81.750166595989583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4517</v>
      </c>
      <c r="W38" s="112">
        <v>4725</v>
      </c>
      <c r="X38" s="112">
        <v>5075</v>
      </c>
      <c r="Y38" s="112">
        <v>5760</v>
      </c>
      <c r="Z38" s="112">
        <v>6025</v>
      </c>
      <c r="AB38" s="132">
        <f>Z38/Z40*100</f>
        <v>18.24983340401042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29553</v>
      </c>
      <c r="W40" s="112">
        <v>30612</v>
      </c>
      <c r="X40" s="112">
        <v>31195</v>
      </c>
      <c r="Y40" s="112">
        <v>31977</v>
      </c>
      <c r="Z40" s="112">
        <v>33014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41</v>
      </c>
      <c r="W44" s="112">
        <v>40</v>
      </c>
      <c r="X44" s="112">
        <v>72</v>
      </c>
      <c r="Y44" s="112">
        <v>110</v>
      </c>
      <c r="Z44" s="112">
        <v>136</v>
      </c>
    </row>
    <row r="45" spans="19:32" x14ac:dyDescent="0.25">
      <c r="S45" s="115" t="s">
        <v>37</v>
      </c>
      <c r="T45" s="115"/>
      <c r="U45" s="112"/>
      <c r="V45" s="112">
        <v>645</v>
      </c>
      <c r="W45" s="112">
        <v>618</v>
      </c>
      <c r="X45" s="112">
        <v>846</v>
      </c>
      <c r="Y45" s="112">
        <v>1032</v>
      </c>
      <c r="Z45" s="112">
        <v>1077</v>
      </c>
    </row>
    <row r="46" spans="19:32" x14ac:dyDescent="0.25">
      <c r="S46" s="115" t="s">
        <v>38</v>
      </c>
      <c r="T46" s="115"/>
      <c r="U46" s="112"/>
      <c r="V46" s="112">
        <v>1255</v>
      </c>
      <c r="W46" s="112">
        <v>1233</v>
      </c>
      <c r="X46" s="112">
        <v>1473</v>
      </c>
      <c r="Y46" s="112">
        <v>1720</v>
      </c>
      <c r="Z46" s="112">
        <v>1824</v>
      </c>
    </row>
    <row r="47" spans="19:32" x14ac:dyDescent="0.25">
      <c r="S47" s="115" t="s">
        <v>39</v>
      </c>
      <c r="T47" s="115"/>
      <c r="U47" s="112"/>
      <c r="V47" s="112">
        <v>1612</v>
      </c>
      <c r="W47" s="112">
        <v>1585</v>
      </c>
      <c r="X47" s="112">
        <v>1725</v>
      </c>
      <c r="Y47" s="112">
        <v>1869</v>
      </c>
      <c r="Z47" s="112">
        <v>2161</v>
      </c>
    </row>
    <row r="48" spans="19:32" x14ac:dyDescent="0.25">
      <c r="S48" s="115" t="s">
        <v>40</v>
      </c>
      <c r="T48" s="115"/>
      <c r="U48" s="112"/>
      <c r="V48" s="112">
        <v>1913</v>
      </c>
      <c r="W48" s="112">
        <v>1978</v>
      </c>
      <c r="X48" s="112">
        <v>2094</v>
      </c>
      <c r="Y48" s="112">
        <v>2148</v>
      </c>
      <c r="Z48" s="112">
        <v>2509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1830</v>
      </c>
      <c r="W49" s="112">
        <v>1832</v>
      </c>
      <c r="X49" s="112">
        <v>1809</v>
      </c>
      <c r="Y49" s="112">
        <v>1938</v>
      </c>
      <c r="Z49" s="112">
        <v>2165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Noosa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1735</v>
      </c>
      <c r="W50" s="112">
        <v>1765</v>
      </c>
      <c r="X50" s="112">
        <v>1755</v>
      </c>
      <c r="Y50" s="112">
        <v>1994</v>
      </c>
      <c r="Z50" s="112">
        <v>1872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1955</v>
      </c>
      <c r="W51" s="112">
        <v>1920</v>
      </c>
      <c r="X51" s="112">
        <v>2007</v>
      </c>
      <c r="Y51" s="112">
        <v>2073</v>
      </c>
      <c r="Z51" s="112">
        <v>2069</v>
      </c>
    </row>
    <row r="52" spans="1:26" ht="15" customHeight="1" x14ac:dyDescent="0.25">
      <c r="S52" s="115" t="s">
        <v>44</v>
      </c>
      <c r="T52" s="115"/>
      <c r="U52" s="112"/>
      <c r="V52" s="112">
        <v>2295</v>
      </c>
      <c r="W52" s="112">
        <v>2382</v>
      </c>
      <c r="X52" s="112">
        <v>2328</v>
      </c>
      <c r="Y52" s="112">
        <v>2395</v>
      </c>
      <c r="Z52" s="112">
        <v>2241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2004</v>
      </c>
      <c r="W53" s="112">
        <v>2065</v>
      </c>
      <c r="X53" s="112">
        <v>2185</v>
      </c>
      <c r="Y53" s="112">
        <v>2296</v>
      </c>
      <c r="Z53" s="112">
        <v>2359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1991</v>
      </c>
      <c r="W54" s="112">
        <v>2037</v>
      </c>
      <c r="X54" s="112">
        <v>2021</v>
      </c>
      <c r="Y54" s="112">
        <v>2063</v>
      </c>
      <c r="Z54" s="112">
        <v>2022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1610</v>
      </c>
      <c r="W55" s="112">
        <v>1734</v>
      </c>
      <c r="X55" s="112">
        <v>1789</v>
      </c>
      <c r="Y55" s="112">
        <v>1819</v>
      </c>
      <c r="Z55" s="112">
        <v>1810</v>
      </c>
    </row>
    <row r="56" spans="1:26" ht="15" customHeight="1" x14ac:dyDescent="0.25">
      <c r="S56" s="115" t="s">
        <v>48</v>
      </c>
      <c r="T56" s="115"/>
      <c r="U56" s="112"/>
      <c r="V56" s="112">
        <v>978</v>
      </c>
      <c r="W56" s="112">
        <v>1033</v>
      </c>
      <c r="X56" s="112">
        <v>1057</v>
      </c>
      <c r="Y56" s="112">
        <v>1094</v>
      </c>
      <c r="Z56" s="112">
        <v>1086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491</v>
      </c>
      <c r="W57" s="112">
        <v>537</v>
      </c>
      <c r="X57" s="112">
        <v>560</v>
      </c>
      <c r="Y57" s="112">
        <v>580</v>
      </c>
      <c r="Z57" s="112">
        <v>566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196</v>
      </c>
      <c r="W58" s="112">
        <v>197</v>
      </c>
      <c r="X58" s="112">
        <v>206</v>
      </c>
      <c r="Y58" s="112">
        <v>243</v>
      </c>
      <c r="Z58" s="112">
        <v>267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80</v>
      </c>
      <c r="W59" s="112">
        <v>81</v>
      </c>
      <c r="X59" s="112">
        <v>92</v>
      </c>
      <c r="Y59" s="112">
        <v>110</v>
      </c>
      <c r="Z59" s="112">
        <v>94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50</v>
      </c>
      <c r="X60" s="112">
        <v>51</v>
      </c>
      <c r="Y60" s="112">
        <v>58</v>
      </c>
      <c r="Z60" s="112">
        <v>68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20673</v>
      </c>
      <c r="W61" s="112">
        <v>21088</v>
      </c>
      <c r="X61" s="112">
        <v>22070</v>
      </c>
      <c r="Y61" s="112">
        <v>23543</v>
      </c>
      <c r="Z61" s="112">
        <v>24322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53</v>
      </c>
      <c r="W63" s="112">
        <v>63</v>
      </c>
      <c r="X63" s="112">
        <v>115</v>
      </c>
      <c r="Y63" s="112">
        <v>153</v>
      </c>
      <c r="Z63" s="112">
        <v>161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672</v>
      </c>
      <c r="W64" s="112">
        <v>666</v>
      </c>
      <c r="X64" s="112">
        <v>893</v>
      </c>
      <c r="Y64" s="112">
        <v>1146</v>
      </c>
      <c r="Z64" s="112">
        <v>1171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Noosa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1337</v>
      </c>
      <c r="W65" s="112">
        <v>1335</v>
      </c>
      <c r="X65" s="112">
        <v>1518</v>
      </c>
      <c r="Y65" s="112">
        <v>1780</v>
      </c>
      <c r="Z65" s="112">
        <v>1819</v>
      </c>
    </row>
    <row r="66" spans="1:26" x14ac:dyDescent="0.25">
      <c r="S66" s="115" t="s">
        <v>39</v>
      </c>
      <c r="T66" s="115"/>
      <c r="U66" s="112"/>
      <c r="V66" s="112">
        <v>1589</v>
      </c>
      <c r="W66" s="112">
        <v>1622</v>
      </c>
      <c r="X66" s="112">
        <v>1767</v>
      </c>
      <c r="Y66" s="112">
        <v>1824</v>
      </c>
      <c r="Z66" s="112">
        <v>2258</v>
      </c>
    </row>
    <row r="67" spans="1:26" x14ac:dyDescent="0.25">
      <c r="S67" s="115" t="s">
        <v>40</v>
      </c>
      <c r="T67" s="115"/>
      <c r="U67" s="112"/>
      <c r="V67" s="112">
        <v>1955</v>
      </c>
      <c r="W67" s="112">
        <v>1923</v>
      </c>
      <c r="X67" s="112">
        <v>2023</v>
      </c>
      <c r="Y67" s="112">
        <v>2143</v>
      </c>
      <c r="Z67" s="112">
        <v>2592</v>
      </c>
    </row>
    <row r="68" spans="1:26" x14ac:dyDescent="0.25">
      <c r="S68" s="115" t="s">
        <v>41</v>
      </c>
      <c r="T68" s="115"/>
      <c r="U68" s="112"/>
      <c r="V68" s="112">
        <v>1754</v>
      </c>
      <c r="W68" s="112">
        <v>1775</v>
      </c>
      <c r="X68" s="112">
        <v>1808</v>
      </c>
      <c r="Y68" s="112">
        <v>2129</v>
      </c>
      <c r="Z68" s="112">
        <v>2281</v>
      </c>
    </row>
    <row r="69" spans="1:26" x14ac:dyDescent="0.25">
      <c r="S69" s="115" t="s">
        <v>42</v>
      </c>
      <c r="T69" s="115"/>
      <c r="U69" s="112"/>
      <c r="V69" s="112">
        <v>1760</v>
      </c>
      <c r="W69" s="112">
        <v>1891</v>
      </c>
      <c r="X69" s="112">
        <v>2034</v>
      </c>
      <c r="Y69" s="112">
        <v>2193</v>
      </c>
      <c r="Z69" s="112">
        <v>2072</v>
      </c>
    </row>
    <row r="70" spans="1:26" x14ac:dyDescent="0.25">
      <c r="S70" s="115" t="s">
        <v>43</v>
      </c>
      <c r="T70" s="115"/>
      <c r="U70" s="112"/>
      <c r="V70" s="112">
        <v>2075</v>
      </c>
      <c r="W70" s="112">
        <v>2046</v>
      </c>
      <c r="X70" s="112">
        <v>2224</v>
      </c>
      <c r="Y70" s="112">
        <v>2341</v>
      </c>
      <c r="Z70" s="112">
        <v>2342</v>
      </c>
    </row>
    <row r="71" spans="1:26" x14ac:dyDescent="0.25">
      <c r="S71" s="115" t="s">
        <v>44</v>
      </c>
      <c r="T71" s="115"/>
      <c r="U71" s="112"/>
      <c r="V71" s="112">
        <v>2515</v>
      </c>
      <c r="W71" s="112">
        <v>2552</v>
      </c>
      <c r="X71" s="112">
        <v>2546</v>
      </c>
      <c r="Y71" s="112">
        <v>2573</v>
      </c>
      <c r="Z71" s="112">
        <v>2546</v>
      </c>
    </row>
    <row r="72" spans="1:26" x14ac:dyDescent="0.25">
      <c r="S72" s="115" t="s">
        <v>45</v>
      </c>
      <c r="T72" s="115"/>
      <c r="U72" s="112"/>
      <c r="V72" s="112">
        <v>2320</v>
      </c>
      <c r="W72" s="112">
        <v>2369</v>
      </c>
      <c r="X72" s="112">
        <v>2587</v>
      </c>
      <c r="Y72" s="112">
        <v>2659</v>
      </c>
      <c r="Z72" s="112">
        <v>2713</v>
      </c>
    </row>
    <row r="73" spans="1:26" x14ac:dyDescent="0.25">
      <c r="S73" s="115" t="s">
        <v>46</v>
      </c>
      <c r="T73" s="115"/>
      <c r="U73" s="112"/>
      <c r="V73" s="112">
        <v>2280</v>
      </c>
      <c r="W73" s="112">
        <v>2375</v>
      </c>
      <c r="X73" s="112">
        <v>2464</v>
      </c>
      <c r="Y73" s="112">
        <v>2603</v>
      </c>
      <c r="Z73" s="112">
        <v>2416</v>
      </c>
    </row>
    <row r="74" spans="1:26" x14ac:dyDescent="0.25">
      <c r="S74" s="115" t="s">
        <v>47</v>
      </c>
      <c r="T74" s="115"/>
      <c r="U74" s="112"/>
      <c r="V74" s="112">
        <v>1603</v>
      </c>
      <c r="W74" s="112">
        <v>1684</v>
      </c>
      <c r="X74" s="112">
        <v>1769</v>
      </c>
      <c r="Y74" s="112">
        <v>1982</v>
      </c>
      <c r="Z74" s="112">
        <v>1938</v>
      </c>
    </row>
    <row r="75" spans="1:26" x14ac:dyDescent="0.25">
      <c r="S75" s="115" t="s">
        <v>48</v>
      </c>
      <c r="T75" s="115"/>
      <c r="U75" s="112"/>
      <c r="V75" s="112">
        <v>750</v>
      </c>
      <c r="W75" s="112">
        <v>839</v>
      </c>
      <c r="X75" s="112">
        <v>916</v>
      </c>
      <c r="Y75" s="112">
        <v>942</v>
      </c>
      <c r="Z75" s="112">
        <v>973</v>
      </c>
    </row>
    <row r="76" spans="1:26" x14ac:dyDescent="0.25">
      <c r="S76" s="115" t="s">
        <v>49</v>
      </c>
      <c r="T76" s="115"/>
      <c r="U76" s="112"/>
      <c r="V76" s="112">
        <v>314</v>
      </c>
      <c r="W76" s="112">
        <v>325</v>
      </c>
      <c r="X76" s="112">
        <v>374</v>
      </c>
      <c r="Y76" s="112">
        <v>397</v>
      </c>
      <c r="Z76" s="112">
        <v>403</v>
      </c>
    </row>
    <row r="77" spans="1:26" x14ac:dyDescent="0.25">
      <c r="S77" s="115" t="s">
        <v>50</v>
      </c>
      <c r="T77" s="115"/>
      <c r="U77" s="112"/>
      <c r="V77" s="112">
        <v>107</v>
      </c>
      <c r="W77" s="112">
        <v>131</v>
      </c>
      <c r="X77" s="112">
        <v>130</v>
      </c>
      <c r="Y77" s="112">
        <v>161</v>
      </c>
      <c r="Z77" s="112">
        <v>149</v>
      </c>
    </row>
    <row r="78" spans="1:26" x14ac:dyDescent="0.25">
      <c r="S78" s="115" t="s">
        <v>51</v>
      </c>
      <c r="T78" s="115"/>
      <c r="U78" s="112"/>
      <c r="V78" s="112">
        <v>45</v>
      </c>
      <c r="W78" s="112">
        <v>43</v>
      </c>
      <c r="X78" s="112">
        <v>46</v>
      </c>
      <c r="Y78" s="112">
        <v>67</v>
      </c>
      <c r="Z78" s="112">
        <v>72</v>
      </c>
    </row>
    <row r="79" spans="1:26" x14ac:dyDescent="0.25">
      <c r="S79" s="115" t="s">
        <v>52</v>
      </c>
      <c r="T79" s="115"/>
      <c r="U79" s="112"/>
      <c r="V79" s="112">
        <v>45</v>
      </c>
      <c r="W79" s="112">
        <v>46</v>
      </c>
      <c r="X79" s="112">
        <v>43</v>
      </c>
      <c r="Y79" s="112">
        <v>42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21184</v>
      </c>
      <c r="W80" s="112">
        <v>21692</v>
      </c>
      <c r="X80" s="112">
        <v>23257</v>
      </c>
      <c r="Y80" s="112">
        <v>25126</v>
      </c>
      <c r="Z80" s="112">
        <v>25958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Noosa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1923</v>
      </c>
      <c r="W83" s="112">
        <v>2162</v>
      </c>
      <c r="X83" s="112">
        <v>2254</v>
      </c>
      <c r="Y83" s="112">
        <v>2271</v>
      </c>
      <c r="Z83" s="112">
        <v>2276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1713</v>
      </c>
      <c r="W84" s="112">
        <v>1804</v>
      </c>
      <c r="X84" s="112">
        <v>1829</v>
      </c>
      <c r="Y84" s="112">
        <v>1874</v>
      </c>
      <c r="Z84" s="112">
        <v>1952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2708</v>
      </c>
      <c r="W85" s="112">
        <v>2661</v>
      </c>
      <c r="X85" s="112">
        <v>2765</v>
      </c>
      <c r="Y85" s="112">
        <v>2841</v>
      </c>
      <c r="Z85" s="112">
        <v>2827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50,341</v>
      </c>
      <c r="D86" s="96">
        <f t="shared" ref="D86:D91" si="4">AD4</f>
        <v>3.3186930465479048E-2</v>
      </c>
      <c r="E86" s="97">
        <f t="shared" ref="E86:E91" si="5">AD4</f>
        <v>3.3186930465479048E-2</v>
      </c>
      <c r="F86" s="96">
        <f t="shared" ref="F86:F91" si="6">AF4</f>
        <v>0.20274758093417744</v>
      </c>
      <c r="G86" s="97">
        <f t="shared" ref="G86:G91" si="7">AF4</f>
        <v>0.20274758093417744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1019</v>
      </c>
      <c r="W86" s="112">
        <v>1114</v>
      </c>
      <c r="X86" s="112">
        <v>1092</v>
      </c>
      <c r="Y86" s="112">
        <v>1159</v>
      </c>
      <c r="Z86" s="112">
        <v>1187</v>
      </c>
    </row>
    <row r="87" spans="1:30" ht="15" customHeight="1" x14ac:dyDescent="0.25">
      <c r="A87" s="98" t="s">
        <v>4</v>
      </c>
      <c r="B87" s="49"/>
      <c r="C87" s="57" t="str">
        <f t="shared" si="3"/>
        <v>24,327</v>
      </c>
      <c r="D87" s="96">
        <f t="shared" si="4"/>
        <v>3.3432455395072225E-2</v>
      </c>
      <c r="E87" s="97">
        <f t="shared" si="5"/>
        <v>3.3432455395072225E-2</v>
      </c>
      <c r="F87" s="96">
        <f t="shared" si="6"/>
        <v>0.17675228558989997</v>
      </c>
      <c r="G87" s="97">
        <f t="shared" si="7"/>
        <v>0.17675228558989997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417</v>
      </c>
      <c r="W87" s="112">
        <v>439</v>
      </c>
      <c r="X87" s="112">
        <v>434</v>
      </c>
      <c r="Y87" s="112">
        <v>446</v>
      </c>
      <c r="Z87" s="112">
        <v>444</v>
      </c>
    </row>
    <row r="88" spans="1:30" ht="15" customHeight="1" x14ac:dyDescent="0.25">
      <c r="A88" s="98" t="s">
        <v>5</v>
      </c>
      <c r="B88" s="49"/>
      <c r="C88" s="57" t="str">
        <f t="shared" si="3"/>
        <v>25,952</v>
      </c>
      <c r="D88" s="96">
        <f t="shared" si="4"/>
        <v>3.2997651554352636E-2</v>
      </c>
      <c r="E88" s="97">
        <f t="shared" si="5"/>
        <v>3.2997651554352636E-2</v>
      </c>
      <c r="F88" s="96">
        <f t="shared" si="6"/>
        <v>0.22524904395448742</v>
      </c>
      <c r="G88" s="97">
        <f t="shared" si="7"/>
        <v>0.22524904395448742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863</v>
      </c>
      <c r="W88" s="112">
        <v>846</v>
      </c>
      <c r="X88" s="112">
        <v>860</v>
      </c>
      <c r="Y88" s="112">
        <v>890</v>
      </c>
      <c r="Z88" s="112">
        <v>923</v>
      </c>
    </row>
    <row r="89" spans="1:30" ht="15" customHeight="1" x14ac:dyDescent="0.25">
      <c r="A89" s="49" t="s">
        <v>6</v>
      </c>
      <c r="B89" s="49"/>
      <c r="C89" s="57" t="str">
        <f t="shared" si="3"/>
        <v>33,010</v>
      </c>
      <c r="D89" s="96">
        <f t="shared" si="4"/>
        <v>3.2175354116506627E-2</v>
      </c>
      <c r="E89" s="97">
        <f t="shared" si="5"/>
        <v>3.2175354116506627E-2</v>
      </c>
      <c r="F89" s="96">
        <f t="shared" si="6"/>
        <v>0.11705187641704162</v>
      </c>
      <c r="G89" s="97">
        <f t="shared" si="7"/>
        <v>0.11705187641704162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884</v>
      </c>
      <c r="W89" s="112">
        <v>911</v>
      </c>
      <c r="X89" s="112">
        <v>924</v>
      </c>
      <c r="Y89" s="112">
        <v>911</v>
      </c>
      <c r="Z89" s="112">
        <v>925</v>
      </c>
    </row>
    <row r="90" spans="1:30" ht="15" customHeight="1" x14ac:dyDescent="0.25">
      <c r="A90" s="49" t="s">
        <v>95</v>
      </c>
      <c r="B90" s="49"/>
      <c r="C90" s="57" t="str">
        <f t="shared" si="3"/>
        <v>$40,799</v>
      </c>
      <c r="D90" s="96">
        <f t="shared" si="4"/>
        <v>5.7791852054849935E-2</v>
      </c>
      <c r="E90" s="97">
        <f t="shared" si="5"/>
        <v>5.7791852054849935E-2</v>
      </c>
      <c r="F90" s="96">
        <f t="shared" si="6"/>
        <v>0.1026756756756757</v>
      </c>
      <c r="G90" s="97">
        <f t="shared" si="7"/>
        <v>0.1026756756756757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1467</v>
      </c>
      <c r="W90" s="112">
        <v>1482</v>
      </c>
      <c r="X90" s="112">
        <v>1507</v>
      </c>
      <c r="Y90" s="112">
        <v>1500</v>
      </c>
      <c r="Z90" s="112">
        <v>1544</v>
      </c>
    </row>
    <row r="91" spans="1:30" ht="15" customHeight="1" x14ac:dyDescent="0.25">
      <c r="A91" s="49" t="s">
        <v>7</v>
      </c>
      <c r="B91" s="49"/>
      <c r="C91" s="57" t="str">
        <f t="shared" si="3"/>
        <v>$2,048.9 mil</v>
      </c>
      <c r="D91" s="96">
        <f t="shared" si="4"/>
        <v>8.5092058003199078E-2</v>
      </c>
      <c r="E91" s="97">
        <f t="shared" si="5"/>
        <v>8.5092058003199078E-2</v>
      </c>
      <c r="F91" s="96">
        <f t="shared" si="6"/>
        <v>0.35959476071856833</v>
      </c>
      <c r="G91" s="97">
        <f t="shared" si="7"/>
        <v>0.35959476071856833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14778</v>
      </c>
      <c r="W91" s="112">
        <v>15329</v>
      </c>
      <c r="X91" s="112">
        <v>15580</v>
      </c>
      <c r="Y91" s="112">
        <v>15889</v>
      </c>
      <c r="Z91" s="112">
        <v>16364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1442</v>
      </c>
      <c r="W93" s="112">
        <v>1592</v>
      </c>
      <c r="X93" s="112">
        <v>1637</v>
      </c>
      <c r="Y93" s="112">
        <v>1682</v>
      </c>
      <c r="Z93" s="112">
        <v>1711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2629</v>
      </c>
      <c r="W94" s="112">
        <v>2743</v>
      </c>
      <c r="X94" s="112">
        <v>2791</v>
      </c>
      <c r="Y94" s="112">
        <v>2917</v>
      </c>
      <c r="Z94" s="112">
        <v>2875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499</v>
      </c>
      <c r="W95" s="112">
        <v>519</v>
      </c>
      <c r="X95" s="112">
        <v>497</v>
      </c>
      <c r="Y95" s="112">
        <v>532</v>
      </c>
      <c r="Z95" s="112">
        <v>557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2399</v>
      </c>
      <c r="W96" s="112">
        <v>2411</v>
      </c>
      <c r="X96" s="112">
        <v>2488</v>
      </c>
      <c r="Y96" s="112">
        <v>2535</v>
      </c>
      <c r="Z96" s="112">
        <v>2620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2148</v>
      </c>
      <c r="W97" s="112">
        <v>2215</v>
      </c>
      <c r="X97" s="112">
        <v>2233</v>
      </c>
      <c r="Y97" s="112">
        <v>2230</v>
      </c>
      <c r="Z97" s="112">
        <v>2228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1528</v>
      </c>
      <c r="W98" s="112">
        <v>1521</v>
      </c>
      <c r="X98" s="112">
        <v>1577</v>
      </c>
      <c r="Y98" s="112">
        <v>1643</v>
      </c>
      <c r="Z98" s="112">
        <v>1687</v>
      </c>
    </row>
    <row r="99" spans="1:32" ht="15" customHeight="1" x14ac:dyDescent="0.25">
      <c r="S99" s="115" t="s">
        <v>196</v>
      </c>
      <c r="T99" s="115"/>
      <c r="U99" s="112"/>
      <c r="V99" s="112">
        <v>96</v>
      </c>
      <c r="W99" s="112">
        <v>88</v>
      </c>
      <c r="X99" s="112">
        <v>113</v>
      </c>
      <c r="Y99" s="112">
        <v>115</v>
      </c>
      <c r="Z99" s="112">
        <v>145</v>
      </c>
    </row>
    <row r="100" spans="1:32" ht="15" customHeight="1" x14ac:dyDescent="0.25">
      <c r="S100" s="115" t="s">
        <v>58</v>
      </c>
      <c r="T100" s="115"/>
      <c r="U100" s="112"/>
      <c r="V100" s="112">
        <v>833</v>
      </c>
      <c r="W100" s="112">
        <v>861</v>
      </c>
      <c r="X100" s="112">
        <v>856</v>
      </c>
      <c r="Y100" s="112">
        <v>868</v>
      </c>
      <c r="Z100" s="112">
        <v>871</v>
      </c>
    </row>
    <row r="101" spans="1:32" x14ac:dyDescent="0.25">
      <c r="A101" s="18"/>
      <c r="S101" s="118" t="s">
        <v>53</v>
      </c>
      <c r="T101" s="118"/>
      <c r="U101" s="112"/>
      <c r="V101" s="112">
        <v>14778</v>
      </c>
      <c r="W101" s="112">
        <v>15277</v>
      </c>
      <c r="X101" s="112">
        <v>15562</v>
      </c>
      <c r="Y101" s="112">
        <v>16049</v>
      </c>
      <c r="Z101" s="112">
        <v>16599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32194</v>
      </c>
      <c r="W104" s="112">
        <v>35123</v>
      </c>
      <c r="X104" s="112">
        <v>35812</v>
      </c>
      <c r="Y104" s="112">
        <v>38784</v>
      </c>
      <c r="Z104" s="112">
        <v>40989</v>
      </c>
      <c r="AB104" s="109" t="str">
        <f>TEXT(Z104,"###,###")</f>
        <v>40,989</v>
      </c>
      <c r="AD104" s="130">
        <f>Z104/($Z$4)*100</f>
        <v>81.422697205061482</v>
      </c>
      <c r="AF104" s="109"/>
    </row>
    <row r="105" spans="1:32" x14ac:dyDescent="0.25">
      <c r="S105" s="115" t="s">
        <v>17</v>
      </c>
      <c r="T105" s="115"/>
      <c r="U105" s="112"/>
      <c r="V105" s="112">
        <v>5434</v>
      </c>
      <c r="W105" s="112">
        <v>5395</v>
      </c>
      <c r="X105" s="112">
        <v>5333</v>
      </c>
      <c r="Y105" s="112">
        <v>5770</v>
      </c>
      <c r="Z105" s="112">
        <v>5153</v>
      </c>
      <c r="AB105" s="109" t="str">
        <f>TEXT(Z105,"###,###")</f>
        <v>5,153</v>
      </c>
      <c r="AD105" s="130">
        <f>Z105/($Z$4)*100</f>
        <v>10.236189189726067</v>
      </c>
      <c r="AF105" s="109"/>
    </row>
    <row r="106" spans="1:32" x14ac:dyDescent="0.25">
      <c r="S106" s="118" t="s">
        <v>53</v>
      </c>
      <c r="T106" s="118"/>
      <c r="U106" s="120"/>
      <c r="V106" s="120">
        <v>37628</v>
      </c>
      <c r="W106" s="120">
        <v>40518</v>
      </c>
      <c r="X106" s="120">
        <v>41145</v>
      </c>
      <c r="Y106" s="120">
        <v>44554</v>
      </c>
      <c r="Z106" s="120">
        <v>46142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8847</v>
      </c>
      <c r="W108" s="112">
        <v>9465</v>
      </c>
      <c r="X108" s="112">
        <v>10144</v>
      </c>
      <c r="Y108" s="112">
        <v>10515</v>
      </c>
      <c r="Z108" s="112">
        <v>10305</v>
      </c>
      <c r="AB108" s="109" t="str">
        <f>TEXT(Z108,"###,###")</f>
        <v>10,305</v>
      </c>
      <c r="AD108" s="130">
        <f>Z108/($Z$4)*100</f>
        <v>20.47039192705747</v>
      </c>
      <c r="AF108" s="109"/>
    </row>
    <row r="109" spans="1:32" x14ac:dyDescent="0.25">
      <c r="S109" s="115" t="s">
        <v>20</v>
      </c>
      <c r="T109" s="115"/>
      <c r="U109" s="112"/>
      <c r="V109" s="112">
        <v>7342</v>
      </c>
      <c r="W109" s="112">
        <v>7573</v>
      </c>
      <c r="X109" s="112">
        <v>8820</v>
      </c>
      <c r="Y109" s="112">
        <v>9148</v>
      </c>
      <c r="Z109" s="112">
        <v>9684</v>
      </c>
      <c r="AB109" s="109" t="str">
        <f>TEXT(Z109,"###,###")</f>
        <v>9,684</v>
      </c>
      <c r="AD109" s="130">
        <f>Z109/($Z$4)*100</f>
        <v>19.236804989968416</v>
      </c>
      <c r="AF109" s="109"/>
    </row>
    <row r="110" spans="1:32" x14ac:dyDescent="0.25">
      <c r="S110" s="115" t="s">
        <v>21</v>
      </c>
      <c r="T110" s="115"/>
      <c r="U110" s="112"/>
      <c r="V110" s="112">
        <v>8898</v>
      </c>
      <c r="W110" s="112">
        <v>8885</v>
      </c>
      <c r="X110" s="112">
        <v>9355</v>
      </c>
      <c r="Y110" s="112">
        <v>10765</v>
      </c>
      <c r="Z110" s="112">
        <v>11926</v>
      </c>
      <c r="AB110" s="109" t="str">
        <f>TEXT(Z110,"###,###")</f>
        <v>11,926</v>
      </c>
      <c r="AD110" s="130">
        <f>Z110/($Z$4)*100</f>
        <v>23.690431258814883</v>
      </c>
      <c r="AF110" s="109"/>
    </row>
    <row r="111" spans="1:32" x14ac:dyDescent="0.25">
      <c r="S111" s="115" t="s">
        <v>22</v>
      </c>
      <c r="T111" s="115"/>
      <c r="U111" s="112"/>
      <c r="V111" s="112">
        <v>12307</v>
      </c>
      <c r="W111" s="112">
        <v>12331</v>
      </c>
      <c r="X111" s="112">
        <v>12826</v>
      </c>
      <c r="Y111" s="112">
        <v>14120</v>
      </c>
      <c r="Z111" s="112">
        <v>14230</v>
      </c>
      <c r="AB111" s="109" t="str">
        <f>TEXT(Z111,"###,###")</f>
        <v>14,230</v>
      </c>
      <c r="AD111" s="130">
        <f>Z111/($Z$4)*100</f>
        <v>28.267217576130786</v>
      </c>
      <c r="AF111" s="109"/>
    </row>
    <row r="112" spans="1:32" x14ac:dyDescent="0.25">
      <c r="S112" s="118" t="s">
        <v>53</v>
      </c>
      <c r="T112" s="118"/>
      <c r="U112" s="112"/>
      <c r="V112" s="112">
        <v>41857</v>
      </c>
      <c r="W112" s="112">
        <v>42787</v>
      </c>
      <c r="X112" s="112">
        <v>45396</v>
      </c>
      <c r="Y112" s="112">
        <v>48719</v>
      </c>
      <c r="Z112" s="112">
        <v>50342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43.91</v>
      </c>
      <c r="W118" s="131">
        <v>44.16</v>
      </c>
      <c r="X118" s="131">
        <v>44.04</v>
      </c>
      <c r="Y118" s="131">
        <v>43.84</v>
      </c>
      <c r="Z118" s="131">
        <v>43.18</v>
      </c>
      <c r="AB118" s="109" t="str">
        <f>TEXT(Z118,"##.0")</f>
        <v>43.2</v>
      </c>
    </row>
    <row r="120" spans="19:32" x14ac:dyDescent="0.25">
      <c r="S120" s="101" t="s">
        <v>97</v>
      </c>
      <c r="T120" s="112"/>
      <c r="U120" s="112"/>
      <c r="V120" s="112">
        <v>23043</v>
      </c>
      <c r="W120" s="112">
        <v>23824</v>
      </c>
      <c r="X120" s="112">
        <v>24240</v>
      </c>
      <c r="Y120" s="112">
        <v>24841</v>
      </c>
      <c r="Z120" s="112">
        <v>25825</v>
      </c>
      <c r="AB120" s="109" t="str">
        <f>TEXT(Z120,"###,###")</f>
        <v>25,825</v>
      </c>
    </row>
    <row r="121" spans="19:32" x14ac:dyDescent="0.25">
      <c r="S121" s="101" t="s">
        <v>98</v>
      </c>
      <c r="T121" s="112"/>
      <c r="U121" s="112"/>
      <c r="V121" s="112">
        <v>3824</v>
      </c>
      <c r="W121" s="112">
        <v>3963</v>
      </c>
      <c r="X121" s="112">
        <v>3964</v>
      </c>
      <c r="Y121" s="112">
        <v>3981</v>
      </c>
      <c r="Z121" s="112">
        <v>4040</v>
      </c>
      <c r="AB121" s="109" t="str">
        <f>TEXT(Z121,"###,###")</f>
        <v>4,040</v>
      </c>
    </row>
    <row r="122" spans="19:32" x14ac:dyDescent="0.25">
      <c r="S122" s="101" t="s">
        <v>99</v>
      </c>
      <c r="T122" s="112"/>
      <c r="U122" s="112"/>
      <c r="V122" s="112">
        <v>2691</v>
      </c>
      <c r="W122" s="112">
        <v>2822</v>
      </c>
      <c r="X122" s="112">
        <v>2991</v>
      </c>
      <c r="Y122" s="112">
        <v>3156</v>
      </c>
      <c r="Z122" s="112">
        <v>3142</v>
      </c>
      <c r="AB122" s="109" t="str">
        <f>TEXT(Z122,"###,###")</f>
        <v>3,142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25734</v>
      </c>
      <c r="W124" s="112">
        <v>26646</v>
      </c>
      <c r="X124" s="112">
        <v>27231</v>
      </c>
      <c r="Y124" s="112">
        <v>27997</v>
      </c>
      <c r="Z124" s="112">
        <v>28967</v>
      </c>
      <c r="AB124" s="109" t="str">
        <f>TEXT(Z124,"###,###")</f>
        <v>28,967</v>
      </c>
      <c r="AD124" s="127">
        <f>Z124/$Z$7*100</f>
        <v>87.75219630415026</v>
      </c>
    </row>
    <row r="125" spans="19:32" x14ac:dyDescent="0.25">
      <c r="S125" s="101" t="s">
        <v>101</v>
      </c>
      <c r="T125" s="112"/>
      <c r="U125" s="112"/>
      <c r="V125" s="112">
        <v>6515</v>
      </c>
      <c r="W125" s="112">
        <v>6785</v>
      </c>
      <c r="X125" s="112">
        <v>6955</v>
      </c>
      <c r="Y125" s="112">
        <v>7137</v>
      </c>
      <c r="Z125" s="112">
        <v>7182</v>
      </c>
      <c r="AB125" s="109" t="str">
        <f>TEXT(Z125,"###,###")</f>
        <v>7,182</v>
      </c>
      <c r="AD125" s="127">
        <f>Z125/$Z$7*100</f>
        <v>21.757043320205998</v>
      </c>
    </row>
    <row r="127" spans="19:32" x14ac:dyDescent="0.25">
      <c r="S127" s="101" t="s">
        <v>102</v>
      </c>
      <c r="T127" s="112"/>
      <c r="U127" s="112"/>
      <c r="V127" s="112">
        <v>14774</v>
      </c>
      <c r="W127" s="112">
        <v>15329</v>
      </c>
      <c r="X127" s="112">
        <v>15579</v>
      </c>
      <c r="Y127" s="112">
        <v>15884</v>
      </c>
      <c r="Z127" s="112">
        <v>16361</v>
      </c>
      <c r="AB127" s="109" t="str">
        <f>TEXT(Z127,"###,###")</f>
        <v>16,361</v>
      </c>
      <c r="AD127" s="127">
        <f>Z127/$Z$7*100</f>
        <v>49.563768554983341</v>
      </c>
    </row>
    <row r="128" spans="19:32" x14ac:dyDescent="0.25">
      <c r="S128" s="101" t="s">
        <v>103</v>
      </c>
      <c r="T128" s="112"/>
      <c r="U128" s="112"/>
      <c r="V128" s="112">
        <v>14774</v>
      </c>
      <c r="W128" s="112">
        <v>15275</v>
      </c>
      <c r="X128" s="112">
        <v>15562</v>
      </c>
      <c r="Y128" s="112">
        <v>16051</v>
      </c>
      <c r="Z128" s="112">
        <v>16600</v>
      </c>
      <c r="AB128" s="109" t="str">
        <f>TEXT(Z128,"###,###")</f>
        <v>16,600</v>
      </c>
      <c r="AD128" s="127">
        <f>Z128/$Z$7*100</f>
        <v>50.287791578309601</v>
      </c>
    </row>
    <row r="130" spans="19:20" x14ac:dyDescent="0.25">
      <c r="S130" s="101" t="s">
        <v>277</v>
      </c>
      <c r="T130" s="127">
        <v>78.233868524689484</v>
      </c>
    </row>
    <row r="131" spans="19:20" x14ac:dyDescent="0.25">
      <c r="S131" s="101" t="s">
        <v>278</v>
      </c>
      <c r="T131" s="127">
        <v>12.238715540745229</v>
      </c>
    </row>
    <row r="132" spans="19:20" x14ac:dyDescent="0.25">
      <c r="S132" s="101" t="s">
        <v>279</v>
      </c>
      <c r="T132" s="127">
        <v>9.518327779460769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00B1AE-54C6-4FD8-BC78-0132CF3B33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DADBD63-1E6F-456A-A080-F59031762D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7459773-4794-4CDC-B782-E8AAD797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A5B0E9-FA80-4A26-B056-7E4F1A5CA2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CE83-5D22-4303-825C-6D07A90E7D0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9.53 North Burnett,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10149</v>
      </c>
      <c r="W4" s="108">
        <v>10751</v>
      </c>
      <c r="X4" s="108">
        <v>10356</v>
      </c>
      <c r="Y4" s="108">
        <v>10426</v>
      </c>
      <c r="Z4" s="108">
        <v>10382</v>
      </c>
      <c r="AB4" s="109" t="str">
        <f>TEXT(Z4,"###,###")</f>
        <v>10,382</v>
      </c>
      <c r="AD4" s="110">
        <f>Z4/Y4-1</f>
        <v>-4.220218684059085E-3</v>
      </c>
      <c r="AF4" s="110">
        <f>Z4/V4-1</f>
        <v>2.2957926889348723E-2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5458</v>
      </c>
      <c r="W5" s="108">
        <v>5819</v>
      </c>
      <c r="X5" s="108">
        <v>5495</v>
      </c>
      <c r="Y5" s="108">
        <v>5651</v>
      </c>
      <c r="Z5" s="108">
        <v>5708</v>
      </c>
      <c r="AB5" s="109" t="str">
        <f>TEXT(Z5,"###,###")</f>
        <v>5,708</v>
      </c>
      <c r="AD5" s="110">
        <f t="shared" ref="AD5:AD9" si="0">Z5/Y5-1</f>
        <v>1.0086710316758118E-2</v>
      </c>
      <c r="AF5" s="110">
        <f t="shared" ref="AF5:AF9" si="1">Z5/V5-1</f>
        <v>4.5804323928178903E-2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4692</v>
      </c>
      <c r="W6" s="108">
        <v>4929</v>
      </c>
      <c r="X6" s="108">
        <v>4857</v>
      </c>
      <c r="Y6" s="108">
        <v>4769</v>
      </c>
      <c r="Z6" s="108">
        <v>4669</v>
      </c>
      <c r="AB6" s="109" t="str">
        <f>TEXT(Z6,"###,###")</f>
        <v>4,669</v>
      </c>
      <c r="AD6" s="110">
        <f t="shared" si="0"/>
        <v>-2.0968756552736445E-2</v>
      </c>
      <c r="AF6" s="110">
        <f t="shared" si="1"/>
        <v>-4.9019607843137081E-3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6213</v>
      </c>
      <c r="W7" s="108">
        <v>6700</v>
      </c>
      <c r="X7" s="108">
        <v>6305</v>
      </c>
      <c r="Y7" s="108">
        <v>6483</v>
      </c>
      <c r="Z7" s="108">
        <v>6824</v>
      </c>
      <c r="AB7" s="109" t="str">
        <f>TEXT(Z7,"###,###")</f>
        <v>6,824</v>
      </c>
      <c r="AD7" s="110">
        <f t="shared" si="0"/>
        <v>5.2599105352460374E-2</v>
      </c>
      <c r="AF7" s="110">
        <f t="shared" si="1"/>
        <v>9.8342185739578314E-2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10,382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6,824</v>
      </c>
      <c r="P8" s="67"/>
      <c r="S8" s="107" t="s">
        <v>82</v>
      </c>
      <c r="T8" s="108"/>
      <c r="U8" s="108"/>
      <c r="V8" s="108">
        <v>27105.9</v>
      </c>
      <c r="W8" s="108">
        <v>24913.59</v>
      </c>
      <c r="X8" s="108">
        <v>31072.5</v>
      </c>
      <c r="Y8" s="108">
        <v>36948.6</v>
      </c>
      <c r="Z8" s="108">
        <v>39824.67</v>
      </c>
      <c r="AB8" s="109" t="str">
        <f>TEXT(Z8,"$###,###")</f>
        <v>$39,825</v>
      </c>
      <c r="AD8" s="110">
        <f t="shared" si="0"/>
        <v>7.7839755768824848E-2</v>
      </c>
      <c r="AF8" s="110">
        <f t="shared" si="1"/>
        <v>0.46922515024404277</v>
      </c>
    </row>
    <row r="9" spans="1:32" x14ac:dyDescent="0.25">
      <c r="A9" s="30" t="s">
        <v>14</v>
      </c>
      <c r="B9" s="71"/>
      <c r="C9" s="72"/>
      <c r="D9" s="73">
        <f>AD104</f>
        <v>73.32883837410904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57.385697538100821</v>
      </c>
      <c r="P9" s="74" t="s">
        <v>83</v>
      </c>
      <c r="S9" s="107" t="s">
        <v>7</v>
      </c>
      <c r="T9" s="108"/>
      <c r="U9" s="108"/>
      <c r="V9" s="108">
        <v>221526094</v>
      </c>
      <c r="W9" s="108">
        <v>243816458</v>
      </c>
      <c r="X9" s="108">
        <v>259179614</v>
      </c>
      <c r="Y9" s="108">
        <v>290418969</v>
      </c>
      <c r="Z9" s="108">
        <v>285339560</v>
      </c>
      <c r="AB9" s="109" t="str">
        <f>TEXT(Z9/1000000,"$#,###.0")&amp;" mil"</f>
        <v>$285.3 mil</v>
      </c>
      <c r="AD9" s="110">
        <f t="shared" si="0"/>
        <v>-1.7489935376776344E-2</v>
      </c>
      <c r="AF9" s="110">
        <f t="shared" si="1"/>
        <v>0.28806297645459322</v>
      </c>
    </row>
    <row r="10" spans="1:32" x14ac:dyDescent="0.25">
      <c r="A10" s="30" t="s">
        <v>17</v>
      </c>
      <c r="B10" s="71"/>
      <c r="C10" s="72"/>
      <c r="D10" s="73">
        <f>AD105</f>
        <v>11.654787131573878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42.599648300117231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68.537514654161782</v>
      </c>
      <c r="P11" s="74" t="s">
        <v>83</v>
      </c>
      <c r="S11" s="107" t="s">
        <v>29</v>
      </c>
      <c r="T11" s="112"/>
      <c r="U11" s="112"/>
      <c r="V11" s="112">
        <v>8142</v>
      </c>
      <c r="W11" s="112">
        <v>8563</v>
      </c>
      <c r="X11" s="112">
        <v>8151</v>
      </c>
      <c r="Y11" s="112">
        <v>8240</v>
      </c>
      <c r="Z11" s="112">
        <v>8238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17.409144196951935</v>
      </c>
      <c r="P12" s="74" t="s">
        <v>83</v>
      </c>
      <c r="S12" s="107" t="s">
        <v>30</v>
      </c>
      <c r="T12" s="112"/>
      <c r="U12" s="112"/>
      <c r="V12" s="112">
        <v>2003</v>
      </c>
      <c r="W12" s="112">
        <v>2192</v>
      </c>
      <c r="X12" s="112">
        <v>2205</v>
      </c>
      <c r="Y12" s="112">
        <v>2184</v>
      </c>
      <c r="Z12" s="112">
        <v>2149</v>
      </c>
    </row>
    <row r="13" spans="1:32" ht="15" customHeight="1" x14ac:dyDescent="0.25">
      <c r="A13" s="30" t="s">
        <v>19</v>
      </c>
      <c r="B13" s="72"/>
      <c r="C13" s="72"/>
      <c r="D13" s="73">
        <f>AD108</f>
        <v>16.798304758235407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14.082649472450177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15.131959160084762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29.984588711230977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16.317562619012744</v>
      </c>
      <c r="P15" s="74" t="s">
        <v>83</v>
      </c>
      <c r="S15" s="115" t="s">
        <v>59</v>
      </c>
      <c r="T15" s="115"/>
      <c r="U15" s="116"/>
      <c r="V15" s="116">
        <v>3305</v>
      </c>
      <c r="W15" s="116">
        <v>3772</v>
      </c>
      <c r="X15" s="116">
        <v>3318</v>
      </c>
      <c r="Y15" s="112">
        <v>3013</v>
      </c>
      <c r="Z15" s="112">
        <v>3185</v>
      </c>
      <c r="AB15" s="117">
        <f t="shared" ref="AB15:AB34" si="2">IF(Z15="np",0,Z15/$Z$34)</f>
        <v>0.30678096705837027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23.078404931612408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83.682437380987253</v>
      </c>
      <c r="P16" s="37" t="s">
        <v>83</v>
      </c>
      <c r="S16" s="115" t="s">
        <v>60</v>
      </c>
      <c r="T16" s="115"/>
      <c r="U16" s="116"/>
      <c r="V16" s="116">
        <v>225</v>
      </c>
      <c r="W16" s="116">
        <v>208</v>
      </c>
      <c r="X16" s="116">
        <v>192</v>
      </c>
      <c r="Y16" s="112">
        <v>194</v>
      </c>
      <c r="Z16" s="112">
        <v>208</v>
      </c>
      <c r="AB16" s="117">
        <f t="shared" si="2"/>
        <v>2.0034675399730303E-2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321</v>
      </c>
      <c r="W17" s="116">
        <v>343</v>
      </c>
      <c r="X17" s="116">
        <v>390</v>
      </c>
      <c r="Y17" s="112">
        <v>377</v>
      </c>
      <c r="Z17" s="112">
        <v>353</v>
      </c>
      <c r="AB17" s="117">
        <f t="shared" si="2"/>
        <v>3.400115584665768E-2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46</v>
      </c>
      <c r="W18" s="116">
        <v>47</v>
      </c>
      <c r="X18" s="116">
        <v>47</v>
      </c>
      <c r="Y18" s="112">
        <v>47</v>
      </c>
      <c r="Z18" s="112">
        <v>51</v>
      </c>
      <c r="AB18" s="117">
        <f t="shared" si="2"/>
        <v>4.91234829512618E-3</v>
      </c>
    </row>
    <row r="19" spans="1:28" x14ac:dyDescent="0.25">
      <c r="A19" s="63" t="str">
        <f>$S$1&amp;" ("&amp;$V$2&amp;" to "&amp;$Z$2&amp;")"</f>
        <v>North Burnett (2018-19 to 2022-23)</v>
      </c>
      <c r="B19" s="63"/>
      <c r="C19" s="63"/>
      <c r="D19" s="63"/>
      <c r="E19" s="63"/>
      <c r="F19" s="63"/>
      <c r="G19" s="63" t="str">
        <f>$S$1&amp;" ("&amp;$V$2&amp;" to "&amp;$Z$2&amp;")"</f>
        <v>North Burnett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401</v>
      </c>
      <c r="W19" s="116">
        <v>370</v>
      </c>
      <c r="X19" s="116">
        <v>441</v>
      </c>
      <c r="Y19" s="112">
        <v>461</v>
      </c>
      <c r="Z19" s="112">
        <v>483</v>
      </c>
      <c r="AB19" s="117">
        <f t="shared" si="2"/>
        <v>4.6522827971489114E-2</v>
      </c>
    </row>
    <row r="20" spans="1:28" x14ac:dyDescent="0.25">
      <c r="S20" s="115" t="s">
        <v>64</v>
      </c>
      <c r="T20" s="115"/>
      <c r="U20" s="116"/>
      <c r="V20" s="116">
        <v>244</v>
      </c>
      <c r="W20" s="116">
        <v>271</v>
      </c>
      <c r="X20" s="116">
        <v>249</v>
      </c>
      <c r="Y20" s="112">
        <v>293</v>
      </c>
      <c r="Z20" s="112">
        <v>221</v>
      </c>
      <c r="AB20" s="117">
        <f t="shared" si="2"/>
        <v>2.1286842612213447E-2</v>
      </c>
    </row>
    <row r="21" spans="1:28" x14ac:dyDescent="0.25">
      <c r="S21" s="115" t="s">
        <v>65</v>
      </c>
      <c r="T21" s="115"/>
      <c r="U21" s="116"/>
      <c r="V21" s="116">
        <v>541</v>
      </c>
      <c r="W21" s="116">
        <v>564</v>
      </c>
      <c r="X21" s="116">
        <v>630</v>
      </c>
      <c r="Y21" s="112">
        <v>651</v>
      </c>
      <c r="Z21" s="112">
        <v>651</v>
      </c>
      <c r="AB21" s="117">
        <f t="shared" si="2"/>
        <v>6.2704681178963592E-2</v>
      </c>
    </row>
    <row r="22" spans="1:28" x14ac:dyDescent="0.25">
      <c r="S22" s="115" t="s">
        <v>66</v>
      </c>
      <c r="T22" s="115"/>
      <c r="U22" s="116"/>
      <c r="V22" s="116">
        <v>341</v>
      </c>
      <c r="W22" s="116">
        <v>399</v>
      </c>
      <c r="X22" s="116">
        <v>381</v>
      </c>
      <c r="Y22" s="112">
        <v>389</v>
      </c>
      <c r="Z22" s="112">
        <v>457</v>
      </c>
      <c r="AB22" s="117">
        <f t="shared" si="2"/>
        <v>4.4018493546522826E-2</v>
      </c>
    </row>
    <row r="23" spans="1:28" x14ac:dyDescent="0.25">
      <c r="S23" s="115" t="s">
        <v>67</v>
      </c>
      <c r="T23" s="115"/>
      <c r="U23" s="116"/>
      <c r="V23" s="116">
        <v>226</v>
      </c>
      <c r="W23" s="116">
        <v>260</v>
      </c>
      <c r="X23" s="116">
        <v>250</v>
      </c>
      <c r="Y23" s="112">
        <v>285</v>
      </c>
      <c r="Z23" s="112">
        <v>257</v>
      </c>
      <c r="AB23" s="117">
        <f t="shared" si="2"/>
        <v>2.4754382585243692E-2</v>
      </c>
    </row>
    <row r="24" spans="1:28" x14ac:dyDescent="0.25">
      <c r="S24" s="115" t="s">
        <v>68</v>
      </c>
      <c r="T24" s="115"/>
      <c r="U24" s="116"/>
      <c r="V24" s="116">
        <v>15</v>
      </c>
      <c r="W24" s="116">
        <v>18</v>
      </c>
      <c r="X24" s="116">
        <v>19</v>
      </c>
      <c r="Y24" s="112">
        <v>18</v>
      </c>
      <c r="Z24" s="112">
        <v>26</v>
      </c>
      <c r="AB24" s="117">
        <f t="shared" si="2"/>
        <v>2.5043344249662878E-3</v>
      </c>
    </row>
    <row r="25" spans="1:28" x14ac:dyDescent="0.25">
      <c r="S25" s="115" t="s">
        <v>69</v>
      </c>
      <c r="T25" s="115"/>
      <c r="U25" s="116"/>
      <c r="V25" s="116">
        <v>150</v>
      </c>
      <c r="W25" s="116">
        <v>143</v>
      </c>
      <c r="X25" s="116">
        <v>148</v>
      </c>
      <c r="Y25" s="112">
        <v>184</v>
      </c>
      <c r="Z25" s="112">
        <v>186</v>
      </c>
      <c r="AB25" s="117">
        <f t="shared" si="2"/>
        <v>1.7915623193989597E-2</v>
      </c>
    </row>
    <row r="26" spans="1:28" x14ac:dyDescent="0.25">
      <c r="S26" s="115" t="s">
        <v>70</v>
      </c>
      <c r="T26" s="115"/>
      <c r="U26" s="116"/>
      <c r="V26" s="116">
        <v>211</v>
      </c>
      <c r="W26" s="116">
        <v>237</v>
      </c>
      <c r="X26" s="116">
        <v>171</v>
      </c>
      <c r="Y26" s="112">
        <v>135</v>
      </c>
      <c r="Z26" s="112">
        <v>121</v>
      </c>
      <c r="AB26" s="117">
        <f t="shared" si="2"/>
        <v>1.1654787131573878E-2</v>
      </c>
    </row>
    <row r="27" spans="1:28" x14ac:dyDescent="0.25">
      <c r="S27" s="115" t="s">
        <v>71</v>
      </c>
      <c r="T27" s="115"/>
      <c r="U27" s="116"/>
      <c r="V27" s="116">
        <v>238</v>
      </c>
      <c r="W27" s="116">
        <v>252</v>
      </c>
      <c r="X27" s="116">
        <v>256</v>
      </c>
      <c r="Y27" s="112">
        <v>341</v>
      </c>
      <c r="Z27" s="112">
        <v>340</v>
      </c>
      <c r="AB27" s="117">
        <f t="shared" si="2"/>
        <v>3.2748988634174532E-2</v>
      </c>
    </row>
    <row r="28" spans="1:28" x14ac:dyDescent="0.25">
      <c r="S28" s="115" t="s">
        <v>72</v>
      </c>
      <c r="T28" s="115"/>
      <c r="U28" s="116"/>
      <c r="V28" s="116">
        <v>820</v>
      </c>
      <c r="W28" s="116">
        <v>801</v>
      </c>
      <c r="X28" s="116">
        <v>826</v>
      </c>
      <c r="Y28" s="112">
        <v>893</v>
      </c>
      <c r="Z28" s="112">
        <v>959</v>
      </c>
      <c r="AB28" s="117">
        <f t="shared" si="2"/>
        <v>9.2371412059333469E-2</v>
      </c>
    </row>
    <row r="29" spans="1:28" x14ac:dyDescent="0.25">
      <c r="S29" s="115" t="s">
        <v>73</v>
      </c>
      <c r="T29" s="115"/>
      <c r="U29" s="116"/>
      <c r="V29" s="116">
        <v>415</v>
      </c>
      <c r="W29" s="116">
        <v>357</v>
      </c>
      <c r="X29" s="116">
        <v>356</v>
      </c>
      <c r="Y29" s="112">
        <v>417</v>
      </c>
      <c r="Z29" s="112">
        <v>347</v>
      </c>
      <c r="AB29" s="117">
        <f t="shared" si="2"/>
        <v>3.3423232517819305E-2</v>
      </c>
    </row>
    <row r="30" spans="1:28" x14ac:dyDescent="0.25">
      <c r="S30" s="115" t="s">
        <v>74</v>
      </c>
      <c r="T30" s="115"/>
      <c r="U30" s="116"/>
      <c r="V30" s="116">
        <v>530</v>
      </c>
      <c r="W30" s="116">
        <v>531</v>
      </c>
      <c r="X30" s="116">
        <v>496</v>
      </c>
      <c r="Y30" s="112">
        <v>542</v>
      </c>
      <c r="Z30" s="112">
        <v>566</v>
      </c>
      <c r="AB30" s="117">
        <f t="shared" si="2"/>
        <v>5.4517434020419961E-2</v>
      </c>
    </row>
    <row r="31" spans="1:28" x14ac:dyDescent="0.25">
      <c r="S31" s="115" t="s">
        <v>75</v>
      </c>
      <c r="T31" s="115"/>
      <c r="U31" s="116"/>
      <c r="V31" s="116">
        <v>677</v>
      </c>
      <c r="W31" s="116">
        <v>667</v>
      </c>
      <c r="X31" s="116">
        <v>729</v>
      </c>
      <c r="Y31" s="112">
        <v>794</v>
      </c>
      <c r="Z31" s="112">
        <v>757</v>
      </c>
      <c r="AB31" s="117">
        <f t="shared" si="2"/>
        <v>7.291465998844153E-2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43</v>
      </c>
      <c r="W32" s="116">
        <v>50</v>
      </c>
      <c r="X32" s="116">
        <v>44</v>
      </c>
      <c r="Y32" s="112">
        <v>53</v>
      </c>
      <c r="Z32" s="112">
        <v>61</v>
      </c>
      <c r="AB32" s="117">
        <f t="shared" si="2"/>
        <v>5.875553843190137E-3</v>
      </c>
    </row>
    <row r="33" spans="19:32" x14ac:dyDescent="0.25">
      <c r="S33" s="115" t="s">
        <v>77</v>
      </c>
      <c r="T33" s="115"/>
      <c r="U33" s="116"/>
      <c r="V33" s="116">
        <v>261</v>
      </c>
      <c r="W33" s="116">
        <v>241</v>
      </c>
      <c r="X33" s="116">
        <v>283</v>
      </c>
      <c r="Y33" s="112">
        <v>284</v>
      </c>
      <c r="Z33" s="112">
        <v>286</v>
      </c>
      <c r="AB33" s="117">
        <f t="shared" si="2"/>
        <v>2.7547678674629168E-2</v>
      </c>
    </row>
    <row r="34" spans="19:32" x14ac:dyDescent="0.25">
      <c r="S34" s="118" t="s">
        <v>53</v>
      </c>
      <c r="T34" s="118"/>
      <c r="U34" s="119"/>
      <c r="V34" s="119">
        <v>10143</v>
      </c>
      <c r="W34" s="119">
        <v>10751</v>
      </c>
      <c r="X34" s="119">
        <v>10356</v>
      </c>
      <c r="Y34" s="120">
        <v>10428</v>
      </c>
      <c r="Z34" s="120">
        <v>10382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4902</v>
      </c>
      <c r="W37" s="112">
        <v>5350</v>
      </c>
      <c r="X37" s="112">
        <v>5045</v>
      </c>
      <c r="Y37" s="112">
        <v>5229</v>
      </c>
      <c r="Z37" s="112">
        <v>5713</v>
      </c>
      <c r="AB37" s="132">
        <f>Z37/Z40*100</f>
        <v>83.682437380987253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1310</v>
      </c>
      <c r="W38" s="112">
        <v>1342</v>
      </c>
      <c r="X38" s="112">
        <v>1255</v>
      </c>
      <c r="Y38" s="112">
        <v>1258</v>
      </c>
      <c r="Z38" s="112">
        <v>1114</v>
      </c>
      <c r="AB38" s="132">
        <f>Z38/Z40*100</f>
        <v>16.317562619012744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6212</v>
      </c>
      <c r="W40" s="112">
        <v>6692</v>
      </c>
      <c r="X40" s="112">
        <v>6300</v>
      </c>
      <c r="Y40" s="112">
        <v>6487</v>
      </c>
      <c r="Z40" s="112">
        <v>6827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12</v>
      </c>
      <c r="X44" s="112">
        <v>27</v>
      </c>
      <c r="Y44" s="112">
        <v>15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119</v>
      </c>
      <c r="W45" s="112">
        <v>133</v>
      </c>
      <c r="X45" s="112">
        <v>158</v>
      </c>
      <c r="Y45" s="112">
        <v>147</v>
      </c>
      <c r="Z45" s="112">
        <v>157</v>
      </c>
    </row>
    <row r="46" spans="19:32" x14ac:dyDescent="0.25">
      <c r="S46" s="115" t="s">
        <v>38</v>
      </c>
      <c r="T46" s="115"/>
      <c r="U46" s="112"/>
      <c r="V46" s="112">
        <v>263</v>
      </c>
      <c r="W46" s="112">
        <v>263</v>
      </c>
      <c r="X46" s="112">
        <v>266</v>
      </c>
      <c r="Y46" s="112">
        <v>240</v>
      </c>
      <c r="Z46" s="112">
        <v>263</v>
      </c>
    </row>
    <row r="47" spans="19:32" x14ac:dyDescent="0.25">
      <c r="S47" s="115" t="s">
        <v>39</v>
      </c>
      <c r="T47" s="115"/>
      <c r="U47" s="112"/>
      <c r="V47" s="112">
        <v>760</v>
      </c>
      <c r="W47" s="112">
        <v>751</v>
      </c>
      <c r="X47" s="112">
        <v>491</v>
      </c>
      <c r="Y47" s="112">
        <v>441</v>
      </c>
      <c r="Z47" s="112">
        <v>516</v>
      </c>
    </row>
    <row r="48" spans="19:32" x14ac:dyDescent="0.25">
      <c r="S48" s="115" t="s">
        <v>40</v>
      </c>
      <c r="T48" s="115"/>
      <c r="U48" s="112"/>
      <c r="V48" s="112">
        <v>943</v>
      </c>
      <c r="W48" s="112">
        <v>1015</v>
      </c>
      <c r="X48" s="112">
        <v>876</v>
      </c>
      <c r="Y48" s="112">
        <v>776</v>
      </c>
      <c r="Z48" s="112">
        <v>777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572</v>
      </c>
      <c r="W49" s="112">
        <v>614</v>
      </c>
      <c r="X49" s="112">
        <v>612</v>
      </c>
      <c r="Y49" s="112">
        <v>632</v>
      </c>
      <c r="Z49" s="112">
        <v>646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 Burnett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356</v>
      </c>
      <c r="W50" s="112">
        <v>432</v>
      </c>
      <c r="X50" s="112">
        <v>458</v>
      </c>
      <c r="Y50" s="112">
        <v>555</v>
      </c>
      <c r="Z50" s="112">
        <v>552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341</v>
      </c>
      <c r="W51" s="112">
        <v>381</v>
      </c>
      <c r="X51" s="112">
        <v>381</v>
      </c>
      <c r="Y51" s="112">
        <v>438</v>
      </c>
      <c r="Z51" s="112">
        <v>410</v>
      </c>
    </row>
    <row r="52" spans="1:26" ht="15" customHeight="1" x14ac:dyDescent="0.25">
      <c r="S52" s="115" t="s">
        <v>44</v>
      </c>
      <c r="T52" s="115"/>
      <c r="U52" s="112"/>
      <c r="V52" s="112">
        <v>431</v>
      </c>
      <c r="W52" s="112">
        <v>421</v>
      </c>
      <c r="X52" s="112">
        <v>383</v>
      </c>
      <c r="Y52" s="112">
        <v>407</v>
      </c>
      <c r="Z52" s="112">
        <v>394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416</v>
      </c>
      <c r="W53" s="112">
        <v>461</v>
      </c>
      <c r="X53" s="112">
        <v>475</v>
      </c>
      <c r="Y53" s="112">
        <v>472</v>
      </c>
      <c r="Z53" s="112">
        <v>469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408</v>
      </c>
      <c r="W54" s="112">
        <v>428</v>
      </c>
      <c r="X54" s="112">
        <v>427</v>
      </c>
      <c r="Y54" s="112">
        <v>464</v>
      </c>
      <c r="Z54" s="112">
        <v>453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334</v>
      </c>
      <c r="W55" s="112">
        <v>357</v>
      </c>
      <c r="X55" s="112">
        <v>386</v>
      </c>
      <c r="Y55" s="112">
        <v>454</v>
      </c>
      <c r="Z55" s="112">
        <v>441</v>
      </c>
    </row>
    <row r="56" spans="1:26" ht="15" customHeight="1" x14ac:dyDescent="0.25">
      <c r="S56" s="115" t="s">
        <v>48</v>
      </c>
      <c r="T56" s="115"/>
      <c r="U56" s="112"/>
      <c r="V56" s="112">
        <v>219</v>
      </c>
      <c r="W56" s="112">
        <v>238</v>
      </c>
      <c r="X56" s="112">
        <v>239</v>
      </c>
      <c r="Y56" s="112">
        <v>278</v>
      </c>
      <c r="Z56" s="112">
        <v>281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133</v>
      </c>
      <c r="W57" s="112">
        <v>141</v>
      </c>
      <c r="X57" s="112">
        <v>146</v>
      </c>
      <c r="Y57" s="112">
        <v>160</v>
      </c>
      <c r="Z57" s="112">
        <v>139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86</v>
      </c>
      <c r="W58" s="112">
        <v>89</v>
      </c>
      <c r="X58" s="112">
        <v>94</v>
      </c>
      <c r="Y58" s="112">
        <v>77</v>
      </c>
      <c r="Z58" s="112">
        <v>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30</v>
      </c>
      <c r="W59" s="112">
        <v>38</v>
      </c>
      <c r="X59" s="112">
        <v>51</v>
      </c>
      <c r="Y59" s="112">
        <v>69</v>
      </c>
      <c r="Z59" s="112">
        <v>61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28</v>
      </c>
      <c r="X60" s="112">
        <v>25</v>
      </c>
      <c r="Y60" s="112">
        <v>26</v>
      </c>
      <c r="Z60" s="112">
        <v>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5453</v>
      </c>
      <c r="W61" s="112">
        <v>5819</v>
      </c>
      <c r="X61" s="112">
        <v>5495</v>
      </c>
      <c r="Y61" s="112">
        <v>5652</v>
      </c>
      <c r="Z61" s="112">
        <v>5703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16</v>
      </c>
      <c r="X63" s="112">
        <v>26</v>
      </c>
      <c r="Y63" s="112">
        <v>29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95</v>
      </c>
      <c r="W64" s="112">
        <v>118</v>
      </c>
      <c r="X64" s="112">
        <v>135</v>
      </c>
      <c r="Y64" s="112">
        <v>166</v>
      </c>
      <c r="Z64" s="112">
        <v>144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 Burnett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337</v>
      </c>
      <c r="W65" s="112">
        <v>281</v>
      </c>
      <c r="X65" s="112">
        <v>292</v>
      </c>
      <c r="Y65" s="112">
        <v>272</v>
      </c>
      <c r="Z65" s="112">
        <v>268</v>
      </c>
    </row>
    <row r="66" spans="1:26" x14ac:dyDescent="0.25">
      <c r="S66" s="115" t="s">
        <v>39</v>
      </c>
      <c r="T66" s="115"/>
      <c r="U66" s="112"/>
      <c r="V66" s="112">
        <v>667</v>
      </c>
      <c r="W66" s="112">
        <v>653</v>
      </c>
      <c r="X66" s="112">
        <v>523</v>
      </c>
      <c r="Y66" s="112">
        <v>402</v>
      </c>
      <c r="Z66" s="112">
        <v>434</v>
      </c>
    </row>
    <row r="67" spans="1:26" x14ac:dyDescent="0.25">
      <c r="S67" s="115" t="s">
        <v>40</v>
      </c>
      <c r="T67" s="115"/>
      <c r="U67" s="112"/>
      <c r="V67" s="112">
        <v>743</v>
      </c>
      <c r="W67" s="112">
        <v>901</v>
      </c>
      <c r="X67" s="112">
        <v>717</v>
      </c>
      <c r="Y67" s="112">
        <v>538</v>
      </c>
      <c r="Z67" s="112">
        <v>594</v>
      </c>
    </row>
    <row r="68" spans="1:26" x14ac:dyDescent="0.25">
      <c r="S68" s="115" t="s">
        <v>41</v>
      </c>
      <c r="T68" s="115"/>
      <c r="U68" s="112"/>
      <c r="V68" s="112">
        <v>381</v>
      </c>
      <c r="W68" s="112">
        <v>405</v>
      </c>
      <c r="X68" s="112">
        <v>482</v>
      </c>
      <c r="Y68" s="112">
        <v>465</v>
      </c>
      <c r="Z68" s="112">
        <v>437</v>
      </c>
    </row>
    <row r="69" spans="1:26" x14ac:dyDescent="0.25">
      <c r="S69" s="115" t="s">
        <v>42</v>
      </c>
      <c r="T69" s="115"/>
      <c r="U69" s="112"/>
      <c r="V69" s="112">
        <v>301</v>
      </c>
      <c r="W69" s="112">
        <v>304</v>
      </c>
      <c r="X69" s="112">
        <v>348</v>
      </c>
      <c r="Y69" s="112">
        <v>350</v>
      </c>
      <c r="Z69" s="112">
        <v>392</v>
      </c>
    </row>
    <row r="70" spans="1:26" x14ac:dyDescent="0.25">
      <c r="S70" s="115" t="s">
        <v>43</v>
      </c>
      <c r="T70" s="115"/>
      <c r="U70" s="112"/>
      <c r="V70" s="112">
        <v>324</v>
      </c>
      <c r="W70" s="112">
        <v>339</v>
      </c>
      <c r="X70" s="112">
        <v>357</v>
      </c>
      <c r="Y70" s="112">
        <v>409</v>
      </c>
      <c r="Z70" s="112">
        <v>346</v>
      </c>
    </row>
    <row r="71" spans="1:26" x14ac:dyDescent="0.25">
      <c r="S71" s="115" t="s">
        <v>44</v>
      </c>
      <c r="T71" s="115"/>
      <c r="U71" s="112"/>
      <c r="V71" s="112">
        <v>388</v>
      </c>
      <c r="W71" s="112">
        <v>422</v>
      </c>
      <c r="X71" s="112">
        <v>421</v>
      </c>
      <c r="Y71" s="112">
        <v>436</v>
      </c>
      <c r="Z71" s="112">
        <v>414</v>
      </c>
    </row>
    <row r="72" spans="1:26" x14ac:dyDescent="0.25">
      <c r="S72" s="115" t="s">
        <v>45</v>
      </c>
      <c r="T72" s="115"/>
      <c r="U72" s="112"/>
      <c r="V72" s="112">
        <v>376</v>
      </c>
      <c r="W72" s="112">
        <v>402</v>
      </c>
      <c r="X72" s="112">
        <v>441</v>
      </c>
      <c r="Y72" s="112">
        <v>484</v>
      </c>
      <c r="Z72" s="112">
        <v>444</v>
      </c>
    </row>
    <row r="73" spans="1:26" x14ac:dyDescent="0.25">
      <c r="S73" s="115" t="s">
        <v>46</v>
      </c>
      <c r="T73" s="115"/>
      <c r="U73" s="112"/>
      <c r="V73" s="112">
        <v>394</v>
      </c>
      <c r="W73" s="112">
        <v>407</v>
      </c>
      <c r="X73" s="112">
        <v>396</v>
      </c>
      <c r="Y73" s="112">
        <v>402</v>
      </c>
      <c r="Z73" s="112">
        <v>389</v>
      </c>
    </row>
    <row r="74" spans="1:26" x14ac:dyDescent="0.25">
      <c r="S74" s="115" t="s">
        <v>47</v>
      </c>
      <c r="T74" s="115"/>
      <c r="U74" s="112"/>
      <c r="V74" s="112">
        <v>315</v>
      </c>
      <c r="W74" s="112">
        <v>267</v>
      </c>
      <c r="X74" s="112">
        <v>305</v>
      </c>
      <c r="Y74" s="112">
        <v>380</v>
      </c>
      <c r="Z74" s="112">
        <v>346</v>
      </c>
    </row>
    <row r="75" spans="1:26" x14ac:dyDescent="0.25">
      <c r="S75" s="115" t="s">
        <v>48</v>
      </c>
      <c r="T75" s="115"/>
      <c r="U75" s="112"/>
      <c r="V75" s="112">
        <v>185</v>
      </c>
      <c r="W75" s="112">
        <v>210</v>
      </c>
      <c r="X75" s="112">
        <v>210</v>
      </c>
      <c r="Y75" s="112">
        <v>227</v>
      </c>
      <c r="Z75" s="112">
        <v>233</v>
      </c>
    </row>
    <row r="76" spans="1:26" x14ac:dyDescent="0.25">
      <c r="S76" s="115" t="s">
        <v>49</v>
      </c>
      <c r="T76" s="115"/>
      <c r="U76" s="112"/>
      <c r="V76" s="112">
        <v>93</v>
      </c>
      <c r="W76" s="112">
        <v>111</v>
      </c>
      <c r="X76" s="112">
        <v>106</v>
      </c>
      <c r="Y76" s="112">
        <v>110</v>
      </c>
      <c r="Z76" s="112">
        <v>102</v>
      </c>
    </row>
    <row r="77" spans="1:26" x14ac:dyDescent="0.25">
      <c r="S77" s="115" t="s">
        <v>50</v>
      </c>
      <c r="T77" s="115"/>
      <c r="U77" s="112"/>
      <c r="V77" s="112">
        <v>49</v>
      </c>
      <c r="W77" s="112">
        <v>50</v>
      </c>
      <c r="X77" s="112">
        <v>53</v>
      </c>
      <c r="Y77" s="112">
        <v>55</v>
      </c>
      <c r="Z77" s="112">
        <v>56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36</v>
      </c>
      <c r="X78" s="112">
        <v>28</v>
      </c>
      <c r="Y78" s="112">
        <v>27</v>
      </c>
      <c r="Z78" s="112">
        <v>33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16</v>
      </c>
      <c r="X79" s="112">
        <v>17</v>
      </c>
      <c r="Y79" s="112">
        <v>19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4688</v>
      </c>
      <c r="W80" s="112">
        <v>4932</v>
      </c>
      <c r="X80" s="112">
        <v>4857</v>
      </c>
      <c r="Y80" s="112">
        <v>4773</v>
      </c>
      <c r="Z80" s="112">
        <v>4669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190</v>
      </c>
      <c r="W83" s="112">
        <v>212</v>
      </c>
      <c r="X83" s="112">
        <v>225</v>
      </c>
      <c r="Y83" s="112">
        <v>233</v>
      </c>
      <c r="Z83" s="112">
        <v>200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125</v>
      </c>
      <c r="W84" s="112">
        <v>118</v>
      </c>
      <c r="X84" s="112">
        <v>120</v>
      </c>
      <c r="Y84" s="112">
        <v>120</v>
      </c>
      <c r="Z84" s="112">
        <v>128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342</v>
      </c>
      <c r="W85" s="112">
        <v>331</v>
      </c>
      <c r="X85" s="112">
        <v>309</v>
      </c>
      <c r="Y85" s="112">
        <v>360</v>
      </c>
      <c r="Z85" s="112">
        <v>355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10,382</v>
      </c>
      <c r="D86" s="96">
        <f t="shared" ref="D86:D91" si="4">AD4</f>
        <v>-4.220218684059085E-3</v>
      </c>
      <c r="E86" s="97">
        <f t="shared" ref="E86:E91" si="5">AD4</f>
        <v>-4.220218684059085E-3</v>
      </c>
      <c r="F86" s="96">
        <f t="shared" ref="F86:F91" si="6">AF4</f>
        <v>2.2957926889348723E-2</v>
      </c>
      <c r="G86" s="97">
        <f t="shared" ref="G86:G91" si="7">AF4</f>
        <v>2.2957926889348723E-2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93</v>
      </c>
      <c r="W86" s="112">
        <v>108</v>
      </c>
      <c r="X86" s="112">
        <v>101</v>
      </c>
      <c r="Y86" s="112">
        <v>101</v>
      </c>
      <c r="Z86" s="112">
        <v>106</v>
      </c>
    </row>
    <row r="87" spans="1:30" ht="15" customHeight="1" x14ac:dyDescent="0.25">
      <c r="A87" s="98" t="s">
        <v>4</v>
      </c>
      <c r="B87" s="49"/>
      <c r="C87" s="57" t="str">
        <f t="shared" si="3"/>
        <v>5,708</v>
      </c>
      <c r="D87" s="96">
        <f t="shared" si="4"/>
        <v>1.0086710316758118E-2</v>
      </c>
      <c r="E87" s="97">
        <f t="shared" si="5"/>
        <v>1.0086710316758118E-2</v>
      </c>
      <c r="F87" s="96">
        <f t="shared" si="6"/>
        <v>4.5804323928178903E-2</v>
      </c>
      <c r="G87" s="97">
        <f t="shared" si="7"/>
        <v>4.5804323928178903E-2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54</v>
      </c>
      <c r="W87" s="112">
        <v>49</v>
      </c>
      <c r="X87" s="112">
        <v>50</v>
      </c>
      <c r="Y87" s="112">
        <v>45</v>
      </c>
      <c r="Z87" s="112">
        <v>54</v>
      </c>
    </row>
    <row r="88" spans="1:30" ht="15" customHeight="1" x14ac:dyDescent="0.25">
      <c r="A88" s="98" t="s">
        <v>5</v>
      </c>
      <c r="B88" s="49"/>
      <c r="C88" s="57" t="str">
        <f t="shared" si="3"/>
        <v>4,669</v>
      </c>
      <c r="D88" s="96">
        <f t="shared" si="4"/>
        <v>-2.0968756552736445E-2</v>
      </c>
      <c r="E88" s="97">
        <f t="shared" si="5"/>
        <v>-2.0968756552736445E-2</v>
      </c>
      <c r="F88" s="96">
        <f t="shared" si="6"/>
        <v>-4.9019607843137081E-3</v>
      </c>
      <c r="G88" s="97">
        <f t="shared" si="7"/>
        <v>-4.9019607843137081E-3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65</v>
      </c>
      <c r="W88" s="112">
        <v>64</v>
      </c>
      <c r="X88" s="112">
        <v>68</v>
      </c>
      <c r="Y88" s="112">
        <v>90</v>
      </c>
      <c r="Z88" s="112">
        <v>87</v>
      </c>
    </row>
    <row r="89" spans="1:30" ht="15" customHeight="1" x14ac:dyDescent="0.25">
      <c r="A89" s="49" t="s">
        <v>6</v>
      </c>
      <c r="B89" s="49"/>
      <c r="C89" s="57" t="str">
        <f t="shared" si="3"/>
        <v>6,824</v>
      </c>
      <c r="D89" s="96">
        <f t="shared" si="4"/>
        <v>5.2599105352460374E-2</v>
      </c>
      <c r="E89" s="97">
        <f t="shared" si="5"/>
        <v>5.2599105352460374E-2</v>
      </c>
      <c r="F89" s="96">
        <f t="shared" si="6"/>
        <v>9.8342185739578314E-2</v>
      </c>
      <c r="G89" s="97">
        <f t="shared" si="7"/>
        <v>9.8342185739578314E-2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333</v>
      </c>
      <c r="W89" s="112">
        <v>342</v>
      </c>
      <c r="X89" s="112">
        <v>329</v>
      </c>
      <c r="Y89" s="112">
        <v>359</v>
      </c>
      <c r="Z89" s="112">
        <v>483</v>
      </c>
    </row>
    <row r="90" spans="1:30" ht="15" customHeight="1" x14ac:dyDescent="0.25">
      <c r="A90" s="49" t="s">
        <v>95</v>
      </c>
      <c r="B90" s="49"/>
      <c r="C90" s="57" t="str">
        <f t="shared" si="3"/>
        <v>$39,825</v>
      </c>
      <c r="D90" s="96">
        <f t="shared" si="4"/>
        <v>7.7839755768824848E-2</v>
      </c>
      <c r="E90" s="97">
        <f t="shared" si="5"/>
        <v>7.7839755768824848E-2</v>
      </c>
      <c r="F90" s="96">
        <f t="shared" si="6"/>
        <v>0.46922515024404277</v>
      </c>
      <c r="G90" s="97">
        <f t="shared" si="7"/>
        <v>0.46922515024404277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712</v>
      </c>
      <c r="W90" s="112">
        <v>808</v>
      </c>
      <c r="X90" s="112">
        <v>821</v>
      </c>
      <c r="Y90" s="112">
        <v>859</v>
      </c>
      <c r="Z90" s="112">
        <v>721</v>
      </c>
    </row>
    <row r="91" spans="1:30" ht="15" customHeight="1" x14ac:dyDescent="0.25">
      <c r="A91" s="49" t="s">
        <v>7</v>
      </c>
      <c r="B91" s="49"/>
      <c r="C91" s="57" t="str">
        <f t="shared" si="3"/>
        <v>$285.3 mil</v>
      </c>
      <c r="D91" s="96">
        <f t="shared" si="4"/>
        <v>-1.7489935376776344E-2</v>
      </c>
      <c r="E91" s="97">
        <f t="shared" si="5"/>
        <v>-1.7489935376776344E-2</v>
      </c>
      <c r="F91" s="96">
        <f t="shared" si="6"/>
        <v>0.28806297645459322</v>
      </c>
      <c r="G91" s="97">
        <f t="shared" si="7"/>
        <v>0.28806297645459322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3366</v>
      </c>
      <c r="W91" s="112">
        <v>3708</v>
      </c>
      <c r="X91" s="112">
        <v>3482</v>
      </c>
      <c r="Y91" s="112">
        <v>3651</v>
      </c>
      <c r="Z91" s="112">
        <v>3916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135</v>
      </c>
      <c r="W93" s="112">
        <v>136</v>
      </c>
      <c r="X93" s="112">
        <v>126</v>
      </c>
      <c r="Y93" s="112">
        <v>142</v>
      </c>
      <c r="Z93" s="112">
        <v>153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296</v>
      </c>
      <c r="W94" s="112">
        <v>298</v>
      </c>
      <c r="X94" s="112">
        <v>296</v>
      </c>
      <c r="Y94" s="112">
        <v>330</v>
      </c>
      <c r="Z94" s="112">
        <v>312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59</v>
      </c>
      <c r="W95" s="112">
        <v>71</v>
      </c>
      <c r="X95" s="112">
        <v>75</v>
      </c>
      <c r="Y95" s="112">
        <v>77</v>
      </c>
      <c r="Z95" s="112">
        <v>79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366</v>
      </c>
      <c r="W96" s="112">
        <v>369</v>
      </c>
      <c r="X96" s="112">
        <v>380</v>
      </c>
      <c r="Y96" s="112">
        <v>385</v>
      </c>
      <c r="Z96" s="112">
        <v>412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342</v>
      </c>
      <c r="W97" s="112">
        <v>359</v>
      </c>
      <c r="X97" s="112">
        <v>358</v>
      </c>
      <c r="Y97" s="112">
        <v>358</v>
      </c>
      <c r="Z97" s="112">
        <v>347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234</v>
      </c>
      <c r="W98" s="112">
        <v>236</v>
      </c>
      <c r="X98" s="112">
        <v>227</v>
      </c>
      <c r="Y98" s="112">
        <v>237</v>
      </c>
      <c r="Z98" s="112">
        <v>218</v>
      </c>
    </row>
    <row r="99" spans="1:32" ht="15" customHeight="1" x14ac:dyDescent="0.25">
      <c r="S99" s="115" t="s">
        <v>196</v>
      </c>
      <c r="T99" s="115"/>
      <c r="U99" s="112"/>
      <c r="V99" s="112">
        <v>29</v>
      </c>
      <c r="W99" s="112">
        <v>41</v>
      </c>
      <c r="X99" s="112">
        <v>39</v>
      </c>
      <c r="Y99" s="112">
        <v>43</v>
      </c>
      <c r="Z99" s="112">
        <v>84</v>
      </c>
    </row>
    <row r="100" spans="1:32" ht="15" customHeight="1" x14ac:dyDescent="0.25">
      <c r="S100" s="115" t="s">
        <v>58</v>
      </c>
      <c r="T100" s="115"/>
      <c r="U100" s="112"/>
      <c r="V100" s="112">
        <v>453</v>
      </c>
      <c r="W100" s="112">
        <v>517</v>
      </c>
      <c r="X100" s="112">
        <v>469</v>
      </c>
      <c r="Y100" s="112">
        <v>463</v>
      </c>
      <c r="Z100" s="112">
        <v>430</v>
      </c>
    </row>
    <row r="101" spans="1:32" x14ac:dyDescent="0.25">
      <c r="A101" s="18"/>
      <c r="S101" s="118" t="s">
        <v>53</v>
      </c>
      <c r="T101" s="118"/>
      <c r="U101" s="112"/>
      <c r="V101" s="112">
        <v>2848</v>
      </c>
      <c r="W101" s="112">
        <v>2991</v>
      </c>
      <c r="X101" s="112">
        <v>2818</v>
      </c>
      <c r="Y101" s="112">
        <v>2833</v>
      </c>
      <c r="Z101" s="112">
        <v>2901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7375</v>
      </c>
      <c r="W104" s="112">
        <v>7392</v>
      </c>
      <c r="X104" s="112">
        <v>7209</v>
      </c>
      <c r="Y104" s="112">
        <v>7378</v>
      </c>
      <c r="Z104" s="112">
        <v>7613</v>
      </c>
      <c r="AB104" s="109" t="str">
        <f>TEXT(Z104,"###,###")</f>
        <v>7,613</v>
      </c>
      <c r="AD104" s="130">
        <f>Z104/($Z$4)*100</f>
        <v>73.32883837410904</v>
      </c>
      <c r="AF104" s="109"/>
    </row>
    <row r="105" spans="1:32" x14ac:dyDescent="0.25">
      <c r="S105" s="115" t="s">
        <v>17</v>
      </c>
      <c r="T105" s="115"/>
      <c r="U105" s="112"/>
      <c r="V105" s="112">
        <v>1391</v>
      </c>
      <c r="W105" s="112">
        <v>1319</v>
      </c>
      <c r="X105" s="112">
        <v>1289</v>
      </c>
      <c r="Y105" s="112">
        <v>1287</v>
      </c>
      <c r="Z105" s="112">
        <v>1210</v>
      </c>
      <c r="AB105" s="109" t="str">
        <f>TEXT(Z105,"###,###")</f>
        <v>1,210</v>
      </c>
      <c r="AD105" s="130">
        <f>Z105/($Z$4)*100</f>
        <v>11.654787131573878</v>
      </c>
      <c r="AF105" s="109"/>
    </row>
    <row r="106" spans="1:32" x14ac:dyDescent="0.25">
      <c r="S106" s="118" t="s">
        <v>53</v>
      </c>
      <c r="T106" s="118"/>
      <c r="U106" s="120"/>
      <c r="V106" s="120">
        <v>8766</v>
      </c>
      <c r="W106" s="120">
        <v>8711</v>
      </c>
      <c r="X106" s="120">
        <v>8498</v>
      </c>
      <c r="Y106" s="120">
        <v>8665</v>
      </c>
      <c r="Z106" s="120">
        <v>8823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1993</v>
      </c>
      <c r="W108" s="112">
        <v>1983</v>
      </c>
      <c r="X108" s="112">
        <v>1870</v>
      </c>
      <c r="Y108" s="112">
        <v>1960</v>
      </c>
      <c r="Z108" s="112">
        <v>1744</v>
      </c>
      <c r="AB108" s="109" t="str">
        <f>TEXT(Z108,"###,###")</f>
        <v>1,744</v>
      </c>
      <c r="AD108" s="130">
        <f>Z108/($Z$4)*100</f>
        <v>16.798304758235407</v>
      </c>
      <c r="AF108" s="109"/>
    </row>
    <row r="109" spans="1:32" x14ac:dyDescent="0.25">
      <c r="S109" s="115" t="s">
        <v>20</v>
      </c>
      <c r="T109" s="115"/>
      <c r="U109" s="112"/>
      <c r="V109" s="112">
        <v>1252</v>
      </c>
      <c r="W109" s="112">
        <v>1321</v>
      </c>
      <c r="X109" s="112">
        <v>1430</v>
      </c>
      <c r="Y109" s="112">
        <v>1334</v>
      </c>
      <c r="Z109" s="112">
        <v>1571</v>
      </c>
      <c r="AB109" s="109" t="str">
        <f>TEXT(Z109,"###,###")</f>
        <v>1,571</v>
      </c>
      <c r="AD109" s="130">
        <f>Z109/($Z$4)*100</f>
        <v>15.131959160084762</v>
      </c>
      <c r="AF109" s="109"/>
    </row>
    <row r="110" spans="1:32" x14ac:dyDescent="0.25">
      <c r="S110" s="115" t="s">
        <v>21</v>
      </c>
      <c r="T110" s="115"/>
      <c r="U110" s="112"/>
      <c r="V110" s="112">
        <v>2939</v>
      </c>
      <c r="W110" s="112">
        <v>3188</v>
      </c>
      <c r="X110" s="112">
        <v>2922</v>
      </c>
      <c r="Y110" s="112">
        <v>2853</v>
      </c>
      <c r="Z110" s="112">
        <v>3113</v>
      </c>
      <c r="AB110" s="109" t="str">
        <f>TEXT(Z110,"###,###")</f>
        <v>3,113</v>
      </c>
      <c r="AD110" s="130">
        <f>Z110/($Z$4)*100</f>
        <v>29.984588711230977</v>
      </c>
      <c r="AF110" s="109"/>
    </row>
    <row r="111" spans="1:32" x14ac:dyDescent="0.25">
      <c r="S111" s="115" t="s">
        <v>22</v>
      </c>
      <c r="T111" s="115"/>
      <c r="U111" s="112"/>
      <c r="V111" s="112">
        <v>2326</v>
      </c>
      <c r="W111" s="112">
        <v>2439</v>
      </c>
      <c r="X111" s="112">
        <v>2276</v>
      </c>
      <c r="Y111" s="112">
        <v>2524</v>
      </c>
      <c r="Z111" s="112">
        <v>2396</v>
      </c>
      <c r="AB111" s="109" t="str">
        <f>TEXT(Z111,"###,###")</f>
        <v>2,396</v>
      </c>
      <c r="AD111" s="130">
        <f>Z111/($Z$4)*100</f>
        <v>23.078404931612408</v>
      </c>
      <c r="AF111" s="109"/>
    </row>
    <row r="112" spans="1:32" x14ac:dyDescent="0.25">
      <c r="S112" s="118" t="s">
        <v>53</v>
      </c>
      <c r="T112" s="118"/>
      <c r="U112" s="112"/>
      <c r="V112" s="112">
        <v>10147</v>
      </c>
      <c r="W112" s="112">
        <v>10750</v>
      </c>
      <c r="X112" s="112">
        <v>10356</v>
      </c>
      <c r="Y112" s="112">
        <v>10424</v>
      </c>
      <c r="Z112" s="112">
        <v>10385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42.07</v>
      </c>
      <c r="W118" s="131">
        <v>42.35</v>
      </c>
      <c r="X118" s="131">
        <v>43.55</v>
      </c>
      <c r="Y118" s="131">
        <v>43.98</v>
      </c>
      <c r="Z118" s="131">
        <v>43.24</v>
      </c>
      <c r="AB118" s="109" t="str">
        <f>TEXT(Z118,"##.0")</f>
        <v>43.2</v>
      </c>
    </row>
    <row r="120" spans="19:32" x14ac:dyDescent="0.25">
      <c r="S120" s="101" t="s">
        <v>97</v>
      </c>
      <c r="T120" s="112"/>
      <c r="U120" s="112"/>
      <c r="V120" s="112">
        <v>4211</v>
      </c>
      <c r="W120" s="112">
        <v>4507</v>
      </c>
      <c r="X120" s="112">
        <v>4099</v>
      </c>
      <c r="Y120" s="112">
        <v>4302</v>
      </c>
      <c r="Z120" s="112">
        <v>4677</v>
      </c>
      <c r="AB120" s="109" t="str">
        <f>TEXT(Z120,"###,###")</f>
        <v>4,677</v>
      </c>
    </row>
    <row r="121" spans="19:32" x14ac:dyDescent="0.25">
      <c r="S121" s="101" t="s">
        <v>98</v>
      </c>
      <c r="T121" s="112"/>
      <c r="U121" s="112"/>
      <c r="V121" s="112">
        <v>1060</v>
      </c>
      <c r="W121" s="112">
        <v>1168</v>
      </c>
      <c r="X121" s="112">
        <v>1210</v>
      </c>
      <c r="Y121" s="112">
        <v>1180</v>
      </c>
      <c r="Z121" s="112">
        <v>1188</v>
      </c>
      <c r="AB121" s="109" t="str">
        <f>TEXT(Z121,"###,###")</f>
        <v>1,188</v>
      </c>
    </row>
    <row r="122" spans="19:32" x14ac:dyDescent="0.25">
      <c r="S122" s="101" t="s">
        <v>99</v>
      </c>
      <c r="T122" s="112"/>
      <c r="U122" s="112"/>
      <c r="V122" s="112">
        <v>947</v>
      </c>
      <c r="W122" s="112">
        <v>1021</v>
      </c>
      <c r="X122" s="112">
        <v>997</v>
      </c>
      <c r="Y122" s="112">
        <v>1009</v>
      </c>
      <c r="Z122" s="112">
        <v>961</v>
      </c>
      <c r="AB122" s="109" t="str">
        <f>TEXT(Z122,"###,###")</f>
        <v>961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5158</v>
      </c>
      <c r="W124" s="112">
        <v>5528</v>
      </c>
      <c r="X124" s="112">
        <v>5096</v>
      </c>
      <c r="Y124" s="112">
        <v>5311</v>
      </c>
      <c r="Z124" s="112">
        <v>5638</v>
      </c>
      <c r="AB124" s="109" t="str">
        <f>TEXT(Z124,"###,###")</f>
        <v>5,638</v>
      </c>
      <c r="AD124" s="127">
        <f>Z124/$Z$7*100</f>
        <v>82.620164126611968</v>
      </c>
    </row>
    <row r="125" spans="19:32" x14ac:dyDescent="0.25">
      <c r="S125" s="101" t="s">
        <v>101</v>
      </c>
      <c r="T125" s="112"/>
      <c r="U125" s="112"/>
      <c r="V125" s="112">
        <v>2007</v>
      </c>
      <c r="W125" s="112">
        <v>2189</v>
      </c>
      <c r="X125" s="112">
        <v>2207</v>
      </c>
      <c r="Y125" s="112">
        <v>2189</v>
      </c>
      <c r="Z125" s="112">
        <v>2149</v>
      </c>
      <c r="AB125" s="109" t="str">
        <f>TEXT(Z125,"###,###")</f>
        <v>2,149</v>
      </c>
      <c r="AD125" s="127">
        <f>Z125/$Z$7*100</f>
        <v>31.491793669402114</v>
      </c>
    </row>
    <row r="127" spans="19:32" x14ac:dyDescent="0.25">
      <c r="S127" s="101" t="s">
        <v>102</v>
      </c>
      <c r="T127" s="112"/>
      <c r="U127" s="112"/>
      <c r="V127" s="112">
        <v>3362</v>
      </c>
      <c r="W127" s="112">
        <v>3710</v>
      </c>
      <c r="X127" s="112">
        <v>3481</v>
      </c>
      <c r="Y127" s="112">
        <v>3646</v>
      </c>
      <c r="Z127" s="112">
        <v>3916</v>
      </c>
      <c r="AB127" s="109" t="str">
        <f>TEXT(Z127,"###,###")</f>
        <v>3,916</v>
      </c>
      <c r="AD127" s="127">
        <f>Z127/$Z$7*100</f>
        <v>57.385697538100821</v>
      </c>
    </row>
    <row r="128" spans="19:32" x14ac:dyDescent="0.25">
      <c r="S128" s="101" t="s">
        <v>103</v>
      </c>
      <c r="T128" s="112"/>
      <c r="U128" s="112"/>
      <c r="V128" s="112">
        <v>2852</v>
      </c>
      <c r="W128" s="112">
        <v>2989</v>
      </c>
      <c r="X128" s="112">
        <v>2821</v>
      </c>
      <c r="Y128" s="112">
        <v>2838</v>
      </c>
      <c r="Z128" s="112">
        <v>2907</v>
      </c>
      <c r="AB128" s="109" t="str">
        <f>TEXT(Z128,"###,###")</f>
        <v>2,907</v>
      </c>
      <c r="AD128" s="127">
        <f>Z128/$Z$7*100</f>
        <v>42.599648300117231</v>
      </c>
    </row>
    <row r="130" spans="19:20" x14ac:dyDescent="0.25">
      <c r="S130" s="101" t="s">
        <v>277</v>
      </c>
      <c r="T130" s="127">
        <v>68.537514654161782</v>
      </c>
    </row>
    <row r="131" spans="19:20" x14ac:dyDescent="0.25">
      <c r="S131" s="101" t="s">
        <v>278</v>
      </c>
      <c r="T131" s="127">
        <v>17.409144196951935</v>
      </c>
    </row>
    <row r="132" spans="19:20" x14ac:dyDescent="0.25">
      <c r="S132" s="101" t="s">
        <v>279</v>
      </c>
      <c r="T132" s="127">
        <v>14.082649472450177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6484DF-1F71-464B-84B0-9B411BD4E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7F7DA0-EAF6-4850-ACD8-BD4F93983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BA858B8-B32B-4617-9C50-618BE0E63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A89AD4-040D-4D38-8A23-E958B05BB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C52F-E65D-408C-BD43-5DD1D1833C5F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9.54 Northern Peninsula Area,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1617</v>
      </c>
      <c r="W4" s="108">
        <v>1499</v>
      </c>
      <c r="X4" s="108">
        <v>1563</v>
      </c>
      <c r="Y4" s="108">
        <v>1669</v>
      </c>
      <c r="Z4" s="108">
        <v>1849</v>
      </c>
      <c r="AB4" s="109" t="str">
        <f>TEXT(Z4,"###,###")</f>
        <v>1,849</v>
      </c>
      <c r="AD4" s="110">
        <f>Z4/Y4-1</f>
        <v>0.10784901138406222</v>
      </c>
      <c r="AF4" s="110">
        <f>Z4/V4-1</f>
        <v>0.14347557204700068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808</v>
      </c>
      <c r="W5" s="108">
        <v>750</v>
      </c>
      <c r="X5" s="108">
        <v>734</v>
      </c>
      <c r="Y5" s="108">
        <v>816</v>
      </c>
      <c r="Z5" s="108">
        <v>892</v>
      </c>
      <c r="AB5" s="109" t="str">
        <f>TEXT(Z5,"###,###")</f>
        <v>892</v>
      </c>
      <c r="AD5" s="110">
        <f t="shared" ref="AD5:AD9" si="0">Z5/Y5-1</f>
        <v>9.3137254901960675E-2</v>
      </c>
      <c r="AF5" s="110">
        <f t="shared" ref="AF5:AF9" si="1">Z5/V5-1</f>
        <v>0.10396039603960405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808</v>
      </c>
      <c r="W6" s="108">
        <v>746</v>
      </c>
      <c r="X6" s="108">
        <v>824</v>
      </c>
      <c r="Y6" s="108">
        <v>849</v>
      </c>
      <c r="Z6" s="108">
        <v>947</v>
      </c>
      <c r="AB6" s="109" t="str">
        <f>TEXT(Z6,"###,###")</f>
        <v>947</v>
      </c>
      <c r="AD6" s="110">
        <f t="shared" si="0"/>
        <v>0.11542991755005882</v>
      </c>
      <c r="AF6" s="110">
        <f t="shared" si="1"/>
        <v>0.17202970297029707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1140</v>
      </c>
      <c r="W7" s="108">
        <v>1113</v>
      </c>
      <c r="X7" s="108">
        <v>1112</v>
      </c>
      <c r="Y7" s="108">
        <v>1153</v>
      </c>
      <c r="Z7" s="108">
        <v>1236</v>
      </c>
      <c r="AB7" s="109" t="str">
        <f>TEXT(Z7,"###,###")</f>
        <v>1,236</v>
      </c>
      <c r="AD7" s="110">
        <f t="shared" si="0"/>
        <v>7.1986123156981829E-2</v>
      </c>
      <c r="AF7" s="110">
        <f t="shared" si="1"/>
        <v>8.4210526315789513E-2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1,849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1,236</v>
      </c>
      <c r="P8" s="67"/>
      <c r="S8" s="107" t="s">
        <v>82</v>
      </c>
      <c r="T8" s="108"/>
      <c r="U8" s="108"/>
      <c r="V8" s="108">
        <v>36339.800000000003</v>
      </c>
      <c r="W8" s="108">
        <v>37670.79</v>
      </c>
      <c r="X8" s="108">
        <v>35372</v>
      </c>
      <c r="Y8" s="108">
        <v>38913</v>
      </c>
      <c r="Z8" s="108">
        <v>40843.75</v>
      </c>
      <c r="AB8" s="109" t="str">
        <f>TEXT(Z8,"$###,###")</f>
        <v>$40,844</v>
      </c>
      <c r="AD8" s="110">
        <f t="shared" si="0"/>
        <v>4.9617094544239793E-2</v>
      </c>
      <c r="AF8" s="110">
        <f t="shared" si="1"/>
        <v>0.12393986758320064</v>
      </c>
    </row>
    <row r="9" spans="1:32" x14ac:dyDescent="0.25">
      <c r="A9" s="30" t="s">
        <v>14</v>
      </c>
      <c r="B9" s="71"/>
      <c r="C9" s="72"/>
      <c r="D9" s="73">
        <f>AD104</f>
        <v>57.977285018929145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48.462783171521032</v>
      </c>
      <c r="P9" s="74" t="s">
        <v>83</v>
      </c>
      <c r="S9" s="107" t="s">
        <v>7</v>
      </c>
      <c r="T9" s="108"/>
      <c r="U9" s="108"/>
      <c r="V9" s="108">
        <v>50877108</v>
      </c>
      <c r="W9" s="108">
        <v>52656987</v>
      </c>
      <c r="X9" s="108">
        <v>51331470</v>
      </c>
      <c r="Y9" s="108">
        <v>57381717</v>
      </c>
      <c r="Z9" s="108">
        <v>63626666</v>
      </c>
      <c r="AB9" s="109" t="str">
        <f>TEXT(Z9/1000000,"$#,###.0")&amp;" mil"</f>
        <v>$63.6 mil</v>
      </c>
      <c r="AD9" s="110">
        <f t="shared" si="0"/>
        <v>0.10883168588350189</v>
      </c>
      <c r="AF9" s="110">
        <f t="shared" si="1"/>
        <v>0.25059517927001673</v>
      </c>
    </row>
    <row r="10" spans="1:32" x14ac:dyDescent="0.25">
      <c r="A10" s="30" t="s">
        <v>17</v>
      </c>
      <c r="B10" s="71"/>
      <c r="C10" s="72"/>
      <c r="D10" s="73">
        <f>AD105</f>
        <v>40.886965927528394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51.132686084142399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96.844660194174764</v>
      </c>
      <c r="P11" s="74" t="s">
        <v>83</v>
      </c>
      <c r="S11" s="107" t="s">
        <v>29</v>
      </c>
      <c r="T11" s="112"/>
      <c r="U11" s="112"/>
      <c r="V11" s="112">
        <v>1577</v>
      </c>
      <c r="W11" s="112">
        <v>1447</v>
      </c>
      <c r="X11" s="112">
        <v>1510</v>
      </c>
      <c r="Y11" s="112">
        <v>1616</v>
      </c>
      <c r="Z11" s="112">
        <v>1805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1.6181229773462782</v>
      </c>
      <c r="P12" s="74" t="s">
        <v>83</v>
      </c>
      <c r="S12" s="107" t="s">
        <v>30</v>
      </c>
      <c r="T12" s="112"/>
      <c r="U12" s="112"/>
      <c r="V12" s="112">
        <v>44</v>
      </c>
      <c r="W12" s="112">
        <v>52</v>
      </c>
      <c r="X12" s="112">
        <v>53</v>
      </c>
      <c r="Y12" s="112">
        <v>52</v>
      </c>
      <c r="Z12" s="112">
        <v>39</v>
      </c>
    </row>
    <row r="13" spans="1:32" ht="15" customHeight="1" x14ac:dyDescent="0.25">
      <c r="A13" s="30" t="s">
        <v>19</v>
      </c>
      <c r="B13" s="72"/>
      <c r="C13" s="72"/>
      <c r="D13" s="73">
        <f>AD108</f>
        <v>6.5981611681990264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1.8608414239482203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7.5175770686857755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55.002704164413196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23.376623376623375</v>
      </c>
      <c r="P15" s="74" t="s">
        <v>83</v>
      </c>
      <c r="S15" s="115" t="s">
        <v>59</v>
      </c>
      <c r="T15" s="115"/>
      <c r="U15" s="116"/>
      <c r="V15" s="116">
        <v>4</v>
      </c>
      <c r="W15" s="116">
        <v>10</v>
      </c>
      <c r="X15" s="116">
        <v>28</v>
      </c>
      <c r="Y15" s="112">
        <v>25</v>
      </c>
      <c r="Z15" s="112">
        <v>32</v>
      </c>
      <c r="AB15" s="117">
        <f t="shared" ref="AB15:AB34" si="2">IF(Z15="np",0,Z15/$Z$34)</f>
        <v>1.7344173441734417E-2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30.070308274743102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76.623376623376629</v>
      </c>
      <c r="P16" s="37" t="s">
        <v>83</v>
      </c>
      <c r="S16" s="115" t="s">
        <v>60</v>
      </c>
      <c r="T16" s="115"/>
      <c r="U16" s="116"/>
      <c r="V16" s="116">
        <v>33</v>
      </c>
      <c r="W16" s="116">
        <v>59</v>
      </c>
      <c r="X16" s="116">
        <v>46</v>
      </c>
      <c r="Y16" s="112">
        <v>50</v>
      </c>
      <c r="Z16" s="112">
        <v>44</v>
      </c>
      <c r="AB16" s="117">
        <f t="shared" si="2"/>
        <v>2.3848238482384824E-2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</v>
      </c>
      <c r="W17" s="116">
        <v>8</v>
      </c>
      <c r="X17" s="116">
        <v>7</v>
      </c>
      <c r="Y17" s="112">
        <v>5</v>
      </c>
      <c r="Z17" s="112">
        <v>5</v>
      </c>
      <c r="AB17" s="117">
        <f t="shared" si="2"/>
        <v>2.7100271002710027E-3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</v>
      </c>
      <c r="W18" s="116">
        <v>12</v>
      </c>
      <c r="X18" s="116">
        <v>9</v>
      </c>
      <c r="Y18" s="112">
        <v>7</v>
      </c>
      <c r="Z18" s="112">
        <v>14</v>
      </c>
      <c r="AB18" s="117">
        <f t="shared" si="2"/>
        <v>7.5880758807588076E-3</v>
      </c>
    </row>
    <row r="19" spans="1:28" x14ac:dyDescent="0.25">
      <c r="A19" s="63" t="str">
        <f>$S$1&amp;" ("&amp;$V$2&amp;" to "&amp;$Z$2&amp;")"</f>
        <v>Northern Peninsula Area (2018-19 to 2022-23)</v>
      </c>
      <c r="B19" s="63"/>
      <c r="C19" s="63"/>
      <c r="D19" s="63"/>
      <c r="E19" s="63"/>
      <c r="F19" s="63"/>
      <c r="G19" s="63" t="str">
        <f>$S$1&amp;" ("&amp;$V$2&amp;" to "&amp;$Z$2&amp;")"</f>
        <v>Northern Peninsula Area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211</v>
      </c>
      <c r="W19" s="116">
        <v>161</v>
      </c>
      <c r="X19" s="116">
        <v>168</v>
      </c>
      <c r="Y19" s="112">
        <v>179</v>
      </c>
      <c r="Z19" s="112">
        <v>187</v>
      </c>
      <c r="AB19" s="117">
        <f t="shared" si="2"/>
        <v>0.1013550135501355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7</v>
      </c>
      <c r="X20" s="116">
        <v>12</v>
      </c>
      <c r="Y20" s="112">
        <v>7</v>
      </c>
      <c r="Z20" s="112">
        <v>19</v>
      </c>
      <c r="AB20" s="117">
        <f t="shared" si="2"/>
        <v>1.0298102981029811E-2</v>
      </c>
    </row>
    <row r="21" spans="1:28" x14ac:dyDescent="0.25">
      <c r="S21" s="115" t="s">
        <v>65</v>
      </c>
      <c r="T21" s="115"/>
      <c r="U21" s="116"/>
      <c r="V21" s="116">
        <v>139</v>
      </c>
      <c r="W21" s="116">
        <v>129</v>
      </c>
      <c r="X21" s="116">
        <v>157</v>
      </c>
      <c r="Y21" s="112">
        <v>180</v>
      </c>
      <c r="Z21" s="112">
        <v>207</v>
      </c>
      <c r="AB21" s="117">
        <f t="shared" si="2"/>
        <v>0.11219512195121951</v>
      </c>
    </row>
    <row r="22" spans="1:28" x14ac:dyDescent="0.25">
      <c r="S22" s="115" t="s">
        <v>66</v>
      </c>
      <c r="T22" s="115"/>
      <c r="U22" s="116"/>
      <c r="V22" s="116">
        <v>106</v>
      </c>
      <c r="W22" s="116">
        <v>105</v>
      </c>
      <c r="X22" s="116">
        <v>110</v>
      </c>
      <c r="Y22" s="112">
        <v>113</v>
      </c>
      <c r="Z22" s="112">
        <v>146</v>
      </c>
      <c r="AB22" s="117">
        <f t="shared" si="2"/>
        <v>7.9132791327913274E-2</v>
      </c>
    </row>
    <row r="23" spans="1:28" x14ac:dyDescent="0.25">
      <c r="S23" s="115" t="s">
        <v>67</v>
      </c>
      <c r="T23" s="115"/>
      <c r="U23" s="116"/>
      <c r="V23" s="116">
        <v>47</v>
      </c>
      <c r="W23" s="116">
        <v>43</v>
      </c>
      <c r="X23" s="116">
        <v>20</v>
      </c>
      <c r="Y23" s="112">
        <v>27</v>
      </c>
      <c r="Z23" s="112">
        <v>21</v>
      </c>
      <c r="AB23" s="117">
        <f t="shared" si="2"/>
        <v>1.1382113821138212E-2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10</v>
      </c>
      <c r="W25" s="116">
        <v>9</v>
      </c>
      <c r="X25" s="116">
        <v>6</v>
      </c>
      <c r="Y25" s="112">
        <v>10</v>
      </c>
      <c r="Z25" s="112">
        <v>9</v>
      </c>
      <c r="AB25" s="117">
        <f t="shared" si="2"/>
        <v>4.8780487804878049E-3</v>
      </c>
    </row>
    <row r="26" spans="1:28" x14ac:dyDescent="0.25">
      <c r="S26" s="115" t="s">
        <v>70</v>
      </c>
      <c r="T26" s="115"/>
      <c r="U26" s="116"/>
      <c r="V26" s="116">
        <v>7</v>
      </c>
      <c r="W26" s="116">
        <v>13</v>
      </c>
      <c r="X26" s="116">
        <v>15</v>
      </c>
      <c r="Y26" s="112">
        <v>14</v>
      </c>
      <c r="Z26" s="112">
        <v>18</v>
      </c>
      <c r="AB26" s="117">
        <f t="shared" si="2"/>
        <v>9.7560975609756097E-3</v>
      </c>
    </row>
    <row r="27" spans="1:28" x14ac:dyDescent="0.25">
      <c r="S27" s="115" t="s">
        <v>71</v>
      </c>
      <c r="T27" s="115"/>
      <c r="U27" s="116"/>
      <c r="V27" s="116">
        <v>35</v>
      </c>
      <c r="W27" s="116">
        <v>24</v>
      </c>
      <c r="X27" s="116">
        <v>29</v>
      </c>
      <c r="Y27" s="112">
        <v>60</v>
      </c>
      <c r="Z27" s="112">
        <v>56</v>
      </c>
      <c r="AB27" s="117">
        <f t="shared" si="2"/>
        <v>3.035230352303523E-2</v>
      </c>
    </row>
    <row r="28" spans="1:28" x14ac:dyDescent="0.25">
      <c r="S28" s="115" t="s">
        <v>72</v>
      </c>
      <c r="T28" s="115"/>
      <c r="U28" s="116"/>
      <c r="V28" s="116">
        <v>40</v>
      </c>
      <c r="W28" s="116">
        <v>36</v>
      </c>
      <c r="X28" s="116">
        <v>36</v>
      </c>
      <c r="Y28" s="112">
        <v>58</v>
      </c>
      <c r="Z28" s="112">
        <v>99</v>
      </c>
      <c r="AB28" s="117">
        <f t="shared" si="2"/>
        <v>5.3658536585365853E-2</v>
      </c>
    </row>
    <row r="29" spans="1:28" x14ac:dyDescent="0.25">
      <c r="S29" s="115" t="s">
        <v>73</v>
      </c>
      <c r="T29" s="115"/>
      <c r="U29" s="116"/>
      <c r="V29" s="116">
        <v>305</v>
      </c>
      <c r="W29" s="116">
        <v>292</v>
      </c>
      <c r="X29" s="116">
        <v>297</v>
      </c>
      <c r="Y29" s="112">
        <v>315</v>
      </c>
      <c r="Z29" s="112">
        <v>340</v>
      </c>
      <c r="AB29" s="117">
        <f t="shared" si="2"/>
        <v>0.18428184281842819</v>
      </c>
    </row>
    <row r="30" spans="1:28" x14ac:dyDescent="0.25">
      <c r="S30" s="115" t="s">
        <v>74</v>
      </c>
      <c r="T30" s="115"/>
      <c r="U30" s="116"/>
      <c r="V30" s="116">
        <v>241</v>
      </c>
      <c r="W30" s="116">
        <v>201</v>
      </c>
      <c r="X30" s="116">
        <v>198</v>
      </c>
      <c r="Y30" s="112">
        <v>176</v>
      </c>
      <c r="Z30" s="112">
        <v>215</v>
      </c>
      <c r="AB30" s="117">
        <f t="shared" si="2"/>
        <v>0.11653116531165311</v>
      </c>
    </row>
    <row r="31" spans="1:28" x14ac:dyDescent="0.25">
      <c r="S31" s="115" t="s">
        <v>75</v>
      </c>
      <c r="T31" s="115"/>
      <c r="U31" s="116"/>
      <c r="V31" s="116">
        <v>369</v>
      </c>
      <c r="W31" s="116">
        <v>341</v>
      </c>
      <c r="X31" s="116">
        <v>388</v>
      </c>
      <c r="Y31" s="112">
        <v>389</v>
      </c>
      <c r="Z31" s="112">
        <v>387</v>
      </c>
      <c r="AB31" s="117">
        <f t="shared" si="2"/>
        <v>0.2097560975609756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1</v>
      </c>
      <c r="Y32" s="112">
        <v>8</v>
      </c>
      <c r="Z32" s="112">
        <v>6</v>
      </c>
      <c r="AB32" s="117">
        <f t="shared" si="2"/>
        <v>3.2520325203252032E-3</v>
      </c>
    </row>
    <row r="33" spans="19:32" x14ac:dyDescent="0.25">
      <c r="S33" s="115" t="s">
        <v>77</v>
      </c>
      <c r="T33" s="115"/>
      <c r="U33" s="116"/>
      <c r="V33" s="116">
        <v>42</v>
      </c>
      <c r="W33" s="116">
        <v>33</v>
      </c>
      <c r="X33" s="116">
        <v>25</v>
      </c>
      <c r="Y33" s="112">
        <v>37</v>
      </c>
      <c r="Z33" s="112">
        <v>41</v>
      </c>
      <c r="AB33" s="117">
        <f t="shared" si="2"/>
        <v>2.2222222222222223E-2</v>
      </c>
    </row>
    <row r="34" spans="19:32" x14ac:dyDescent="0.25">
      <c r="S34" s="118" t="s">
        <v>53</v>
      </c>
      <c r="T34" s="118"/>
      <c r="U34" s="119"/>
      <c r="V34" s="119">
        <v>1621</v>
      </c>
      <c r="W34" s="119">
        <v>1499</v>
      </c>
      <c r="X34" s="119">
        <v>1563</v>
      </c>
      <c r="Y34" s="120">
        <v>1672</v>
      </c>
      <c r="Z34" s="120">
        <v>1845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907</v>
      </c>
      <c r="W37" s="112">
        <v>914</v>
      </c>
      <c r="X37" s="112">
        <v>897</v>
      </c>
      <c r="Y37" s="112">
        <v>913</v>
      </c>
      <c r="Z37" s="112">
        <v>944</v>
      </c>
      <c r="AB37" s="132">
        <f>Z37/Z40*100</f>
        <v>76.623376623376629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234</v>
      </c>
      <c r="W38" s="112">
        <v>197</v>
      </c>
      <c r="X38" s="112">
        <v>217</v>
      </c>
      <c r="Y38" s="112">
        <v>238</v>
      </c>
      <c r="Z38" s="112">
        <v>288</v>
      </c>
      <c r="AB38" s="132">
        <f>Z38/Z40*100</f>
        <v>23.376623376623375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1141</v>
      </c>
      <c r="W40" s="112">
        <v>1111</v>
      </c>
      <c r="X40" s="112">
        <v>1114</v>
      </c>
      <c r="Y40" s="112">
        <v>1151</v>
      </c>
      <c r="Z40" s="112">
        <v>1232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</v>
      </c>
      <c r="W45" s="112">
        <v>7</v>
      </c>
      <c r="X45" s="112">
        <v>6</v>
      </c>
      <c r="Y45" s="112">
        <v>3</v>
      </c>
      <c r="Z45" s="112">
        <v>11</v>
      </c>
    </row>
    <row r="46" spans="19:32" x14ac:dyDescent="0.25">
      <c r="S46" s="115" t="s">
        <v>38</v>
      </c>
      <c r="T46" s="115"/>
      <c r="U46" s="112"/>
      <c r="V46" s="112">
        <v>56</v>
      </c>
      <c r="W46" s="112">
        <v>50</v>
      </c>
      <c r="X46" s="112">
        <v>30</v>
      </c>
      <c r="Y46" s="112">
        <v>39</v>
      </c>
      <c r="Z46" s="112">
        <v>44</v>
      </c>
    </row>
    <row r="47" spans="19:32" x14ac:dyDescent="0.25">
      <c r="S47" s="115" t="s">
        <v>39</v>
      </c>
      <c r="T47" s="115"/>
      <c r="U47" s="112"/>
      <c r="V47" s="112">
        <v>74</v>
      </c>
      <c r="W47" s="112">
        <v>78</v>
      </c>
      <c r="X47" s="112">
        <v>74</v>
      </c>
      <c r="Y47" s="112">
        <v>90</v>
      </c>
      <c r="Z47" s="112">
        <v>99</v>
      </c>
    </row>
    <row r="48" spans="19:32" x14ac:dyDescent="0.25">
      <c r="S48" s="115" t="s">
        <v>40</v>
      </c>
      <c r="T48" s="115"/>
      <c r="U48" s="112"/>
      <c r="V48" s="112">
        <v>133</v>
      </c>
      <c r="W48" s="112">
        <v>126</v>
      </c>
      <c r="X48" s="112">
        <v>105</v>
      </c>
      <c r="Y48" s="112">
        <v>116</v>
      </c>
      <c r="Z48" s="112">
        <v>131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100</v>
      </c>
      <c r="W49" s="112">
        <v>99</v>
      </c>
      <c r="X49" s="112">
        <v>115</v>
      </c>
      <c r="Y49" s="112">
        <v>135</v>
      </c>
      <c r="Z49" s="112">
        <v>142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Peninsula Area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80</v>
      </c>
      <c r="W50" s="112">
        <v>92</v>
      </c>
      <c r="X50" s="112">
        <v>82</v>
      </c>
      <c r="Y50" s="112">
        <v>74</v>
      </c>
      <c r="Z50" s="112">
        <v>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</v>
      </c>
      <c r="W51" s="112">
        <v>60</v>
      </c>
      <c r="X51" s="112">
        <v>74</v>
      </c>
      <c r="Y51" s="112">
        <v>81</v>
      </c>
      <c r="Z51" s="112">
        <v>71</v>
      </c>
    </row>
    <row r="52" spans="1:26" ht="15" customHeight="1" x14ac:dyDescent="0.25">
      <c r="S52" s="115" t="s">
        <v>44</v>
      </c>
      <c r="T52" s="115"/>
      <c r="U52" s="112"/>
      <c r="V52" s="112">
        <v>76</v>
      </c>
      <c r="W52" s="112">
        <v>69</v>
      </c>
      <c r="X52" s="112">
        <v>68</v>
      </c>
      <c r="Y52" s="112">
        <v>72</v>
      </c>
      <c r="Z52" s="112">
        <v>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</v>
      </c>
      <c r="W53" s="112">
        <v>61</v>
      </c>
      <c r="X53" s="112">
        <v>57</v>
      </c>
      <c r="Y53" s="112">
        <v>65</v>
      </c>
      <c r="Z53" s="112">
        <v>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</v>
      </c>
      <c r="W54" s="112">
        <v>45</v>
      </c>
      <c r="X54" s="112">
        <v>60</v>
      </c>
      <c r="Y54" s="112">
        <v>59</v>
      </c>
      <c r="Z54" s="112">
        <v>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52</v>
      </c>
      <c r="W55" s="112">
        <v>37</v>
      </c>
      <c r="X55" s="112">
        <v>30</v>
      </c>
      <c r="Y55" s="112">
        <v>39</v>
      </c>
      <c r="Z55" s="112">
        <v>42</v>
      </c>
    </row>
    <row r="56" spans="1:26" ht="15" customHeight="1" x14ac:dyDescent="0.25">
      <c r="S56" s="115" t="s">
        <v>48</v>
      </c>
      <c r="T56" s="115"/>
      <c r="U56" s="112"/>
      <c r="V56" s="112">
        <v>16</v>
      </c>
      <c r="W56" s="112">
        <v>29</v>
      </c>
      <c r="X56" s="112">
        <v>26</v>
      </c>
      <c r="Y56" s="112">
        <v>29</v>
      </c>
      <c r="Z56" s="112">
        <v>31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</v>
      </c>
      <c r="W57" s="112">
        <v>4</v>
      </c>
      <c r="X57" s="112">
        <v>5</v>
      </c>
      <c r="Y57" s="112">
        <v>6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2</v>
      </c>
      <c r="Y58" s="112">
        <v>4</v>
      </c>
      <c r="Z58" s="112">
        <v>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808</v>
      </c>
      <c r="W61" s="112">
        <v>752</v>
      </c>
      <c r="X61" s="112">
        <v>734</v>
      </c>
      <c r="Y61" s="112">
        <v>817</v>
      </c>
      <c r="Z61" s="112">
        <v>892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</v>
      </c>
      <c r="W64" s="112">
        <v>23</v>
      </c>
      <c r="X64" s="112">
        <v>9</v>
      </c>
      <c r="Y64" s="112">
        <v>14</v>
      </c>
      <c r="Z64" s="112">
        <v>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Peninsula Area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</v>
      </c>
      <c r="W65" s="112">
        <v>48</v>
      </c>
      <c r="X65" s="112">
        <v>47</v>
      </c>
      <c r="Y65" s="112">
        <v>57</v>
      </c>
      <c r="Z65" s="112">
        <v>50</v>
      </c>
    </row>
    <row r="66" spans="1:26" x14ac:dyDescent="0.25">
      <c r="S66" s="115" t="s">
        <v>39</v>
      </c>
      <c r="T66" s="115"/>
      <c r="U66" s="112"/>
      <c r="V66" s="112">
        <v>108</v>
      </c>
      <c r="W66" s="112">
        <v>85</v>
      </c>
      <c r="X66" s="112">
        <v>91</v>
      </c>
      <c r="Y66" s="112">
        <v>101</v>
      </c>
      <c r="Z66" s="112">
        <v>95</v>
      </c>
    </row>
    <row r="67" spans="1:26" x14ac:dyDescent="0.25">
      <c r="S67" s="115" t="s">
        <v>40</v>
      </c>
      <c r="T67" s="115"/>
      <c r="U67" s="112"/>
      <c r="V67" s="112">
        <v>150</v>
      </c>
      <c r="W67" s="112">
        <v>119</v>
      </c>
      <c r="X67" s="112">
        <v>120</v>
      </c>
      <c r="Y67" s="112">
        <v>128</v>
      </c>
      <c r="Z67" s="112">
        <v>160</v>
      </c>
    </row>
    <row r="68" spans="1:26" x14ac:dyDescent="0.25">
      <c r="S68" s="115" t="s">
        <v>41</v>
      </c>
      <c r="T68" s="115"/>
      <c r="U68" s="112"/>
      <c r="V68" s="112">
        <v>100</v>
      </c>
      <c r="W68" s="112">
        <v>103</v>
      </c>
      <c r="X68" s="112">
        <v>138</v>
      </c>
      <c r="Y68" s="112">
        <v>133</v>
      </c>
      <c r="Z68" s="112">
        <v>166</v>
      </c>
    </row>
    <row r="69" spans="1:26" x14ac:dyDescent="0.25">
      <c r="S69" s="115" t="s">
        <v>42</v>
      </c>
      <c r="T69" s="115"/>
      <c r="U69" s="112"/>
      <c r="V69" s="112">
        <v>87</v>
      </c>
      <c r="W69" s="112">
        <v>70</v>
      </c>
      <c r="X69" s="112">
        <v>76</v>
      </c>
      <c r="Y69" s="112">
        <v>85</v>
      </c>
      <c r="Z69" s="112">
        <v>118</v>
      </c>
    </row>
    <row r="70" spans="1:26" x14ac:dyDescent="0.25">
      <c r="S70" s="115" t="s">
        <v>43</v>
      </c>
      <c r="T70" s="115"/>
      <c r="U70" s="112"/>
      <c r="V70" s="112">
        <v>84</v>
      </c>
      <c r="W70" s="112">
        <v>78</v>
      </c>
      <c r="X70" s="112">
        <v>89</v>
      </c>
      <c r="Y70" s="112">
        <v>71</v>
      </c>
      <c r="Z70" s="112">
        <v>66</v>
      </c>
    </row>
    <row r="71" spans="1:26" x14ac:dyDescent="0.25">
      <c r="S71" s="115" t="s">
        <v>44</v>
      </c>
      <c r="T71" s="115"/>
      <c r="U71" s="112"/>
      <c r="V71" s="112">
        <v>52</v>
      </c>
      <c r="W71" s="112">
        <v>62</v>
      </c>
      <c r="X71" s="112">
        <v>74</v>
      </c>
      <c r="Y71" s="112">
        <v>91</v>
      </c>
      <c r="Z71" s="112">
        <v>94</v>
      </c>
    </row>
    <row r="72" spans="1:26" x14ac:dyDescent="0.25">
      <c r="S72" s="115" t="s">
        <v>45</v>
      </c>
      <c r="T72" s="115"/>
      <c r="U72" s="112"/>
      <c r="V72" s="112">
        <v>79</v>
      </c>
      <c r="W72" s="112">
        <v>78</v>
      </c>
      <c r="X72" s="112">
        <v>76</v>
      </c>
      <c r="Y72" s="112">
        <v>56</v>
      </c>
      <c r="Z72" s="112">
        <v>72</v>
      </c>
    </row>
    <row r="73" spans="1:26" x14ac:dyDescent="0.25">
      <c r="S73" s="115" t="s">
        <v>46</v>
      </c>
      <c r="T73" s="115"/>
      <c r="U73" s="112"/>
      <c r="V73" s="112">
        <v>49</v>
      </c>
      <c r="W73" s="112">
        <v>43</v>
      </c>
      <c r="X73" s="112">
        <v>50</v>
      </c>
      <c r="Y73" s="112">
        <v>55</v>
      </c>
      <c r="Z73" s="112">
        <v>63</v>
      </c>
    </row>
    <row r="74" spans="1:26" x14ac:dyDescent="0.25">
      <c r="S74" s="115" t="s">
        <v>47</v>
      </c>
      <c r="T74" s="115"/>
      <c r="U74" s="112"/>
      <c r="V74" s="112">
        <v>36</v>
      </c>
      <c r="W74" s="112">
        <v>33</v>
      </c>
      <c r="X74" s="112">
        <v>42</v>
      </c>
      <c r="Y74" s="112">
        <v>34</v>
      </c>
      <c r="Z74" s="112">
        <v>37</v>
      </c>
    </row>
    <row r="75" spans="1:26" x14ac:dyDescent="0.25">
      <c r="S75" s="115" t="s">
        <v>48</v>
      </c>
      <c r="T75" s="115"/>
      <c r="U75" s="112"/>
      <c r="V75" s="112">
        <v>3</v>
      </c>
      <c r="W75" s="112">
        <v>3</v>
      </c>
      <c r="X75" s="112">
        <v>9</v>
      </c>
      <c r="Y75" s="112">
        <v>18</v>
      </c>
      <c r="Z75" s="112">
        <v>10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6</v>
      </c>
      <c r="X76" s="112">
        <v>3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807</v>
      </c>
      <c r="W80" s="112">
        <v>746</v>
      </c>
      <c r="X80" s="112">
        <v>824</v>
      </c>
      <c r="Y80" s="112">
        <v>846</v>
      </c>
      <c r="Z80" s="112">
        <v>946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Northern Peninsula Area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38</v>
      </c>
      <c r="W83" s="112">
        <v>36</v>
      </c>
      <c r="X83" s="112">
        <v>40</v>
      </c>
      <c r="Y83" s="112">
        <v>35</v>
      </c>
      <c r="Z83" s="112">
        <v>43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70</v>
      </c>
      <c r="W84" s="112">
        <v>49</v>
      </c>
      <c r="X84" s="112">
        <v>53</v>
      </c>
      <c r="Y84" s="112">
        <v>57</v>
      </c>
      <c r="Z84" s="112">
        <v>56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84</v>
      </c>
      <c r="W85" s="112">
        <v>89</v>
      </c>
      <c r="X85" s="112">
        <v>87</v>
      </c>
      <c r="Y85" s="112">
        <v>83</v>
      </c>
      <c r="Z85" s="112">
        <v>82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1,849</v>
      </c>
      <c r="D86" s="96">
        <f t="shared" ref="D86:D91" si="4">AD4</f>
        <v>0.10784901138406222</v>
      </c>
      <c r="E86" s="97">
        <f t="shared" ref="E86:E91" si="5">AD4</f>
        <v>0.10784901138406222</v>
      </c>
      <c r="F86" s="96">
        <f t="shared" ref="F86:F91" si="6">AF4</f>
        <v>0.14347557204700068</v>
      </c>
      <c r="G86" s="97">
        <f t="shared" ref="G86:G91" si="7">AF4</f>
        <v>0.14347557204700068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41</v>
      </c>
      <c r="W86" s="112">
        <v>41</v>
      </c>
      <c r="X86" s="112">
        <v>46</v>
      </c>
      <c r="Y86" s="112">
        <v>47</v>
      </c>
      <c r="Z86" s="112">
        <v>57</v>
      </c>
    </row>
    <row r="87" spans="1:30" ht="15" customHeight="1" x14ac:dyDescent="0.25">
      <c r="A87" s="98" t="s">
        <v>4</v>
      </c>
      <c r="B87" s="49"/>
      <c r="C87" s="57" t="str">
        <f t="shared" si="3"/>
        <v>892</v>
      </c>
      <c r="D87" s="96">
        <f t="shared" si="4"/>
        <v>9.3137254901960675E-2</v>
      </c>
      <c r="E87" s="97">
        <f t="shared" si="5"/>
        <v>9.3137254901960675E-2</v>
      </c>
      <c r="F87" s="96">
        <f t="shared" si="6"/>
        <v>0.10396039603960405</v>
      </c>
      <c r="G87" s="97">
        <f t="shared" si="7"/>
        <v>0.10396039603960405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24</v>
      </c>
      <c r="W87" s="112">
        <v>26</v>
      </c>
      <c r="X87" s="112">
        <v>23</v>
      </c>
      <c r="Y87" s="112">
        <v>24</v>
      </c>
      <c r="Z87" s="112">
        <v>23</v>
      </c>
    </row>
    <row r="88" spans="1:30" ht="15" customHeight="1" x14ac:dyDescent="0.25">
      <c r="A88" s="98" t="s">
        <v>5</v>
      </c>
      <c r="B88" s="49"/>
      <c r="C88" s="57" t="str">
        <f t="shared" si="3"/>
        <v>947</v>
      </c>
      <c r="D88" s="96">
        <f t="shared" si="4"/>
        <v>0.11542991755005882</v>
      </c>
      <c r="E88" s="97">
        <f t="shared" si="5"/>
        <v>0.11542991755005882</v>
      </c>
      <c r="F88" s="96">
        <f t="shared" si="6"/>
        <v>0.17202970297029707</v>
      </c>
      <c r="G88" s="97">
        <f t="shared" si="7"/>
        <v>0.17202970297029707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26</v>
      </c>
      <c r="W88" s="112">
        <v>29</v>
      </c>
      <c r="X88" s="112">
        <v>28</v>
      </c>
      <c r="Y88" s="112">
        <v>20</v>
      </c>
      <c r="Z88" s="112">
        <v>37</v>
      </c>
    </row>
    <row r="89" spans="1:30" ht="15" customHeight="1" x14ac:dyDescent="0.25">
      <c r="A89" s="49" t="s">
        <v>6</v>
      </c>
      <c r="B89" s="49"/>
      <c r="C89" s="57" t="str">
        <f t="shared" si="3"/>
        <v>1,236</v>
      </c>
      <c r="D89" s="96">
        <f t="shared" si="4"/>
        <v>7.1986123156981829E-2</v>
      </c>
      <c r="E89" s="97">
        <f t="shared" si="5"/>
        <v>7.1986123156981829E-2</v>
      </c>
      <c r="F89" s="96">
        <f t="shared" si="6"/>
        <v>8.4210526315789513E-2</v>
      </c>
      <c r="G89" s="97">
        <f t="shared" si="7"/>
        <v>8.4210526315789513E-2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75</v>
      </c>
      <c r="W89" s="112">
        <v>73</v>
      </c>
      <c r="X89" s="112">
        <v>81</v>
      </c>
      <c r="Y89" s="112">
        <v>73</v>
      </c>
      <c r="Z89" s="112">
        <v>84</v>
      </c>
    </row>
    <row r="90" spans="1:30" ht="15" customHeight="1" x14ac:dyDescent="0.25">
      <c r="A90" s="49" t="s">
        <v>95</v>
      </c>
      <c r="B90" s="49"/>
      <c r="C90" s="57" t="str">
        <f t="shared" si="3"/>
        <v>$40,844</v>
      </c>
      <c r="D90" s="96">
        <f t="shared" si="4"/>
        <v>4.9617094544239793E-2</v>
      </c>
      <c r="E90" s="97">
        <f t="shared" si="5"/>
        <v>4.9617094544239793E-2</v>
      </c>
      <c r="F90" s="96">
        <f t="shared" si="6"/>
        <v>0.12393986758320064</v>
      </c>
      <c r="G90" s="97">
        <f t="shared" si="7"/>
        <v>0.12393986758320064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106</v>
      </c>
      <c r="W90" s="112">
        <v>91</v>
      </c>
      <c r="X90" s="112">
        <v>90</v>
      </c>
      <c r="Y90" s="112">
        <v>98</v>
      </c>
      <c r="Z90" s="112">
        <v>105</v>
      </c>
    </row>
    <row r="91" spans="1:30" ht="15" customHeight="1" x14ac:dyDescent="0.25">
      <c r="A91" s="49" t="s">
        <v>7</v>
      </c>
      <c r="B91" s="49"/>
      <c r="C91" s="57" t="str">
        <f t="shared" si="3"/>
        <v>$63.6 mil</v>
      </c>
      <c r="D91" s="96">
        <f t="shared" si="4"/>
        <v>0.10883168588350189</v>
      </c>
      <c r="E91" s="97">
        <f t="shared" si="5"/>
        <v>0.10883168588350189</v>
      </c>
      <c r="F91" s="96">
        <f t="shared" si="6"/>
        <v>0.25059517927001673</v>
      </c>
      <c r="G91" s="97">
        <f t="shared" si="7"/>
        <v>0.25059517927001673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579</v>
      </c>
      <c r="W91" s="112">
        <v>546</v>
      </c>
      <c r="X91" s="112">
        <v>521</v>
      </c>
      <c r="Y91" s="112">
        <v>547</v>
      </c>
      <c r="Z91" s="112">
        <v>594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49</v>
      </c>
      <c r="W93" s="112">
        <v>55</v>
      </c>
      <c r="X93" s="112">
        <v>52</v>
      </c>
      <c r="Y93" s="112">
        <v>49</v>
      </c>
      <c r="Z93" s="112">
        <v>48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87</v>
      </c>
      <c r="W94" s="112">
        <v>84</v>
      </c>
      <c r="X94" s="112">
        <v>94</v>
      </c>
      <c r="Y94" s="112">
        <v>90</v>
      </c>
      <c r="Z94" s="112">
        <v>101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16</v>
      </c>
      <c r="W95" s="112">
        <v>14</v>
      </c>
      <c r="X95" s="112">
        <v>14</v>
      </c>
      <c r="Y95" s="112">
        <v>11</v>
      </c>
      <c r="Z95" s="112">
        <v>10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146</v>
      </c>
      <c r="W96" s="112">
        <v>149</v>
      </c>
      <c r="X96" s="112">
        <v>160</v>
      </c>
      <c r="Y96" s="112">
        <v>176</v>
      </c>
      <c r="Z96" s="112">
        <v>184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97</v>
      </c>
      <c r="W97" s="112">
        <v>98</v>
      </c>
      <c r="X97" s="112">
        <v>116</v>
      </c>
      <c r="Y97" s="112">
        <v>103</v>
      </c>
      <c r="Z97" s="112">
        <v>109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51</v>
      </c>
      <c r="W98" s="112">
        <v>49</v>
      </c>
      <c r="X98" s="112">
        <v>42</v>
      </c>
      <c r="Y98" s="112">
        <v>57</v>
      </c>
      <c r="Z98" s="112">
        <v>58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34</v>
      </c>
      <c r="W100" s="112">
        <v>40</v>
      </c>
      <c r="X100" s="112">
        <v>42</v>
      </c>
      <c r="Y100" s="112">
        <v>42</v>
      </c>
      <c r="Z100" s="112">
        <v>54</v>
      </c>
    </row>
    <row r="101" spans="1:32" x14ac:dyDescent="0.25">
      <c r="A101" s="18"/>
      <c r="S101" s="118" t="s">
        <v>53</v>
      </c>
      <c r="T101" s="118"/>
      <c r="U101" s="112"/>
      <c r="V101" s="112">
        <v>557</v>
      </c>
      <c r="W101" s="112">
        <v>559</v>
      </c>
      <c r="X101" s="112">
        <v>586</v>
      </c>
      <c r="Y101" s="112">
        <v>605</v>
      </c>
      <c r="Z101" s="112">
        <v>637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876</v>
      </c>
      <c r="W104" s="112">
        <v>830</v>
      </c>
      <c r="X104" s="112">
        <v>860</v>
      </c>
      <c r="Y104" s="112">
        <v>919</v>
      </c>
      <c r="Z104" s="112">
        <v>1072</v>
      </c>
      <c r="AB104" s="109" t="str">
        <f>TEXT(Z104,"###,###")</f>
        <v>1,072</v>
      </c>
      <c r="AD104" s="130">
        <f>Z104/($Z$4)*100</f>
        <v>57.977285018929145</v>
      </c>
      <c r="AF104" s="109"/>
    </row>
    <row r="105" spans="1:32" x14ac:dyDescent="0.25">
      <c r="S105" s="115" t="s">
        <v>17</v>
      </c>
      <c r="T105" s="115"/>
      <c r="U105" s="112"/>
      <c r="V105" s="112">
        <v>727</v>
      </c>
      <c r="W105" s="112">
        <v>673</v>
      </c>
      <c r="X105" s="112">
        <v>670</v>
      </c>
      <c r="Y105" s="112">
        <v>715</v>
      </c>
      <c r="Z105" s="112">
        <v>756</v>
      </c>
      <c r="AB105" s="109" t="str">
        <f>TEXT(Z105,"###,###")</f>
        <v>756</v>
      </c>
      <c r="AD105" s="130">
        <f>Z105/($Z$4)*100</f>
        <v>40.886965927528394</v>
      </c>
      <c r="AF105" s="109"/>
    </row>
    <row r="106" spans="1:32" x14ac:dyDescent="0.25">
      <c r="S106" s="118" t="s">
        <v>53</v>
      </c>
      <c r="T106" s="118"/>
      <c r="U106" s="120"/>
      <c r="V106" s="120">
        <v>1603</v>
      </c>
      <c r="W106" s="120">
        <v>1503</v>
      </c>
      <c r="X106" s="120">
        <v>1530</v>
      </c>
      <c r="Y106" s="120">
        <v>1634</v>
      </c>
      <c r="Z106" s="120">
        <v>1828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101</v>
      </c>
      <c r="W108" s="112">
        <v>110</v>
      </c>
      <c r="X108" s="112">
        <v>113</v>
      </c>
      <c r="Y108" s="112">
        <v>127</v>
      </c>
      <c r="Z108" s="112">
        <v>122</v>
      </c>
      <c r="AB108" s="109" t="str">
        <f>TEXT(Z108,"###,###")</f>
        <v>122</v>
      </c>
      <c r="AD108" s="130">
        <f>Z108/($Z$4)*100</f>
        <v>6.5981611681990264</v>
      </c>
      <c r="AF108" s="109"/>
    </row>
    <row r="109" spans="1:32" x14ac:dyDescent="0.25">
      <c r="S109" s="115" t="s">
        <v>20</v>
      </c>
      <c r="T109" s="115"/>
      <c r="U109" s="112"/>
      <c r="V109" s="112">
        <v>71</v>
      </c>
      <c r="W109" s="112">
        <v>57</v>
      </c>
      <c r="X109" s="112">
        <v>133</v>
      </c>
      <c r="Y109" s="112">
        <v>116</v>
      </c>
      <c r="Z109" s="112">
        <v>139</v>
      </c>
      <c r="AB109" s="109" t="str">
        <f>TEXT(Z109,"###,###")</f>
        <v>139</v>
      </c>
      <c r="AD109" s="130">
        <f>Z109/($Z$4)*100</f>
        <v>7.5175770686857755</v>
      </c>
      <c r="AF109" s="109"/>
    </row>
    <row r="110" spans="1:32" x14ac:dyDescent="0.25">
      <c r="S110" s="115" t="s">
        <v>21</v>
      </c>
      <c r="T110" s="115"/>
      <c r="U110" s="112"/>
      <c r="V110" s="112">
        <v>965</v>
      </c>
      <c r="W110" s="112">
        <v>833</v>
      </c>
      <c r="X110" s="112">
        <v>857</v>
      </c>
      <c r="Y110" s="112">
        <v>912</v>
      </c>
      <c r="Z110" s="112">
        <v>1017</v>
      </c>
      <c r="AB110" s="109" t="str">
        <f>TEXT(Z110,"###,###")</f>
        <v>1,017</v>
      </c>
      <c r="AD110" s="130">
        <f>Z110/($Z$4)*100</f>
        <v>55.002704164413196</v>
      </c>
      <c r="AF110" s="109"/>
    </row>
    <row r="111" spans="1:32" x14ac:dyDescent="0.25">
      <c r="S111" s="115" t="s">
        <v>22</v>
      </c>
      <c r="T111" s="115"/>
      <c r="U111" s="112"/>
      <c r="V111" s="112">
        <v>460</v>
      </c>
      <c r="W111" s="112">
        <v>455</v>
      </c>
      <c r="X111" s="112">
        <v>427</v>
      </c>
      <c r="Y111" s="112">
        <v>486</v>
      </c>
      <c r="Z111" s="112">
        <v>556</v>
      </c>
      <c r="AB111" s="109" t="str">
        <f>TEXT(Z111,"###,###")</f>
        <v>556</v>
      </c>
      <c r="AD111" s="130">
        <f>Z111/($Z$4)*100</f>
        <v>30.070308274743102</v>
      </c>
      <c r="AF111" s="109"/>
    </row>
    <row r="112" spans="1:32" x14ac:dyDescent="0.25">
      <c r="S112" s="118" t="s">
        <v>53</v>
      </c>
      <c r="T112" s="118"/>
      <c r="U112" s="112"/>
      <c r="V112" s="112">
        <v>1620</v>
      </c>
      <c r="W112" s="112">
        <v>1502</v>
      </c>
      <c r="X112" s="112">
        <v>1563</v>
      </c>
      <c r="Y112" s="112">
        <v>1668</v>
      </c>
      <c r="Z112" s="112">
        <v>1847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37.74</v>
      </c>
      <c r="W118" s="131">
        <v>37.880000000000003</v>
      </c>
      <c r="X118" s="131">
        <v>38.33</v>
      </c>
      <c r="Y118" s="131">
        <v>37.79</v>
      </c>
      <c r="Z118" s="131">
        <v>37.96</v>
      </c>
      <c r="AB118" s="109" t="str">
        <f>TEXT(Z118,"##.0")</f>
        <v>38.0</v>
      </c>
    </row>
    <row r="120" spans="19:32" x14ac:dyDescent="0.25">
      <c r="S120" s="101" t="s">
        <v>97</v>
      </c>
      <c r="T120" s="112"/>
      <c r="U120" s="112"/>
      <c r="V120" s="112">
        <v>1098</v>
      </c>
      <c r="W120" s="112">
        <v>1060</v>
      </c>
      <c r="X120" s="112">
        <v>1059</v>
      </c>
      <c r="Y120" s="112">
        <v>1103</v>
      </c>
      <c r="Z120" s="112">
        <v>1197</v>
      </c>
      <c r="AB120" s="109" t="str">
        <f>TEXT(Z120,"###,###")</f>
        <v>1,197</v>
      </c>
    </row>
    <row r="121" spans="19:32" x14ac:dyDescent="0.25">
      <c r="S121" s="101" t="s">
        <v>98</v>
      </c>
      <c r="T121" s="112"/>
      <c r="U121" s="112"/>
      <c r="V121" s="112">
        <v>20</v>
      </c>
      <c r="W121" s="112">
        <v>18</v>
      </c>
      <c r="X121" s="112">
        <v>18</v>
      </c>
      <c r="Y121" s="112">
        <v>21</v>
      </c>
      <c r="Z121" s="112">
        <v>20</v>
      </c>
      <c r="AB121" s="109" t="str">
        <f>TEXT(Z121,"###,###")</f>
        <v>20</v>
      </c>
    </row>
    <row r="122" spans="19:32" x14ac:dyDescent="0.25">
      <c r="S122" s="101" t="s">
        <v>99</v>
      </c>
      <c r="T122" s="112"/>
      <c r="U122" s="112"/>
      <c r="V122" s="112">
        <v>22</v>
      </c>
      <c r="W122" s="112">
        <v>37</v>
      </c>
      <c r="X122" s="112">
        <v>39</v>
      </c>
      <c r="Y122" s="112">
        <v>29</v>
      </c>
      <c r="Z122" s="112">
        <v>23</v>
      </c>
      <c r="AB122" s="109" t="str">
        <f>TEXT(Z122,"###,###")</f>
        <v>23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1120</v>
      </c>
      <c r="W124" s="112">
        <v>1097</v>
      </c>
      <c r="X124" s="112">
        <v>1098</v>
      </c>
      <c r="Y124" s="112">
        <v>1132</v>
      </c>
      <c r="Z124" s="112">
        <v>1220</v>
      </c>
      <c r="AB124" s="109" t="str">
        <f>TEXT(Z124,"###,###")</f>
        <v>1,220</v>
      </c>
      <c r="AD124" s="127">
        <f>Z124/$Z$7*100</f>
        <v>98.70550161812298</v>
      </c>
    </row>
    <row r="125" spans="19:32" x14ac:dyDescent="0.25">
      <c r="S125" s="101" t="s">
        <v>101</v>
      </c>
      <c r="T125" s="112"/>
      <c r="U125" s="112"/>
      <c r="V125" s="112">
        <v>42</v>
      </c>
      <c r="W125" s="112">
        <v>55</v>
      </c>
      <c r="X125" s="112">
        <v>57</v>
      </c>
      <c r="Y125" s="112">
        <v>50</v>
      </c>
      <c r="Z125" s="112">
        <v>43</v>
      </c>
      <c r="AB125" s="109" t="str">
        <f>TEXT(Z125,"###,###")</f>
        <v>43</v>
      </c>
      <c r="AD125" s="127">
        <f>Z125/$Z$7*100</f>
        <v>3.4789644012944985</v>
      </c>
    </row>
    <row r="127" spans="19:32" x14ac:dyDescent="0.25">
      <c r="S127" s="101" t="s">
        <v>102</v>
      </c>
      <c r="T127" s="112"/>
      <c r="U127" s="112"/>
      <c r="V127" s="112">
        <v>574</v>
      </c>
      <c r="W127" s="112">
        <v>552</v>
      </c>
      <c r="X127" s="112">
        <v>522</v>
      </c>
      <c r="Y127" s="112">
        <v>543</v>
      </c>
      <c r="Z127" s="112">
        <v>599</v>
      </c>
      <c r="AB127" s="109" t="str">
        <f>TEXT(Z127,"###,###")</f>
        <v>599</v>
      </c>
      <c r="AD127" s="127">
        <f>Z127/$Z$7*100</f>
        <v>48.462783171521032</v>
      </c>
    </row>
    <row r="128" spans="19:32" x14ac:dyDescent="0.25">
      <c r="S128" s="101" t="s">
        <v>103</v>
      </c>
      <c r="T128" s="112"/>
      <c r="U128" s="112"/>
      <c r="V128" s="112">
        <v>561</v>
      </c>
      <c r="W128" s="112">
        <v>563</v>
      </c>
      <c r="X128" s="112">
        <v>588</v>
      </c>
      <c r="Y128" s="112">
        <v>602</v>
      </c>
      <c r="Z128" s="112">
        <v>632</v>
      </c>
      <c r="AB128" s="109" t="str">
        <f>TEXT(Z128,"###,###")</f>
        <v>632</v>
      </c>
      <c r="AD128" s="127">
        <f>Z128/$Z$7*100</f>
        <v>51.132686084142399</v>
      </c>
    </row>
    <row r="130" spans="19:20" x14ac:dyDescent="0.25">
      <c r="S130" s="101" t="s">
        <v>277</v>
      </c>
      <c r="T130" s="127">
        <v>96.844660194174764</v>
      </c>
    </row>
    <row r="131" spans="19:20" x14ac:dyDescent="0.25">
      <c r="S131" s="101" t="s">
        <v>278</v>
      </c>
      <c r="T131" s="127">
        <v>1.6181229773462782</v>
      </c>
    </row>
    <row r="132" spans="19:20" x14ac:dyDescent="0.25">
      <c r="S132" s="101" t="s">
        <v>279</v>
      </c>
      <c r="T132" s="127">
        <v>1.8608414239482203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A54B14-7771-4714-9B4D-EF5675BFA4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165F52-06BA-4EBE-BA48-0F647C29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85F046-513D-432D-9497-72F6D24013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ADCB58-25E3-4516-94AE-C91D8E23D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4621-24DD-4915-B324-5855DC17BFAB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9.55 Palm Island,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870</v>
      </c>
      <c r="W4" s="108">
        <v>823</v>
      </c>
      <c r="X4" s="108">
        <v>744</v>
      </c>
      <c r="Y4" s="108">
        <v>803</v>
      </c>
      <c r="Z4" s="108">
        <v>842</v>
      </c>
      <c r="AB4" s="109" t="str">
        <f>TEXT(Z4,"###,###")</f>
        <v>842</v>
      </c>
      <c r="AD4" s="110">
        <f>Z4/Y4-1</f>
        <v>4.8567870485678677E-2</v>
      </c>
      <c r="AF4" s="110">
        <f>Z4/V4-1</f>
        <v>-3.2183908045977039E-2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429</v>
      </c>
      <c r="W5" s="108">
        <v>396</v>
      </c>
      <c r="X5" s="108">
        <v>345</v>
      </c>
      <c r="Y5" s="108">
        <v>363</v>
      </c>
      <c r="Z5" s="108">
        <v>427</v>
      </c>
      <c r="AB5" s="109" t="str">
        <f>TEXT(Z5,"###,###")</f>
        <v>427</v>
      </c>
      <c r="AD5" s="110">
        <f t="shared" ref="AD5:AD9" si="0">Z5/Y5-1</f>
        <v>0.17630853994490359</v>
      </c>
      <c r="AF5" s="110">
        <f t="shared" ref="AF5:AF9" si="1">Z5/V5-1</f>
        <v>-4.6620046620046152E-3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442</v>
      </c>
      <c r="W6" s="108">
        <v>423</v>
      </c>
      <c r="X6" s="108">
        <v>398</v>
      </c>
      <c r="Y6" s="108">
        <v>436</v>
      </c>
      <c r="Z6" s="108">
        <v>419</v>
      </c>
      <c r="AB6" s="109" t="str">
        <f>TEXT(Z6,"###,###")</f>
        <v>419</v>
      </c>
      <c r="AD6" s="110">
        <f t="shared" si="0"/>
        <v>-3.8990825688073438E-2</v>
      </c>
      <c r="AF6" s="110">
        <f t="shared" si="1"/>
        <v>-5.2036199095022662E-2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668</v>
      </c>
      <c r="W7" s="108">
        <v>632</v>
      </c>
      <c r="X7" s="108">
        <v>559</v>
      </c>
      <c r="Y7" s="108">
        <v>548</v>
      </c>
      <c r="Z7" s="108">
        <v>624</v>
      </c>
      <c r="AB7" s="109" t="str">
        <f>TEXT(Z7,"###,###")</f>
        <v>624</v>
      </c>
      <c r="AD7" s="110">
        <f t="shared" si="0"/>
        <v>0.13868613138686126</v>
      </c>
      <c r="AF7" s="110">
        <f t="shared" si="1"/>
        <v>-6.5868263473053856E-2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842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624</v>
      </c>
      <c r="P8" s="67"/>
      <c r="S8" s="107" t="s">
        <v>82</v>
      </c>
      <c r="T8" s="108"/>
      <c r="U8" s="108"/>
      <c r="V8" s="108">
        <v>35994.46</v>
      </c>
      <c r="W8" s="108">
        <v>32433.94</v>
      </c>
      <c r="X8" s="108">
        <v>37173.519999999997</v>
      </c>
      <c r="Y8" s="108">
        <v>32762.720000000001</v>
      </c>
      <c r="Z8" s="108">
        <v>41429.07</v>
      </c>
      <c r="AB8" s="109" t="str">
        <f>TEXT(Z8,"$###,###")</f>
        <v>$41,429</v>
      </c>
      <c r="AD8" s="110">
        <f t="shared" si="0"/>
        <v>0.2645186358153413</v>
      </c>
      <c r="AF8" s="110">
        <f t="shared" si="1"/>
        <v>0.15098462374487642</v>
      </c>
    </row>
    <row r="9" spans="1:32" x14ac:dyDescent="0.25">
      <c r="A9" s="30" t="s">
        <v>14</v>
      </c>
      <c r="B9" s="71"/>
      <c r="C9" s="72"/>
      <c r="D9" s="73">
        <f>AD104</f>
        <v>48.337292161520189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49.839743589743591</v>
      </c>
      <c r="P9" s="74" t="s">
        <v>83</v>
      </c>
      <c r="S9" s="107" t="s">
        <v>7</v>
      </c>
      <c r="T9" s="108"/>
      <c r="U9" s="108"/>
      <c r="V9" s="108">
        <v>28931769</v>
      </c>
      <c r="W9" s="108">
        <v>26556570</v>
      </c>
      <c r="X9" s="108">
        <v>25358597</v>
      </c>
      <c r="Y9" s="108">
        <v>25536449</v>
      </c>
      <c r="Z9" s="108">
        <v>29337657</v>
      </c>
      <c r="AB9" s="109" t="str">
        <f>TEXT(Z9/1000000,"$#,###.0")&amp;" mil"</f>
        <v>$29.3 mil</v>
      </c>
      <c r="AD9" s="110">
        <f t="shared" si="0"/>
        <v>0.14885421226733597</v>
      </c>
      <c r="AF9" s="110">
        <f t="shared" si="1"/>
        <v>1.4029145608068339E-2</v>
      </c>
    </row>
    <row r="10" spans="1:32" x14ac:dyDescent="0.25">
      <c r="A10" s="30" t="s">
        <v>17</v>
      </c>
      <c r="B10" s="71"/>
      <c r="C10" s="72"/>
      <c r="D10" s="73">
        <f>AD105</f>
        <v>50.475059382422806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50.480769230769226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99.198717948717956</v>
      </c>
      <c r="P11" s="74" t="s">
        <v>83</v>
      </c>
      <c r="S11" s="107" t="s">
        <v>29</v>
      </c>
      <c r="T11" s="112"/>
      <c r="U11" s="112"/>
      <c r="V11" s="112">
        <v>864</v>
      </c>
      <c r="W11" s="112">
        <v>812</v>
      </c>
      <c r="X11" s="112">
        <v>736</v>
      </c>
      <c r="Y11" s="112">
        <v>798</v>
      </c>
      <c r="Z11" s="112">
        <v>833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5</v>
      </c>
      <c r="W12" s="112">
        <v>11</v>
      </c>
      <c r="X12" s="112">
        <v>8</v>
      </c>
      <c r="Y12" s="112">
        <v>6</v>
      </c>
      <c r="Z12" s="112">
        <v>3</v>
      </c>
    </row>
    <row r="13" spans="1:32" ht="15" customHeight="1" x14ac:dyDescent="0.25">
      <c r="A13" s="30" t="s">
        <v>19</v>
      </c>
      <c r="B13" s="72"/>
      <c r="C13" s="72"/>
      <c r="D13" s="73">
        <f>AD108</f>
        <v>2.6128266033254155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0.64102564102564097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7.1258907363420425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54.869358669833737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17.552334943639291</v>
      </c>
      <c r="P15" s="74" t="s">
        <v>83</v>
      </c>
      <c r="S15" s="115" t="s">
        <v>59</v>
      </c>
      <c r="T15" s="115"/>
      <c r="U15" s="116"/>
      <c r="V15" s="116">
        <v>0</v>
      </c>
      <c r="W15" s="116">
        <v>0</v>
      </c>
      <c r="X15" s="116">
        <v>3</v>
      </c>
      <c r="Y15" s="112">
        <v>0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34.204275534441805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82.447665056360705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2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</v>
      </c>
      <c r="W17" s="116">
        <v>0</v>
      </c>
      <c r="X17" s="116">
        <v>1</v>
      </c>
      <c r="Y17" s="112">
        <v>7</v>
      </c>
      <c r="Z17" s="112">
        <v>8</v>
      </c>
      <c r="AB17" s="117">
        <f t="shared" si="2"/>
        <v>9.4899169632265724E-3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2</v>
      </c>
      <c r="Y18" s="112">
        <v>6</v>
      </c>
      <c r="Z18" s="112">
        <v>7</v>
      </c>
      <c r="AB18" s="117">
        <f t="shared" si="2"/>
        <v>8.3036773428232496E-3</v>
      </c>
    </row>
    <row r="19" spans="1:28" x14ac:dyDescent="0.25">
      <c r="A19" s="63" t="str">
        <f>$S$1&amp;" ("&amp;$V$2&amp;" to "&amp;$Z$2&amp;")"</f>
        <v>Palm Island (2018-19 to 2022-23)</v>
      </c>
      <c r="B19" s="63"/>
      <c r="C19" s="63"/>
      <c r="D19" s="63"/>
      <c r="E19" s="63"/>
      <c r="F19" s="63"/>
      <c r="G19" s="63" t="str">
        <f>$S$1&amp;" ("&amp;$V$2&amp;" to "&amp;$Z$2&amp;")"</f>
        <v>Palm Island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40</v>
      </c>
      <c r="W19" s="116">
        <v>44</v>
      </c>
      <c r="X19" s="116">
        <v>23</v>
      </c>
      <c r="Y19" s="112">
        <v>28</v>
      </c>
      <c r="Z19" s="112">
        <v>30</v>
      </c>
      <c r="AB19" s="117">
        <f t="shared" si="2"/>
        <v>3.5587188612099648E-2</v>
      </c>
    </row>
    <row r="20" spans="1:28" x14ac:dyDescent="0.25">
      <c r="S20" s="115" t="s">
        <v>64</v>
      </c>
      <c r="T20" s="115"/>
      <c r="U20" s="116"/>
      <c r="V20" s="116">
        <v>4</v>
      </c>
      <c r="W20" s="116">
        <v>0</v>
      </c>
      <c r="X20" s="116">
        <v>1</v>
      </c>
      <c r="Y20" s="112">
        <v>3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47</v>
      </c>
      <c r="W21" s="116">
        <v>52</v>
      </c>
      <c r="X21" s="116">
        <v>54</v>
      </c>
      <c r="Y21" s="112">
        <v>52</v>
      </c>
      <c r="Z21" s="112">
        <v>50</v>
      </c>
      <c r="AB21" s="117">
        <f t="shared" si="2"/>
        <v>5.9311981020166077E-2</v>
      </c>
    </row>
    <row r="22" spans="1:28" x14ac:dyDescent="0.25">
      <c r="S22" s="115" t="s">
        <v>66</v>
      </c>
      <c r="T22" s="115"/>
      <c r="U22" s="116"/>
      <c r="V22" s="116">
        <v>15</v>
      </c>
      <c r="W22" s="116">
        <v>17</v>
      </c>
      <c r="X22" s="116">
        <v>30</v>
      </c>
      <c r="Y22" s="112">
        <v>20</v>
      </c>
      <c r="Z22" s="112">
        <v>25</v>
      </c>
      <c r="AB22" s="117">
        <f t="shared" si="2"/>
        <v>2.9655990510083038E-2</v>
      </c>
    </row>
    <row r="23" spans="1:28" x14ac:dyDescent="0.25">
      <c r="S23" s="115" t="s">
        <v>67</v>
      </c>
      <c r="T23" s="115"/>
      <c r="U23" s="116"/>
      <c r="V23" s="116">
        <v>8</v>
      </c>
      <c r="W23" s="116">
        <v>6</v>
      </c>
      <c r="X23" s="116">
        <v>7</v>
      </c>
      <c r="Y23" s="112">
        <v>14</v>
      </c>
      <c r="Z23" s="112">
        <v>16</v>
      </c>
      <c r="AB23" s="117">
        <f t="shared" si="2"/>
        <v>1.8979833926453145E-2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16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9</v>
      </c>
      <c r="W25" s="116">
        <v>5</v>
      </c>
      <c r="X25" s="116">
        <v>7</v>
      </c>
      <c r="Y25" s="112">
        <v>5</v>
      </c>
      <c r="Z25" s="112">
        <v>8</v>
      </c>
      <c r="AB25" s="117">
        <f t="shared" si="2"/>
        <v>9.4899169632265724E-3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0</v>
      </c>
      <c r="Y26" s="112">
        <v>4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13</v>
      </c>
      <c r="W27" s="116">
        <v>30</v>
      </c>
      <c r="X27" s="116">
        <v>30</v>
      </c>
      <c r="Y27" s="112">
        <v>34</v>
      </c>
      <c r="Z27" s="112">
        <v>21</v>
      </c>
      <c r="AB27" s="117">
        <f t="shared" si="2"/>
        <v>2.491103202846975E-2</v>
      </c>
    </row>
    <row r="28" spans="1:28" x14ac:dyDescent="0.25">
      <c r="S28" s="115" t="s">
        <v>72</v>
      </c>
      <c r="T28" s="115"/>
      <c r="U28" s="116"/>
      <c r="V28" s="116">
        <v>78</v>
      </c>
      <c r="W28" s="116">
        <v>62</v>
      </c>
      <c r="X28" s="116">
        <v>30</v>
      </c>
      <c r="Y28" s="112">
        <v>44</v>
      </c>
      <c r="Z28" s="112">
        <v>53</v>
      </c>
      <c r="AB28" s="117">
        <f t="shared" si="2"/>
        <v>6.2870699881376044E-2</v>
      </c>
    </row>
    <row r="29" spans="1:28" x14ac:dyDescent="0.25">
      <c r="S29" s="115" t="s">
        <v>73</v>
      </c>
      <c r="T29" s="115"/>
      <c r="U29" s="116"/>
      <c r="V29" s="116">
        <v>198</v>
      </c>
      <c r="W29" s="116">
        <v>204</v>
      </c>
      <c r="X29" s="116">
        <v>139</v>
      </c>
      <c r="Y29" s="112">
        <v>126</v>
      </c>
      <c r="Z29" s="112">
        <v>226</v>
      </c>
      <c r="AB29" s="117">
        <f t="shared" si="2"/>
        <v>0.26809015421115068</v>
      </c>
    </row>
    <row r="30" spans="1:28" x14ac:dyDescent="0.25">
      <c r="S30" s="115" t="s">
        <v>74</v>
      </c>
      <c r="T30" s="115"/>
      <c r="U30" s="116"/>
      <c r="V30" s="116">
        <v>150</v>
      </c>
      <c r="W30" s="116">
        <v>155</v>
      </c>
      <c r="X30" s="116">
        <v>136</v>
      </c>
      <c r="Y30" s="112">
        <v>137</v>
      </c>
      <c r="Z30" s="112">
        <v>161</v>
      </c>
      <c r="AB30" s="117">
        <f t="shared" si="2"/>
        <v>0.19098457888493475</v>
      </c>
    </row>
    <row r="31" spans="1:28" x14ac:dyDescent="0.25">
      <c r="S31" s="115" t="s">
        <v>75</v>
      </c>
      <c r="T31" s="115"/>
      <c r="U31" s="116"/>
      <c r="V31" s="116">
        <v>144</v>
      </c>
      <c r="W31" s="116">
        <v>118</v>
      </c>
      <c r="X31" s="116">
        <v>123</v>
      </c>
      <c r="Y31" s="112">
        <v>208</v>
      </c>
      <c r="Z31" s="112">
        <v>198</v>
      </c>
      <c r="AB31" s="117">
        <f t="shared" si="2"/>
        <v>0.23487544483985764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1</v>
      </c>
      <c r="Y32" s="112">
        <v>0</v>
      </c>
      <c r="Z32" s="112">
        <v>4</v>
      </c>
      <c r="AB32" s="117">
        <f t="shared" si="2"/>
        <v>4.7449584816132862E-3</v>
      </c>
    </row>
    <row r="33" spans="19:32" x14ac:dyDescent="0.25">
      <c r="S33" s="115" t="s">
        <v>77</v>
      </c>
      <c r="T33" s="115"/>
      <c r="U33" s="116"/>
      <c r="V33" s="116">
        <v>132</v>
      </c>
      <c r="W33" s="116">
        <v>128</v>
      </c>
      <c r="X33" s="116">
        <v>131</v>
      </c>
      <c r="Y33" s="112">
        <v>119</v>
      </c>
      <c r="Z33" s="112">
        <v>25</v>
      </c>
      <c r="AB33" s="117">
        <f t="shared" si="2"/>
        <v>2.9655990510083038E-2</v>
      </c>
    </row>
    <row r="34" spans="19:32" x14ac:dyDescent="0.25">
      <c r="S34" s="118" t="s">
        <v>53</v>
      </c>
      <c r="T34" s="118"/>
      <c r="U34" s="119"/>
      <c r="V34" s="119">
        <v>869</v>
      </c>
      <c r="W34" s="119">
        <v>823</v>
      </c>
      <c r="X34" s="119">
        <v>744</v>
      </c>
      <c r="Y34" s="120">
        <v>808</v>
      </c>
      <c r="Z34" s="120">
        <v>843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554</v>
      </c>
      <c r="W37" s="112">
        <v>526</v>
      </c>
      <c r="X37" s="112">
        <v>471</v>
      </c>
      <c r="Y37" s="112">
        <v>396</v>
      </c>
      <c r="Z37" s="112">
        <v>512</v>
      </c>
      <c r="AB37" s="132">
        <f>Z37/Z40*100</f>
        <v>82.447665056360705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114</v>
      </c>
      <c r="W38" s="112">
        <v>103</v>
      </c>
      <c r="X38" s="112">
        <v>80</v>
      </c>
      <c r="Y38" s="112">
        <v>150</v>
      </c>
      <c r="Z38" s="112">
        <v>109</v>
      </c>
      <c r="AB38" s="132">
        <f>Z38/Z40*100</f>
        <v>17.552334943639291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668</v>
      </c>
      <c r="W40" s="112">
        <v>629</v>
      </c>
      <c r="X40" s="112">
        <v>551</v>
      </c>
      <c r="Y40" s="112">
        <v>546</v>
      </c>
      <c r="Z40" s="112">
        <v>621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3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32</v>
      </c>
      <c r="W46" s="112">
        <v>38</v>
      </c>
      <c r="X46" s="112">
        <v>24</v>
      </c>
      <c r="Y46" s="112">
        <v>23</v>
      </c>
      <c r="Z46" s="112">
        <v>30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25</v>
      </c>
      <c r="X47" s="112">
        <v>19</v>
      </c>
      <c r="Y47" s="112">
        <v>47</v>
      </c>
      <c r="Z47" s="112">
        <v>41</v>
      </c>
    </row>
    <row r="48" spans="19:32" x14ac:dyDescent="0.25">
      <c r="S48" s="115" t="s">
        <v>40</v>
      </c>
      <c r="T48" s="115"/>
      <c r="U48" s="112"/>
      <c r="V48" s="112">
        <v>53</v>
      </c>
      <c r="W48" s="112">
        <v>49</v>
      </c>
      <c r="X48" s="112">
        <v>36</v>
      </c>
      <c r="Y48" s="112">
        <v>40</v>
      </c>
      <c r="Z48" s="112">
        <v>49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</v>
      </c>
      <c r="W49" s="112">
        <v>42</v>
      </c>
      <c r="X49" s="112">
        <v>44</v>
      </c>
      <c r="Y49" s="112">
        <v>45</v>
      </c>
      <c r="Z49" s="112">
        <v>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Palm Island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55</v>
      </c>
      <c r="W50" s="112">
        <v>49</v>
      </c>
      <c r="X50" s="112">
        <v>36</v>
      </c>
      <c r="Y50" s="112">
        <v>37</v>
      </c>
      <c r="Z50" s="112">
        <v>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45</v>
      </c>
      <c r="W51" s="112">
        <v>39</v>
      </c>
      <c r="X51" s="112">
        <v>38</v>
      </c>
      <c r="Y51" s="112">
        <v>40</v>
      </c>
      <c r="Z51" s="112">
        <v>49</v>
      </c>
    </row>
    <row r="52" spans="1:26" ht="15" customHeight="1" x14ac:dyDescent="0.25">
      <c r="S52" s="115" t="s">
        <v>44</v>
      </c>
      <c r="T52" s="115"/>
      <c r="U52" s="112"/>
      <c r="V52" s="112">
        <v>47</v>
      </c>
      <c r="W52" s="112">
        <v>33</v>
      </c>
      <c r="X52" s="112">
        <v>37</v>
      </c>
      <c r="Y52" s="112">
        <v>38</v>
      </c>
      <c r="Z52" s="112">
        <v>38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</v>
      </c>
      <c r="W53" s="112">
        <v>36</v>
      </c>
      <c r="X53" s="112">
        <v>30</v>
      </c>
      <c r="Y53" s="112">
        <v>30</v>
      </c>
      <c r="Z53" s="112">
        <v>39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</v>
      </c>
      <c r="W54" s="112">
        <v>40</v>
      </c>
      <c r="X54" s="112">
        <v>31</v>
      </c>
      <c r="Y54" s="112">
        <v>28</v>
      </c>
      <c r="Z54" s="112">
        <v>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</v>
      </c>
      <c r="W55" s="112">
        <v>27</v>
      </c>
      <c r="X55" s="112">
        <v>29</v>
      </c>
      <c r="Y55" s="112">
        <v>17</v>
      </c>
      <c r="Z55" s="112">
        <v>16</v>
      </c>
    </row>
    <row r="56" spans="1:26" ht="15" customHeight="1" x14ac:dyDescent="0.25">
      <c r="S56" s="115" t="s">
        <v>48</v>
      </c>
      <c r="T56" s="115"/>
      <c r="U56" s="112"/>
      <c r="V56" s="112">
        <v>10</v>
      </c>
      <c r="W56" s="112">
        <v>14</v>
      </c>
      <c r="X56" s="112">
        <v>12</v>
      </c>
      <c r="Y56" s="112">
        <v>17</v>
      </c>
      <c r="Z56" s="112">
        <v>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4</v>
      </c>
      <c r="X57" s="112">
        <v>5</v>
      </c>
      <c r="Y57" s="112">
        <v>6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1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429</v>
      </c>
      <c r="W61" s="112">
        <v>394</v>
      </c>
      <c r="X61" s="112">
        <v>345</v>
      </c>
      <c r="Y61" s="112">
        <v>369</v>
      </c>
      <c r="Z61" s="112">
        <v>422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0</v>
      </c>
      <c r="X64" s="112">
        <v>3</v>
      </c>
      <c r="Y64" s="112">
        <v>4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Palm Island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45</v>
      </c>
      <c r="W65" s="112">
        <v>34</v>
      </c>
      <c r="X65" s="112">
        <v>32</v>
      </c>
      <c r="Y65" s="112">
        <v>23</v>
      </c>
      <c r="Z65" s="112">
        <v>15</v>
      </c>
    </row>
    <row r="66" spans="1:26" x14ac:dyDescent="0.25">
      <c r="S66" s="115" t="s">
        <v>39</v>
      </c>
      <c r="T66" s="115"/>
      <c r="U66" s="112"/>
      <c r="V66" s="112">
        <v>31</v>
      </c>
      <c r="W66" s="112">
        <v>51</v>
      </c>
      <c r="X66" s="112">
        <v>40</v>
      </c>
      <c r="Y66" s="112">
        <v>57</v>
      </c>
      <c r="Z66" s="112">
        <v>59</v>
      </c>
    </row>
    <row r="67" spans="1:26" x14ac:dyDescent="0.25">
      <c r="S67" s="115" t="s">
        <v>40</v>
      </c>
      <c r="T67" s="115"/>
      <c r="U67" s="112"/>
      <c r="V67" s="112">
        <v>64</v>
      </c>
      <c r="W67" s="112">
        <v>43</v>
      </c>
      <c r="X67" s="112">
        <v>46</v>
      </c>
      <c r="Y67" s="112">
        <v>52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47</v>
      </c>
      <c r="W68" s="112">
        <v>53</v>
      </c>
      <c r="X68" s="112">
        <v>56</v>
      </c>
      <c r="Y68" s="112">
        <v>51</v>
      </c>
      <c r="Z68" s="112">
        <v>48</v>
      </c>
    </row>
    <row r="69" spans="1:26" x14ac:dyDescent="0.25">
      <c r="S69" s="115" t="s">
        <v>42</v>
      </c>
      <c r="T69" s="115"/>
      <c r="U69" s="112"/>
      <c r="V69" s="112">
        <v>47</v>
      </c>
      <c r="W69" s="112">
        <v>54</v>
      </c>
      <c r="X69" s="112">
        <v>48</v>
      </c>
      <c r="Y69" s="112">
        <v>52</v>
      </c>
      <c r="Z69" s="112">
        <v>49</v>
      </c>
    </row>
    <row r="70" spans="1:26" x14ac:dyDescent="0.25">
      <c r="S70" s="115" t="s">
        <v>43</v>
      </c>
      <c r="T70" s="115"/>
      <c r="U70" s="112"/>
      <c r="V70" s="112">
        <v>41</v>
      </c>
      <c r="W70" s="112">
        <v>34</v>
      </c>
      <c r="X70" s="112">
        <v>36</v>
      </c>
      <c r="Y70" s="112">
        <v>45</v>
      </c>
      <c r="Z70" s="112">
        <v>42</v>
      </c>
    </row>
    <row r="71" spans="1:26" x14ac:dyDescent="0.25">
      <c r="S71" s="115" t="s">
        <v>44</v>
      </c>
      <c r="T71" s="115"/>
      <c r="U71" s="112"/>
      <c r="V71" s="112">
        <v>42</v>
      </c>
      <c r="W71" s="112">
        <v>37</v>
      </c>
      <c r="X71" s="112">
        <v>26</v>
      </c>
      <c r="Y71" s="112">
        <v>30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27</v>
      </c>
      <c r="W72" s="112">
        <v>40</v>
      </c>
      <c r="X72" s="112">
        <v>43</v>
      </c>
      <c r="Y72" s="112">
        <v>46</v>
      </c>
      <c r="Z72" s="112">
        <v>36</v>
      </c>
    </row>
    <row r="73" spans="1:26" x14ac:dyDescent="0.25">
      <c r="S73" s="115" t="s">
        <v>46</v>
      </c>
      <c r="T73" s="115"/>
      <c r="U73" s="112"/>
      <c r="V73" s="112">
        <v>39</v>
      </c>
      <c r="W73" s="112">
        <v>42</v>
      </c>
      <c r="X73" s="112">
        <v>27</v>
      </c>
      <c r="Y73" s="112">
        <v>27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24</v>
      </c>
      <c r="W74" s="112">
        <v>28</v>
      </c>
      <c r="X74" s="112">
        <v>24</v>
      </c>
      <c r="Y74" s="112">
        <v>30</v>
      </c>
      <c r="Z74" s="112">
        <v>27</v>
      </c>
    </row>
    <row r="75" spans="1:26" x14ac:dyDescent="0.25">
      <c r="S75" s="115" t="s">
        <v>48</v>
      </c>
      <c r="T75" s="115"/>
      <c r="U75" s="112"/>
      <c r="V75" s="112">
        <v>18</v>
      </c>
      <c r="W75" s="112">
        <v>15</v>
      </c>
      <c r="X75" s="112">
        <v>16</v>
      </c>
      <c r="Y75" s="112">
        <v>23</v>
      </c>
      <c r="Z75" s="112">
        <v>10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0</v>
      </c>
      <c r="X76" s="112">
        <v>1</v>
      </c>
      <c r="Y76" s="112">
        <v>4</v>
      </c>
      <c r="Z76" s="112">
        <v>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441</v>
      </c>
      <c r="W80" s="112">
        <v>424</v>
      </c>
      <c r="X80" s="112">
        <v>398</v>
      </c>
      <c r="Y80" s="112">
        <v>439</v>
      </c>
      <c r="Z80" s="112">
        <v>416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Palm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16</v>
      </c>
      <c r="W83" s="112">
        <v>15</v>
      </c>
      <c r="X83" s="112">
        <v>13</v>
      </c>
      <c r="Y83" s="112">
        <v>16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29</v>
      </c>
      <c r="W84" s="112">
        <v>26</v>
      </c>
      <c r="X84" s="112">
        <v>21</v>
      </c>
      <c r="Y84" s="112">
        <v>24</v>
      </c>
      <c r="Z84" s="112">
        <v>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41</v>
      </c>
      <c r="W85" s="112">
        <v>39</v>
      </c>
      <c r="X85" s="112">
        <v>37</v>
      </c>
      <c r="Y85" s="112">
        <v>35</v>
      </c>
      <c r="Z85" s="112">
        <v>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842</v>
      </c>
      <c r="D86" s="96">
        <f t="shared" ref="D86:D91" si="4">AD4</f>
        <v>4.8567870485678677E-2</v>
      </c>
      <c r="E86" s="97">
        <f t="shared" ref="E86:E91" si="5">AD4</f>
        <v>4.8567870485678677E-2</v>
      </c>
      <c r="F86" s="96">
        <f t="shared" ref="F86:F91" si="6">AF4</f>
        <v>-3.2183908045977039E-2</v>
      </c>
      <c r="G86" s="97">
        <f t="shared" ref="G86:G91" si="7">AF4</f>
        <v>-3.2183908045977039E-2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71</v>
      </c>
      <c r="W86" s="112">
        <v>57</v>
      </c>
      <c r="X86" s="112">
        <v>62</v>
      </c>
      <c r="Y86" s="112">
        <v>61</v>
      </c>
      <c r="Z86" s="112">
        <v>85</v>
      </c>
    </row>
    <row r="87" spans="1:30" ht="15" customHeight="1" x14ac:dyDescent="0.25">
      <c r="A87" s="98" t="s">
        <v>4</v>
      </c>
      <c r="B87" s="49"/>
      <c r="C87" s="57" t="str">
        <f t="shared" si="3"/>
        <v>427</v>
      </c>
      <c r="D87" s="96">
        <f t="shared" si="4"/>
        <v>0.17630853994490359</v>
      </c>
      <c r="E87" s="97">
        <f t="shared" si="5"/>
        <v>0.17630853994490359</v>
      </c>
      <c r="F87" s="96">
        <f t="shared" si="6"/>
        <v>-4.6620046620046152E-3</v>
      </c>
      <c r="G87" s="97">
        <f t="shared" si="7"/>
        <v>-4.6620046620046152E-3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10</v>
      </c>
      <c r="W87" s="112">
        <v>8</v>
      </c>
      <c r="X87" s="112">
        <v>8</v>
      </c>
      <c r="Y87" s="112">
        <v>6</v>
      </c>
      <c r="Z87" s="112">
        <v>9</v>
      </c>
    </row>
    <row r="88" spans="1:30" ht="15" customHeight="1" x14ac:dyDescent="0.25">
      <c r="A88" s="98" t="s">
        <v>5</v>
      </c>
      <c r="B88" s="49"/>
      <c r="C88" s="57" t="str">
        <f t="shared" si="3"/>
        <v>419</v>
      </c>
      <c r="D88" s="96">
        <f t="shared" si="4"/>
        <v>-3.8990825688073438E-2</v>
      </c>
      <c r="E88" s="97">
        <f t="shared" si="5"/>
        <v>-3.8990825688073438E-2</v>
      </c>
      <c r="F88" s="96">
        <f t="shared" si="6"/>
        <v>-5.2036199095022662E-2</v>
      </c>
      <c r="G88" s="97">
        <f t="shared" si="7"/>
        <v>-5.2036199095022662E-2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</v>
      </c>
      <c r="W88" s="112">
        <v>6</v>
      </c>
      <c r="X88" s="112">
        <v>4</v>
      </c>
      <c r="Y88" s="112">
        <v>10</v>
      </c>
      <c r="Z88" s="112">
        <v>8</v>
      </c>
    </row>
    <row r="89" spans="1:30" ht="15" customHeight="1" x14ac:dyDescent="0.25">
      <c r="A89" s="49" t="s">
        <v>6</v>
      </c>
      <c r="B89" s="49"/>
      <c r="C89" s="57" t="str">
        <f t="shared" si="3"/>
        <v>624</v>
      </c>
      <c r="D89" s="96">
        <f t="shared" si="4"/>
        <v>0.13868613138686126</v>
      </c>
      <c r="E89" s="97">
        <f t="shared" si="5"/>
        <v>0.13868613138686126</v>
      </c>
      <c r="F89" s="96">
        <f t="shared" si="6"/>
        <v>-6.5868263473053856E-2</v>
      </c>
      <c r="G89" s="97">
        <f t="shared" si="7"/>
        <v>-6.5868263473053856E-2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29</v>
      </c>
      <c r="W89" s="112">
        <v>21</v>
      </c>
      <c r="X89" s="112">
        <v>20</v>
      </c>
      <c r="Y89" s="112">
        <v>18</v>
      </c>
      <c r="Z89" s="112">
        <v>18</v>
      </c>
    </row>
    <row r="90" spans="1:30" ht="15" customHeight="1" x14ac:dyDescent="0.25">
      <c r="A90" s="49" t="s">
        <v>95</v>
      </c>
      <c r="B90" s="49"/>
      <c r="C90" s="57" t="str">
        <f t="shared" si="3"/>
        <v>$41,429</v>
      </c>
      <c r="D90" s="96">
        <f t="shared" si="4"/>
        <v>0.2645186358153413</v>
      </c>
      <c r="E90" s="97">
        <f t="shared" si="5"/>
        <v>0.2645186358153413</v>
      </c>
      <c r="F90" s="96">
        <f t="shared" si="6"/>
        <v>0.15098462374487642</v>
      </c>
      <c r="G90" s="97">
        <f t="shared" si="7"/>
        <v>0.15098462374487642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80</v>
      </c>
      <c r="W90" s="112">
        <v>73</v>
      </c>
      <c r="X90" s="112">
        <v>52</v>
      </c>
      <c r="Y90" s="112">
        <v>46</v>
      </c>
      <c r="Z90" s="112">
        <v>62</v>
      </c>
    </row>
    <row r="91" spans="1:30" ht="15" customHeight="1" x14ac:dyDescent="0.25">
      <c r="A91" s="49" t="s">
        <v>7</v>
      </c>
      <c r="B91" s="49"/>
      <c r="C91" s="57" t="str">
        <f t="shared" si="3"/>
        <v>$29.3 mil</v>
      </c>
      <c r="D91" s="96">
        <f t="shared" si="4"/>
        <v>0.14885421226733597</v>
      </c>
      <c r="E91" s="97">
        <f t="shared" si="5"/>
        <v>0.14885421226733597</v>
      </c>
      <c r="F91" s="96">
        <f t="shared" si="6"/>
        <v>1.4029145608068339E-2</v>
      </c>
      <c r="G91" s="97">
        <f t="shared" si="7"/>
        <v>1.4029145608068339E-2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335</v>
      </c>
      <c r="W91" s="112">
        <v>301</v>
      </c>
      <c r="X91" s="112">
        <v>257</v>
      </c>
      <c r="Y91" s="112">
        <v>265</v>
      </c>
      <c r="Z91" s="112">
        <v>307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13</v>
      </c>
      <c r="W93" s="112">
        <v>9</v>
      </c>
      <c r="X93" s="112">
        <v>14</v>
      </c>
      <c r="Y93" s="112">
        <v>14</v>
      </c>
      <c r="Z93" s="112">
        <v>17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55</v>
      </c>
      <c r="W94" s="112">
        <v>59</v>
      </c>
      <c r="X94" s="112">
        <v>45</v>
      </c>
      <c r="Y94" s="112">
        <v>34</v>
      </c>
      <c r="Z94" s="112">
        <v>44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7</v>
      </c>
      <c r="W95" s="112">
        <v>7</v>
      </c>
      <c r="X95" s="112">
        <v>5</v>
      </c>
      <c r="Y95" s="112">
        <v>5</v>
      </c>
      <c r="Z95" s="112">
        <v>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108</v>
      </c>
      <c r="W96" s="112">
        <v>115</v>
      </c>
      <c r="X96" s="112">
        <v>109</v>
      </c>
      <c r="Y96" s="112">
        <v>113</v>
      </c>
      <c r="Z96" s="112">
        <v>130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41</v>
      </c>
      <c r="W97" s="112">
        <v>40</v>
      </c>
      <c r="X97" s="112">
        <v>37</v>
      </c>
      <c r="Y97" s="112">
        <v>36</v>
      </c>
      <c r="Z97" s="112">
        <v>32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16</v>
      </c>
      <c r="W98" s="112">
        <v>17</v>
      </c>
      <c r="X98" s="112">
        <v>19</v>
      </c>
      <c r="Y98" s="112">
        <v>17</v>
      </c>
      <c r="Z98" s="112">
        <v>15</v>
      </c>
    </row>
    <row r="99" spans="1:32" ht="15" customHeight="1" x14ac:dyDescent="0.25">
      <c r="S99" s="115" t="s">
        <v>196</v>
      </c>
      <c r="T99" s="115"/>
      <c r="U99" s="112"/>
      <c r="V99" s="112">
        <v>5</v>
      </c>
      <c r="W99" s="112">
        <v>6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32</v>
      </c>
      <c r="X100" s="112">
        <v>36</v>
      </c>
      <c r="Y100" s="112">
        <v>30</v>
      </c>
      <c r="Z100" s="112">
        <v>36</v>
      </c>
    </row>
    <row r="101" spans="1:32" x14ac:dyDescent="0.25">
      <c r="A101" s="18"/>
      <c r="S101" s="118" t="s">
        <v>53</v>
      </c>
      <c r="T101" s="118"/>
      <c r="U101" s="112"/>
      <c r="V101" s="112">
        <v>335</v>
      </c>
      <c r="W101" s="112">
        <v>327</v>
      </c>
      <c r="X101" s="112">
        <v>296</v>
      </c>
      <c r="Y101" s="112">
        <v>280</v>
      </c>
      <c r="Z101" s="112">
        <v>311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361</v>
      </c>
      <c r="W104" s="112">
        <v>338</v>
      </c>
      <c r="X104" s="112">
        <v>354</v>
      </c>
      <c r="Y104" s="112">
        <v>441</v>
      </c>
      <c r="Z104" s="112">
        <v>407</v>
      </c>
      <c r="AB104" s="109" t="str">
        <f>TEXT(Z104,"###,###")</f>
        <v>407</v>
      </c>
      <c r="AD104" s="130">
        <f>Z104/($Z$4)*100</f>
        <v>48.337292161520189</v>
      </c>
      <c r="AF104" s="109"/>
    </row>
    <row r="105" spans="1:32" x14ac:dyDescent="0.25">
      <c r="S105" s="115" t="s">
        <v>17</v>
      </c>
      <c r="T105" s="115"/>
      <c r="U105" s="112"/>
      <c r="V105" s="112">
        <v>495</v>
      </c>
      <c r="W105" s="112">
        <v>462</v>
      </c>
      <c r="X105" s="112">
        <v>378</v>
      </c>
      <c r="Y105" s="112">
        <v>361</v>
      </c>
      <c r="Z105" s="112">
        <v>425</v>
      </c>
      <c r="AB105" s="109" t="str">
        <f>TEXT(Z105,"###,###")</f>
        <v>425</v>
      </c>
      <c r="AD105" s="130">
        <f>Z105/($Z$4)*100</f>
        <v>50.475059382422806</v>
      </c>
      <c r="AF105" s="109"/>
    </row>
    <row r="106" spans="1:32" x14ac:dyDescent="0.25">
      <c r="S106" s="118" t="s">
        <v>53</v>
      </c>
      <c r="T106" s="118"/>
      <c r="U106" s="120"/>
      <c r="V106" s="120">
        <v>856</v>
      </c>
      <c r="W106" s="120">
        <v>800</v>
      </c>
      <c r="X106" s="120">
        <v>732</v>
      </c>
      <c r="Y106" s="120">
        <v>802</v>
      </c>
      <c r="Z106" s="120">
        <v>832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</v>
      </c>
      <c r="W108" s="112">
        <v>42</v>
      </c>
      <c r="X108" s="112">
        <v>46</v>
      </c>
      <c r="Y108" s="112">
        <v>35</v>
      </c>
      <c r="Z108" s="112">
        <v>22</v>
      </c>
      <c r="AB108" s="109" t="str">
        <f>TEXT(Z108,"###,###")</f>
        <v>22</v>
      </c>
      <c r="AD108" s="130">
        <f>Z108/($Z$4)*100</f>
        <v>2.6128266033254155</v>
      </c>
      <c r="AF108" s="109"/>
    </row>
    <row r="109" spans="1:32" x14ac:dyDescent="0.25">
      <c r="S109" s="115" t="s">
        <v>20</v>
      </c>
      <c r="T109" s="115"/>
      <c r="U109" s="112"/>
      <c r="V109" s="112">
        <v>71</v>
      </c>
      <c r="W109" s="112">
        <v>46</v>
      </c>
      <c r="X109" s="112">
        <v>40</v>
      </c>
      <c r="Y109" s="112">
        <v>61</v>
      </c>
      <c r="Z109" s="112">
        <v>60</v>
      </c>
      <c r="AB109" s="109" t="str">
        <f>TEXT(Z109,"###,###")</f>
        <v>60</v>
      </c>
      <c r="AD109" s="130">
        <f>Z109/($Z$4)*100</f>
        <v>7.1258907363420425</v>
      </c>
      <c r="AF109" s="109"/>
    </row>
    <row r="110" spans="1:32" x14ac:dyDescent="0.25">
      <c r="S110" s="115" t="s">
        <v>21</v>
      </c>
      <c r="T110" s="115"/>
      <c r="U110" s="112"/>
      <c r="V110" s="112">
        <v>348</v>
      </c>
      <c r="W110" s="112">
        <v>362</v>
      </c>
      <c r="X110" s="112">
        <v>333</v>
      </c>
      <c r="Y110" s="112">
        <v>405</v>
      </c>
      <c r="Z110" s="112">
        <v>462</v>
      </c>
      <c r="AB110" s="109" t="str">
        <f>TEXT(Z110,"###,###")</f>
        <v>462</v>
      </c>
      <c r="AD110" s="130">
        <f>Z110/($Z$4)*100</f>
        <v>54.869358669833737</v>
      </c>
      <c r="AF110" s="109"/>
    </row>
    <row r="111" spans="1:32" x14ac:dyDescent="0.25">
      <c r="S111" s="115" t="s">
        <v>22</v>
      </c>
      <c r="T111" s="115"/>
      <c r="U111" s="112"/>
      <c r="V111" s="112">
        <v>422</v>
      </c>
      <c r="W111" s="112">
        <v>364</v>
      </c>
      <c r="X111" s="112">
        <v>313</v>
      </c>
      <c r="Y111" s="112">
        <v>301</v>
      </c>
      <c r="Z111" s="112">
        <v>288</v>
      </c>
      <c r="AB111" s="109" t="str">
        <f>TEXT(Z111,"###,###")</f>
        <v>288</v>
      </c>
      <c r="AD111" s="130">
        <f>Z111/($Z$4)*100</f>
        <v>34.204275534441805</v>
      </c>
      <c r="AF111" s="109"/>
    </row>
    <row r="112" spans="1:32" x14ac:dyDescent="0.25">
      <c r="S112" s="118" t="s">
        <v>53</v>
      </c>
      <c r="T112" s="118"/>
      <c r="U112" s="112"/>
      <c r="V112" s="112">
        <v>870</v>
      </c>
      <c r="W112" s="112">
        <v>824</v>
      </c>
      <c r="X112" s="112">
        <v>744</v>
      </c>
      <c r="Y112" s="112">
        <v>807</v>
      </c>
      <c r="Z112" s="112">
        <v>844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39.43</v>
      </c>
      <c r="W118" s="131">
        <v>39.82</v>
      </c>
      <c r="X118" s="131">
        <v>40.909999999999997</v>
      </c>
      <c r="Y118" s="131">
        <v>40.08</v>
      </c>
      <c r="Z118" s="131">
        <v>39.630000000000003</v>
      </c>
      <c r="AB118" s="109" t="str">
        <f>TEXT(Z118,"##.0")</f>
        <v>39.6</v>
      </c>
    </row>
    <row r="120" spans="19:32" x14ac:dyDescent="0.25">
      <c r="S120" s="101" t="s">
        <v>97</v>
      </c>
      <c r="T120" s="112"/>
      <c r="U120" s="112"/>
      <c r="V120" s="112">
        <v>663</v>
      </c>
      <c r="W120" s="112">
        <v>620</v>
      </c>
      <c r="X120" s="112">
        <v>546</v>
      </c>
      <c r="Y120" s="112">
        <v>541</v>
      </c>
      <c r="Z120" s="112">
        <v>619</v>
      </c>
      <c r="AB120" s="109" t="str">
        <f>TEXT(Z120,"###,###")</f>
        <v>619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5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5</v>
      </c>
      <c r="W122" s="112">
        <v>5</v>
      </c>
      <c r="X122" s="112">
        <v>8</v>
      </c>
      <c r="Y122" s="112">
        <v>6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668</v>
      </c>
      <c r="W124" s="112">
        <v>625</v>
      </c>
      <c r="X124" s="112">
        <v>554</v>
      </c>
      <c r="Y124" s="112">
        <v>547</v>
      </c>
      <c r="Z124" s="112">
        <v>623</v>
      </c>
      <c r="AB124" s="109" t="str">
        <f>TEXT(Z124,"###,###")</f>
        <v>623</v>
      </c>
      <c r="AD124" s="127">
        <f>Z124/$Z$7*100</f>
        <v>99.839743589743591</v>
      </c>
    </row>
    <row r="125" spans="19:32" x14ac:dyDescent="0.25">
      <c r="S125" s="101" t="s">
        <v>101</v>
      </c>
      <c r="T125" s="112"/>
      <c r="U125" s="112"/>
      <c r="V125" s="112">
        <v>5</v>
      </c>
      <c r="W125" s="112">
        <v>5</v>
      </c>
      <c r="X125" s="112">
        <v>13</v>
      </c>
      <c r="Y125" s="112">
        <v>6</v>
      </c>
      <c r="Z125" s="112">
        <v>4</v>
      </c>
      <c r="AB125" s="109" t="str">
        <f>TEXT(Z125,"###,###")</f>
        <v>4</v>
      </c>
      <c r="AD125" s="127">
        <f>Z125/$Z$7*100</f>
        <v>0.64102564102564097</v>
      </c>
    </row>
    <row r="127" spans="19:32" x14ac:dyDescent="0.25">
      <c r="S127" s="101" t="s">
        <v>102</v>
      </c>
      <c r="T127" s="112"/>
      <c r="U127" s="112"/>
      <c r="V127" s="112">
        <v>336</v>
      </c>
      <c r="W127" s="112">
        <v>303</v>
      </c>
      <c r="X127" s="112">
        <v>253</v>
      </c>
      <c r="Y127" s="112">
        <v>267</v>
      </c>
      <c r="Z127" s="112">
        <v>311</v>
      </c>
      <c r="AB127" s="109" t="str">
        <f>TEXT(Z127,"###,###")</f>
        <v>311</v>
      </c>
      <c r="AD127" s="127">
        <f>Z127/$Z$7*100</f>
        <v>49.839743589743591</v>
      </c>
    </row>
    <row r="128" spans="19:32" x14ac:dyDescent="0.25">
      <c r="S128" s="101" t="s">
        <v>103</v>
      </c>
      <c r="T128" s="112"/>
      <c r="U128" s="112"/>
      <c r="V128" s="112">
        <v>331</v>
      </c>
      <c r="W128" s="112">
        <v>326</v>
      </c>
      <c r="X128" s="112">
        <v>300</v>
      </c>
      <c r="Y128" s="112">
        <v>275</v>
      </c>
      <c r="Z128" s="112">
        <v>315</v>
      </c>
      <c r="AB128" s="109" t="str">
        <f>TEXT(Z128,"###,###")</f>
        <v>315</v>
      </c>
      <c r="AD128" s="127">
        <f>Z128/$Z$7*100</f>
        <v>50.480769230769226</v>
      </c>
    </row>
    <row r="130" spans="19:20" x14ac:dyDescent="0.25">
      <c r="S130" s="101" t="s">
        <v>277</v>
      </c>
      <c r="T130" s="127">
        <v>99.198717948717956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0.64102564102564097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B1E060C-0294-4FCC-85D0-26F5C345E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4D7A9F7-F3AE-4274-B240-9E86A6C24E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7D60A0-0BD9-4119-87BF-C5ACFD93A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6663DD6-589A-434F-8743-4EE0238E8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D8A5-7C78-4761-B7D7-3AEBA14E07F4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9.56 Paroo,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1088</v>
      </c>
      <c r="W4" s="108">
        <v>1171</v>
      </c>
      <c r="X4" s="108">
        <v>1171</v>
      </c>
      <c r="Y4" s="108">
        <v>1223</v>
      </c>
      <c r="Z4" s="108">
        <v>1193</v>
      </c>
      <c r="AB4" s="109" t="str">
        <f>TEXT(Z4,"###,###")</f>
        <v>1,193</v>
      </c>
      <c r="AD4" s="110">
        <f>Z4/Y4-1</f>
        <v>-2.4529844644317289E-2</v>
      </c>
      <c r="AF4" s="110">
        <f>Z4/V4-1</f>
        <v>9.6507352941176405E-2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548</v>
      </c>
      <c r="W5" s="108">
        <v>567</v>
      </c>
      <c r="X5" s="108">
        <v>587</v>
      </c>
      <c r="Y5" s="108">
        <v>601</v>
      </c>
      <c r="Z5" s="108">
        <v>580</v>
      </c>
      <c r="AB5" s="109" t="str">
        <f>TEXT(Z5,"###,###")</f>
        <v>580</v>
      </c>
      <c r="AD5" s="110">
        <f t="shared" ref="AD5:AD9" si="0">Z5/Y5-1</f>
        <v>-3.4941763727121433E-2</v>
      </c>
      <c r="AF5" s="110">
        <f t="shared" ref="AF5:AF9" si="1">Z5/V5-1</f>
        <v>5.8394160583941535E-2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535</v>
      </c>
      <c r="W6" s="108">
        <v>608</v>
      </c>
      <c r="X6" s="108">
        <v>582</v>
      </c>
      <c r="Y6" s="108">
        <v>615</v>
      </c>
      <c r="Z6" s="108">
        <v>617</v>
      </c>
      <c r="AB6" s="109" t="str">
        <f>TEXT(Z6,"###,###")</f>
        <v>617</v>
      </c>
      <c r="AD6" s="110">
        <f t="shared" si="0"/>
        <v>3.2520325203251321E-3</v>
      </c>
      <c r="AF6" s="110">
        <f t="shared" si="1"/>
        <v>0.15327102803738324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722</v>
      </c>
      <c r="W7" s="108">
        <v>803</v>
      </c>
      <c r="X7" s="108">
        <v>807</v>
      </c>
      <c r="Y7" s="108">
        <v>829</v>
      </c>
      <c r="Z7" s="108">
        <v>817</v>
      </c>
      <c r="AB7" s="109" t="str">
        <f>TEXT(Z7,"###,###")</f>
        <v>817</v>
      </c>
      <c r="AD7" s="110">
        <f t="shared" si="0"/>
        <v>-1.4475271411338975E-2</v>
      </c>
      <c r="AF7" s="110">
        <f t="shared" si="1"/>
        <v>0.13157894736842102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1,193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817</v>
      </c>
      <c r="P8" s="67"/>
      <c r="S8" s="107" t="s">
        <v>82</v>
      </c>
      <c r="T8" s="108"/>
      <c r="U8" s="108"/>
      <c r="V8" s="108">
        <v>35802.07</v>
      </c>
      <c r="W8" s="108">
        <v>37750.57</v>
      </c>
      <c r="X8" s="108">
        <v>40760.94</v>
      </c>
      <c r="Y8" s="108">
        <v>40442.86</v>
      </c>
      <c r="Z8" s="108">
        <v>40830.620000000003</v>
      </c>
      <c r="AB8" s="109" t="str">
        <f>TEXT(Z8,"$###,###")</f>
        <v>$40,831</v>
      </c>
      <c r="AD8" s="110">
        <f t="shared" si="0"/>
        <v>9.58784813932545E-3</v>
      </c>
      <c r="AF8" s="110">
        <f t="shared" si="1"/>
        <v>0.1404541692701009</v>
      </c>
    </row>
    <row r="9" spans="1:32" x14ac:dyDescent="0.25">
      <c r="A9" s="30" t="s">
        <v>14</v>
      </c>
      <c r="B9" s="71"/>
      <c r="C9" s="72"/>
      <c r="D9" s="73">
        <f>AD104</f>
        <v>58.424140821458501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50.550795593635257</v>
      </c>
      <c r="P9" s="74" t="s">
        <v>83</v>
      </c>
      <c r="S9" s="107" t="s">
        <v>7</v>
      </c>
      <c r="T9" s="108"/>
      <c r="U9" s="108"/>
      <c r="V9" s="108">
        <v>27110640</v>
      </c>
      <c r="W9" s="108">
        <v>34033112</v>
      </c>
      <c r="X9" s="108">
        <v>38785878</v>
      </c>
      <c r="Y9" s="108">
        <v>41168491</v>
      </c>
      <c r="Z9" s="108">
        <v>43373755</v>
      </c>
      <c r="AB9" s="109" t="str">
        <f>TEXT(Z9/1000000,"$#,###.0")&amp;" mil"</f>
        <v>$43.4 mil</v>
      </c>
      <c r="AD9" s="110">
        <f t="shared" si="0"/>
        <v>5.3566792137219599E-2</v>
      </c>
      <c r="AF9" s="110">
        <f t="shared" si="1"/>
        <v>0.59987942003582351</v>
      </c>
    </row>
    <row r="10" spans="1:32" x14ac:dyDescent="0.25">
      <c r="A10" s="30" t="s">
        <v>17</v>
      </c>
      <c r="B10" s="71"/>
      <c r="C10" s="72"/>
      <c r="D10" s="73">
        <f>AD105</f>
        <v>26.823134953897735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49.204406364749083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69.889840881272946</v>
      </c>
      <c r="P11" s="74" t="s">
        <v>83</v>
      </c>
      <c r="S11" s="107" t="s">
        <v>29</v>
      </c>
      <c r="T11" s="112"/>
      <c r="U11" s="112"/>
      <c r="V11" s="112">
        <v>881</v>
      </c>
      <c r="W11" s="112">
        <v>924</v>
      </c>
      <c r="X11" s="112">
        <v>916</v>
      </c>
      <c r="Y11" s="112">
        <v>967</v>
      </c>
      <c r="Z11" s="112">
        <v>949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19.461444308445532</v>
      </c>
      <c r="P12" s="74" t="s">
        <v>83</v>
      </c>
      <c r="S12" s="107" t="s">
        <v>30</v>
      </c>
      <c r="T12" s="112"/>
      <c r="U12" s="112"/>
      <c r="V12" s="112">
        <v>200</v>
      </c>
      <c r="W12" s="112">
        <v>249</v>
      </c>
      <c r="X12" s="112">
        <v>255</v>
      </c>
      <c r="Y12" s="112">
        <v>252</v>
      </c>
      <c r="Z12" s="112">
        <v>250</v>
      </c>
    </row>
    <row r="13" spans="1:32" ht="15" customHeight="1" x14ac:dyDescent="0.25">
      <c r="A13" s="30" t="s">
        <v>19</v>
      </c>
      <c r="B13" s="72"/>
      <c r="C13" s="72"/>
      <c r="D13" s="73">
        <f>AD108</f>
        <v>20.787929589270746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11.138310893512852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17.854149203688181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24.392288348700756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16.87041564792176</v>
      </c>
      <c r="P15" s="74" t="s">
        <v>83</v>
      </c>
      <c r="S15" s="115" t="s">
        <v>59</v>
      </c>
      <c r="T15" s="115"/>
      <c r="U15" s="116"/>
      <c r="V15" s="116">
        <v>229</v>
      </c>
      <c r="W15" s="116">
        <v>212</v>
      </c>
      <c r="X15" s="116">
        <v>210</v>
      </c>
      <c r="Y15" s="112">
        <v>226</v>
      </c>
      <c r="Z15" s="112">
        <v>221</v>
      </c>
      <c r="AB15" s="117">
        <f t="shared" ref="AB15:AB34" si="2">IF(Z15="np",0,Z15/$Z$34)</f>
        <v>0.18478260869565216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21.87761944677284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83.12958435207824</v>
      </c>
      <c r="P16" s="37" t="s">
        <v>83</v>
      </c>
      <c r="S16" s="115" t="s">
        <v>60</v>
      </c>
      <c r="T16" s="115"/>
      <c r="U16" s="116"/>
      <c r="V16" s="116">
        <v>8</v>
      </c>
      <c r="W16" s="116">
        <v>8</v>
      </c>
      <c r="X16" s="116">
        <v>9</v>
      </c>
      <c r="Y16" s="112">
        <v>14</v>
      </c>
      <c r="Z16" s="112">
        <v>13</v>
      </c>
      <c r="AB16" s="117">
        <f t="shared" si="2"/>
        <v>1.0869565217391304E-2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17</v>
      </c>
      <c r="W17" s="116">
        <v>17</v>
      </c>
      <c r="X17" s="116">
        <v>19</v>
      </c>
      <c r="Y17" s="112">
        <v>12</v>
      </c>
      <c r="Z17" s="112">
        <v>21</v>
      </c>
      <c r="AB17" s="117">
        <f t="shared" si="2"/>
        <v>1.7558528428093644E-2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</v>
      </c>
      <c r="W18" s="116">
        <v>16</v>
      </c>
      <c r="X18" s="116">
        <v>18</v>
      </c>
      <c r="Y18" s="112">
        <v>18</v>
      </c>
      <c r="Z18" s="112">
        <v>8</v>
      </c>
      <c r="AB18" s="117">
        <f t="shared" si="2"/>
        <v>6.688963210702341E-3</v>
      </c>
    </row>
    <row r="19" spans="1:28" x14ac:dyDescent="0.25">
      <c r="A19" s="63" t="str">
        <f>$S$1&amp;" ("&amp;$V$2&amp;" to "&amp;$Z$2&amp;")"</f>
        <v>Paroo (2018-19 to 2022-23)</v>
      </c>
      <c r="B19" s="63"/>
      <c r="C19" s="63"/>
      <c r="D19" s="63"/>
      <c r="E19" s="63"/>
      <c r="F19" s="63"/>
      <c r="G19" s="63" t="str">
        <f>$S$1&amp;" ("&amp;$V$2&amp;" to "&amp;$Z$2&amp;")"</f>
        <v>Paroo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33</v>
      </c>
      <c r="W19" s="116">
        <v>59</v>
      </c>
      <c r="X19" s="116">
        <v>47</v>
      </c>
      <c r="Y19" s="112">
        <v>75</v>
      </c>
      <c r="Z19" s="112">
        <v>68</v>
      </c>
      <c r="AB19" s="117">
        <f t="shared" si="2"/>
        <v>5.6856187290969896E-2</v>
      </c>
    </row>
    <row r="20" spans="1:28" x14ac:dyDescent="0.25">
      <c r="S20" s="115" t="s">
        <v>64</v>
      </c>
      <c r="T20" s="115"/>
      <c r="U20" s="116"/>
      <c r="V20" s="116">
        <v>26</v>
      </c>
      <c r="W20" s="116">
        <v>21</v>
      </c>
      <c r="X20" s="116">
        <v>23</v>
      </c>
      <c r="Y20" s="112">
        <v>22</v>
      </c>
      <c r="Z20" s="112">
        <v>23</v>
      </c>
      <c r="AB20" s="117">
        <f t="shared" si="2"/>
        <v>1.9230769230769232E-2</v>
      </c>
    </row>
    <row r="21" spans="1:28" x14ac:dyDescent="0.25">
      <c r="S21" s="115" t="s">
        <v>65</v>
      </c>
      <c r="T21" s="115"/>
      <c r="U21" s="116"/>
      <c r="V21" s="116">
        <v>74</v>
      </c>
      <c r="W21" s="116">
        <v>67</v>
      </c>
      <c r="X21" s="116">
        <v>87</v>
      </c>
      <c r="Y21" s="112">
        <v>96</v>
      </c>
      <c r="Z21" s="112">
        <v>89</v>
      </c>
      <c r="AB21" s="117">
        <f t="shared" si="2"/>
        <v>7.4414715719063551E-2</v>
      </c>
    </row>
    <row r="22" spans="1:28" x14ac:dyDescent="0.25">
      <c r="S22" s="115" t="s">
        <v>66</v>
      </c>
      <c r="T22" s="115"/>
      <c r="U22" s="116"/>
      <c r="V22" s="116">
        <v>38</v>
      </c>
      <c r="W22" s="116">
        <v>47</v>
      </c>
      <c r="X22" s="116">
        <v>61</v>
      </c>
      <c r="Y22" s="112">
        <v>50</v>
      </c>
      <c r="Z22" s="112">
        <v>61</v>
      </c>
      <c r="AB22" s="117">
        <f t="shared" si="2"/>
        <v>5.1003344481605352E-2</v>
      </c>
    </row>
    <row r="23" spans="1:28" x14ac:dyDescent="0.25">
      <c r="S23" s="115" t="s">
        <v>67</v>
      </c>
      <c r="T23" s="115"/>
      <c r="U23" s="116"/>
      <c r="V23" s="116">
        <v>49</v>
      </c>
      <c r="W23" s="116">
        <v>33</v>
      </c>
      <c r="X23" s="116">
        <v>41</v>
      </c>
      <c r="Y23" s="112">
        <v>37</v>
      </c>
      <c r="Z23" s="112">
        <v>38</v>
      </c>
      <c r="AB23" s="117">
        <f t="shared" si="2"/>
        <v>3.177257525083612E-2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16</v>
      </c>
      <c r="W25" s="116">
        <v>13</v>
      </c>
      <c r="X25" s="116">
        <v>23</v>
      </c>
      <c r="Y25" s="112">
        <v>24</v>
      </c>
      <c r="Z25" s="112">
        <v>17</v>
      </c>
      <c r="AB25" s="117">
        <f t="shared" si="2"/>
        <v>1.4214046822742474E-2</v>
      </c>
    </row>
    <row r="26" spans="1:28" x14ac:dyDescent="0.25">
      <c r="S26" s="115" t="s">
        <v>70</v>
      </c>
      <c r="T26" s="115"/>
      <c r="U26" s="116"/>
      <c r="V26" s="116">
        <v>25</v>
      </c>
      <c r="W26" s="116">
        <v>40</v>
      </c>
      <c r="X26" s="116">
        <v>34</v>
      </c>
      <c r="Y26" s="112">
        <v>45</v>
      </c>
      <c r="Z26" s="112">
        <v>37</v>
      </c>
      <c r="AB26" s="117">
        <f t="shared" si="2"/>
        <v>3.0936454849498328E-2</v>
      </c>
    </row>
    <row r="27" spans="1:28" x14ac:dyDescent="0.25">
      <c r="S27" s="115" t="s">
        <v>71</v>
      </c>
      <c r="T27" s="115"/>
      <c r="U27" s="116"/>
      <c r="V27" s="116">
        <v>43</v>
      </c>
      <c r="W27" s="116">
        <v>34</v>
      </c>
      <c r="X27" s="116">
        <v>38</v>
      </c>
      <c r="Y27" s="112">
        <v>62</v>
      </c>
      <c r="Z27" s="112">
        <v>49</v>
      </c>
      <c r="AB27" s="117">
        <f t="shared" si="2"/>
        <v>4.096989966555184E-2</v>
      </c>
    </row>
    <row r="28" spans="1:28" x14ac:dyDescent="0.25">
      <c r="S28" s="115" t="s">
        <v>72</v>
      </c>
      <c r="T28" s="115"/>
      <c r="U28" s="116"/>
      <c r="V28" s="116">
        <v>25</v>
      </c>
      <c r="W28" s="116">
        <v>41</v>
      </c>
      <c r="X28" s="116">
        <v>36</v>
      </c>
      <c r="Y28" s="112">
        <v>34</v>
      </c>
      <c r="Z28" s="112">
        <v>49</v>
      </c>
      <c r="AB28" s="117">
        <f t="shared" si="2"/>
        <v>4.096989966555184E-2</v>
      </c>
    </row>
    <row r="29" spans="1:28" x14ac:dyDescent="0.25">
      <c r="S29" s="115" t="s">
        <v>73</v>
      </c>
      <c r="T29" s="115"/>
      <c r="U29" s="116"/>
      <c r="V29" s="116">
        <v>133</v>
      </c>
      <c r="W29" s="116">
        <v>151</v>
      </c>
      <c r="X29" s="116">
        <v>142</v>
      </c>
      <c r="Y29" s="112">
        <v>139</v>
      </c>
      <c r="Z29" s="112">
        <v>141</v>
      </c>
      <c r="AB29" s="117">
        <f t="shared" si="2"/>
        <v>0.11789297658862877</v>
      </c>
    </row>
    <row r="30" spans="1:28" x14ac:dyDescent="0.25">
      <c r="S30" s="115" t="s">
        <v>74</v>
      </c>
      <c r="T30" s="115"/>
      <c r="U30" s="116"/>
      <c r="V30" s="116">
        <v>111</v>
      </c>
      <c r="W30" s="116">
        <v>88</v>
      </c>
      <c r="X30" s="116">
        <v>93</v>
      </c>
      <c r="Y30" s="112">
        <v>92</v>
      </c>
      <c r="Z30" s="112">
        <v>83</v>
      </c>
      <c r="AB30" s="117">
        <f t="shared" si="2"/>
        <v>6.9397993311036785E-2</v>
      </c>
    </row>
    <row r="31" spans="1:28" x14ac:dyDescent="0.25">
      <c r="S31" s="115" t="s">
        <v>75</v>
      </c>
      <c r="T31" s="115"/>
      <c r="U31" s="116"/>
      <c r="V31" s="116">
        <v>117</v>
      </c>
      <c r="W31" s="116">
        <v>142</v>
      </c>
      <c r="X31" s="116">
        <v>133</v>
      </c>
      <c r="Y31" s="112">
        <v>128</v>
      </c>
      <c r="Z31" s="112">
        <v>133</v>
      </c>
      <c r="AB31" s="117">
        <f t="shared" si="2"/>
        <v>0.11120401337792642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</v>
      </c>
      <c r="W32" s="116">
        <v>7</v>
      </c>
      <c r="X32" s="116">
        <v>6</v>
      </c>
      <c r="Y32" s="112">
        <v>8</v>
      </c>
      <c r="Z32" s="112">
        <v>7</v>
      </c>
      <c r="AB32" s="117">
        <f t="shared" si="2"/>
        <v>5.8528428093645481E-3</v>
      </c>
    </row>
    <row r="33" spans="19:32" x14ac:dyDescent="0.25">
      <c r="S33" s="115" t="s">
        <v>77</v>
      </c>
      <c r="T33" s="115"/>
      <c r="U33" s="116"/>
      <c r="V33" s="116">
        <v>32</v>
      </c>
      <c r="W33" s="116">
        <v>52</v>
      </c>
      <c r="X33" s="116">
        <v>45</v>
      </c>
      <c r="Y33" s="112">
        <v>51</v>
      </c>
      <c r="Z33" s="112">
        <v>42</v>
      </c>
      <c r="AB33" s="117">
        <f t="shared" si="2"/>
        <v>3.5117056856187288E-2</v>
      </c>
    </row>
    <row r="34" spans="19:32" x14ac:dyDescent="0.25">
      <c r="S34" s="118" t="s">
        <v>53</v>
      </c>
      <c r="T34" s="118"/>
      <c r="U34" s="119"/>
      <c r="V34" s="119">
        <v>1083</v>
      </c>
      <c r="W34" s="119">
        <v>1172</v>
      </c>
      <c r="X34" s="119">
        <v>1171</v>
      </c>
      <c r="Y34" s="120">
        <v>1223</v>
      </c>
      <c r="Z34" s="120">
        <v>1196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580</v>
      </c>
      <c r="W37" s="112">
        <v>659</v>
      </c>
      <c r="X37" s="112">
        <v>677</v>
      </c>
      <c r="Y37" s="112">
        <v>700</v>
      </c>
      <c r="Z37" s="112">
        <v>680</v>
      </c>
      <c r="AB37" s="132">
        <f>Z37/Z40*100</f>
        <v>83.12958435207824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143</v>
      </c>
      <c r="W38" s="112">
        <v>144</v>
      </c>
      <c r="X38" s="112">
        <v>138</v>
      </c>
      <c r="Y38" s="112">
        <v>130</v>
      </c>
      <c r="Z38" s="112">
        <v>138</v>
      </c>
      <c r="AB38" s="132">
        <f>Z38/Z40*100</f>
        <v>16.87041564792176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723</v>
      </c>
      <c r="W40" s="112">
        <v>803</v>
      </c>
      <c r="X40" s="112">
        <v>815</v>
      </c>
      <c r="Y40" s="112">
        <v>830</v>
      </c>
      <c r="Z40" s="112">
        <v>818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6</v>
      </c>
      <c r="X45" s="112">
        <v>13</v>
      </c>
      <c r="Y45" s="112">
        <v>18</v>
      </c>
      <c r="Z45" s="112">
        <v>18</v>
      </c>
    </row>
    <row r="46" spans="19:32" x14ac:dyDescent="0.25">
      <c r="S46" s="115" t="s">
        <v>38</v>
      </c>
      <c r="T46" s="115"/>
      <c r="U46" s="112"/>
      <c r="V46" s="112">
        <v>26</v>
      </c>
      <c r="W46" s="112">
        <v>22</v>
      </c>
      <c r="X46" s="112">
        <v>27</v>
      </c>
      <c r="Y46" s="112">
        <v>37</v>
      </c>
      <c r="Z46" s="112">
        <v>39</v>
      </c>
    </row>
    <row r="47" spans="19:32" x14ac:dyDescent="0.25">
      <c r="S47" s="115" t="s">
        <v>39</v>
      </c>
      <c r="T47" s="115"/>
      <c r="U47" s="112"/>
      <c r="V47" s="112">
        <v>34</v>
      </c>
      <c r="W47" s="112">
        <v>38</v>
      </c>
      <c r="X47" s="112">
        <v>40</v>
      </c>
      <c r="Y47" s="112">
        <v>46</v>
      </c>
      <c r="Z47" s="112">
        <v>41</v>
      </c>
    </row>
    <row r="48" spans="19:32" x14ac:dyDescent="0.25">
      <c r="S48" s="115" t="s">
        <v>40</v>
      </c>
      <c r="T48" s="115"/>
      <c r="U48" s="112"/>
      <c r="V48" s="112">
        <v>100</v>
      </c>
      <c r="W48" s="112">
        <v>66</v>
      </c>
      <c r="X48" s="112">
        <v>62</v>
      </c>
      <c r="Y48" s="112">
        <v>50</v>
      </c>
      <c r="Z48" s="112">
        <v>52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45</v>
      </c>
      <c r="W49" s="112">
        <v>66</v>
      </c>
      <c r="X49" s="112">
        <v>63</v>
      </c>
      <c r="Y49" s="112">
        <v>66</v>
      </c>
      <c r="Z49" s="112">
        <v>60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Paroo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49</v>
      </c>
      <c r="W50" s="112">
        <v>47</v>
      </c>
      <c r="X50" s="112">
        <v>56</v>
      </c>
      <c r="Y50" s="112">
        <v>57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</v>
      </c>
      <c r="W51" s="112">
        <v>42</v>
      </c>
      <c r="X51" s="112">
        <v>48</v>
      </c>
      <c r="Y51" s="112">
        <v>48</v>
      </c>
      <c r="Z51" s="112">
        <v>47</v>
      </c>
    </row>
    <row r="52" spans="1:26" ht="15" customHeight="1" x14ac:dyDescent="0.25">
      <c r="S52" s="115" t="s">
        <v>44</v>
      </c>
      <c r="T52" s="115"/>
      <c r="U52" s="112"/>
      <c r="V52" s="112">
        <v>44</v>
      </c>
      <c r="W52" s="112">
        <v>52</v>
      </c>
      <c r="X52" s="112">
        <v>56</v>
      </c>
      <c r="Y52" s="112">
        <v>54</v>
      </c>
      <c r="Z52" s="112">
        <v>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45</v>
      </c>
      <c r="W53" s="112">
        <v>52</v>
      </c>
      <c r="X53" s="112">
        <v>51</v>
      </c>
      <c r="Y53" s="112">
        <v>56</v>
      </c>
      <c r="Z53" s="112">
        <v>50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</v>
      </c>
      <c r="W54" s="112">
        <v>65</v>
      </c>
      <c r="X54" s="112">
        <v>49</v>
      </c>
      <c r="Y54" s="112">
        <v>46</v>
      </c>
      <c r="Z54" s="112">
        <v>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62</v>
      </c>
      <c r="W55" s="112">
        <v>42</v>
      </c>
      <c r="X55" s="112">
        <v>59</v>
      </c>
      <c r="Y55" s="112">
        <v>60</v>
      </c>
      <c r="Z55" s="112">
        <v>51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35</v>
      </c>
      <c r="X56" s="112">
        <v>30</v>
      </c>
      <c r="Y56" s="112">
        <v>33</v>
      </c>
      <c r="Z56" s="112">
        <v>29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20</v>
      </c>
      <c r="X57" s="112">
        <v>17</v>
      </c>
      <c r="Y57" s="112">
        <v>17</v>
      </c>
      <c r="Z57" s="112">
        <v>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</v>
      </c>
      <c r="W58" s="112">
        <v>13</v>
      </c>
      <c r="X58" s="112">
        <v>12</v>
      </c>
      <c r="Y58" s="112">
        <v>13</v>
      </c>
      <c r="Z58" s="112">
        <v>17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3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548</v>
      </c>
      <c r="W61" s="112">
        <v>565</v>
      </c>
      <c r="X61" s="112">
        <v>587</v>
      </c>
      <c r="Y61" s="112">
        <v>603</v>
      </c>
      <c r="Z61" s="112">
        <v>581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5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0</v>
      </c>
      <c r="X64" s="112">
        <v>6</v>
      </c>
      <c r="Y64" s="112">
        <v>13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Paroo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</v>
      </c>
      <c r="W65" s="112">
        <v>34</v>
      </c>
      <c r="X65" s="112">
        <v>29</v>
      </c>
      <c r="Y65" s="112">
        <v>33</v>
      </c>
      <c r="Z65" s="112">
        <v>42</v>
      </c>
    </row>
    <row r="66" spans="1:26" x14ac:dyDescent="0.25">
      <c r="S66" s="115" t="s">
        <v>39</v>
      </c>
      <c r="T66" s="115"/>
      <c r="U66" s="112"/>
      <c r="V66" s="112">
        <v>31</v>
      </c>
      <c r="W66" s="112">
        <v>47</v>
      </c>
      <c r="X66" s="112">
        <v>40</v>
      </c>
      <c r="Y66" s="112">
        <v>54</v>
      </c>
      <c r="Z66" s="112">
        <v>42</v>
      </c>
    </row>
    <row r="67" spans="1:26" x14ac:dyDescent="0.25">
      <c r="S67" s="115" t="s">
        <v>40</v>
      </c>
      <c r="T67" s="115"/>
      <c r="U67" s="112"/>
      <c r="V67" s="112">
        <v>53</v>
      </c>
      <c r="W67" s="112">
        <v>70</v>
      </c>
      <c r="X67" s="112">
        <v>67</v>
      </c>
      <c r="Y67" s="112">
        <v>53</v>
      </c>
      <c r="Z67" s="112">
        <v>63</v>
      </c>
    </row>
    <row r="68" spans="1:26" x14ac:dyDescent="0.25">
      <c r="S68" s="115" t="s">
        <v>41</v>
      </c>
      <c r="T68" s="115"/>
      <c r="U68" s="112"/>
      <c r="V68" s="112">
        <v>56</v>
      </c>
      <c r="W68" s="112">
        <v>65</v>
      </c>
      <c r="X68" s="112">
        <v>55</v>
      </c>
      <c r="Y68" s="112">
        <v>71</v>
      </c>
      <c r="Z68" s="112">
        <v>61</v>
      </c>
    </row>
    <row r="69" spans="1:26" x14ac:dyDescent="0.25">
      <c r="S69" s="115" t="s">
        <v>42</v>
      </c>
      <c r="T69" s="115"/>
      <c r="U69" s="112"/>
      <c r="V69" s="112">
        <v>48</v>
      </c>
      <c r="W69" s="112">
        <v>49</v>
      </c>
      <c r="X69" s="112">
        <v>49</v>
      </c>
      <c r="Y69" s="112">
        <v>45</v>
      </c>
      <c r="Z69" s="112">
        <v>60</v>
      </c>
    </row>
    <row r="70" spans="1:26" x14ac:dyDescent="0.25">
      <c r="S70" s="115" t="s">
        <v>43</v>
      </c>
      <c r="T70" s="115"/>
      <c r="U70" s="112"/>
      <c r="V70" s="112">
        <v>44</v>
      </c>
      <c r="W70" s="112">
        <v>39</v>
      </c>
      <c r="X70" s="112">
        <v>49</v>
      </c>
      <c r="Y70" s="112">
        <v>48</v>
      </c>
      <c r="Z70" s="112">
        <v>33</v>
      </c>
    </row>
    <row r="71" spans="1:26" x14ac:dyDescent="0.25">
      <c r="S71" s="115" t="s">
        <v>44</v>
      </c>
      <c r="T71" s="115"/>
      <c r="U71" s="112"/>
      <c r="V71" s="112">
        <v>63</v>
      </c>
      <c r="W71" s="112">
        <v>77</v>
      </c>
      <c r="X71" s="112">
        <v>67</v>
      </c>
      <c r="Y71" s="112">
        <v>58</v>
      </c>
      <c r="Z71" s="112">
        <v>63</v>
      </c>
    </row>
    <row r="72" spans="1:26" x14ac:dyDescent="0.25">
      <c r="S72" s="115" t="s">
        <v>45</v>
      </c>
      <c r="T72" s="115"/>
      <c r="U72" s="112"/>
      <c r="V72" s="112">
        <v>54</v>
      </c>
      <c r="W72" s="112">
        <v>52</v>
      </c>
      <c r="X72" s="112">
        <v>61</v>
      </c>
      <c r="Y72" s="112">
        <v>70</v>
      </c>
      <c r="Z72" s="112">
        <v>76</v>
      </c>
    </row>
    <row r="73" spans="1:26" x14ac:dyDescent="0.25">
      <c r="S73" s="115" t="s">
        <v>46</v>
      </c>
      <c r="T73" s="115"/>
      <c r="U73" s="112"/>
      <c r="V73" s="112">
        <v>50</v>
      </c>
      <c r="W73" s="112">
        <v>63</v>
      </c>
      <c r="X73" s="112">
        <v>55</v>
      </c>
      <c r="Y73" s="112">
        <v>60</v>
      </c>
      <c r="Z73" s="112">
        <v>54</v>
      </c>
    </row>
    <row r="74" spans="1:26" x14ac:dyDescent="0.25">
      <c r="S74" s="115" t="s">
        <v>47</v>
      </c>
      <c r="T74" s="115"/>
      <c r="U74" s="112"/>
      <c r="V74" s="112">
        <v>53</v>
      </c>
      <c r="W74" s="112">
        <v>52</v>
      </c>
      <c r="X74" s="112">
        <v>46</v>
      </c>
      <c r="Y74" s="112">
        <v>50</v>
      </c>
      <c r="Z74" s="112">
        <v>48</v>
      </c>
    </row>
    <row r="75" spans="1:26" x14ac:dyDescent="0.25">
      <c r="S75" s="115" t="s">
        <v>48</v>
      </c>
      <c r="T75" s="115"/>
      <c r="U75" s="112"/>
      <c r="V75" s="112">
        <v>32</v>
      </c>
      <c r="W75" s="112">
        <v>31</v>
      </c>
      <c r="X75" s="112">
        <v>29</v>
      </c>
      <c r="Y75" s="112">
        <v>35</v>
      </c>
      <c r="Z75" s="112">
        <v>33</v>
      </c>
    </row>
    <row r="76" spans="1:26" x14ac:dyDescent="0.25">
      <c r="S76" s="115" t="s">
        <v>49</v>
      </c>
      <c r="T76" s="115"/>
      <c r="U76" s="112"/>
      <c r="V76" s="112">
        <v>12</v>
      </c>
      <c r="W76" s="112">
        <v>17</v>
      </c>
      <c r="X76" s="112">
        <v>18</v>
      </c>
      <c r="Y76" s="112">
        <v>17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3</v>
      </c>
      <c r="X77" s="112">
        <v>8</v>
      </c>
      <c r="Y77" s="112">
        <v>10</v>
      </c>
      <c r="Z77" s="112">
        <v>8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2</v>
      </c>
      <c r="Y78" s="112">
        <v>3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541</v>
      </c>
      <c r="W80" s="112">
        <v>603</v>
      </c>
      <c r="X80" s="112">
        <v>582</v>
      </c>
      <c r="Y80" s="112">
        <v>619</v>
      </c>
      <c r="Z80" s="112">
        <v>611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Paroo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32</v>
      </c>
      <c r="W83" s="112">
        <v>36</v>
      </c>
      <c r="X83" s="112">
        <v>40</v>
      </c>
      <c r="Y83" s="112">
        <v>47</v>
      </c>
      <c r="Z83" s="112">
        <v>43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</v>
      </c>
      <c r="W84" s="112">
        <v>12</v>
      </c>
      <c r="X84" s="112">
        <v>12</v>
      </c>
      <c r="Y84" s="112">
        <v>12</v>
      </c>
      <c r="Z84" s="112">
        <v>16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51</v>
      </c>
      <c r="W85" s="112">
        <v>52</v>
      </c>
      <c r="X85" s="112">
        <v>57</v>
      </c>
      <c r="Y85" s="112">
        <v>55</v>
      </c>
      <c r="Z85" s="112">
        <v>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1,193</v>
      </c>
      <c r="D86" s="96">
        <f t="shared" ref="D86:D91" si="4">AD4</f>
        <v>-2.4529844644317289E-2</v>
      </c>
      <c r="E86" s="97">
        <f t="shared" ref="E86:E91" si="5">AD4</f>
        <v>-2.4529844644317289E-2</v>
      </c>
      <c r="F86" s="96">
        <f t="shared" ref="F86:F91" si="6">AF4</f>
        <v>9.6507352941176405E-2</v>
      </c>
      <c r="G86" s="97">
        <f t="shared" ref="G86:G91" si="7">AF4</f>
        <v>9.6507352941176405E-2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20</v>
      </c>
      <c r="W86" s="112">
        <v>27</v>
      </c>
      <c r="X86" s="112">
        <v>28</v>
      </c>
      <c r="Y86" s="112">
        <v>31</v>
      </c>
      <c r="Z86" s="112">
        <v>22</v>
      </c>
    </row>
    <row r="87" spans="1:30" ht="15" customHeight="1" x14ac:dyDescent="0.25">
      <c r="A87" s="98" t="s">
        <v>4</v>
      </c>
      <c r="B87" s="49"/>
      <c r="C87" s="57" t="str">
        <f t="shared" si="3"/>
        <v>580</v>
      </c>
      <c r="D87" s="96">
        <f t="shared" si="4"/>
        <v>-3.4941763727121433E-2</v>
      </c>
      <c r="E87" s="97">
        <f t="shared" si="5"/>
        <v>-3.4941763727121433E-2</v>
      </c>
      <c r="F87" s="96">
        <f t="shared" si="6"/>
        <v>5.8394160583941535E-2</v>
      </c>
      <c r="G87" s="97">
        <f t="shared" si="7"/>
        <v>5.8394160583941535E-2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11</v>
      </c>
      <c r="W87" s="112">
        <v>6</v>
      </c>
      <c r="X87" s="112">
        <v>11</v>
      </c>
      <c r="Y87" s="112">
        <v>7</v>
      </c>
      <c r="Z87" s="112">
        <v>10</v>
      </c>
    </row>
    <row r="88" spans="1:30" ht="15" customHeight="1" x14ac:dyDescent="0.25">
      <c r="A88" s="98" t="s">
        <v>5</v>
      </c>
      <c r="B88" s="49"/>
      <c r="C88" s="57" t="str">
        <f t="shared" si="3"/>
        <v>617</v>
      </c>
      <c r="D88" s="96">
        <f t="shared" si="4"/>
        <v>3.2520325203251321E-3</v>
      </c>
      <c r="E88" s="97">
        <f t="shared" si="5"/>
        <v>3.2520325203251321E-3</v>
      </c>
      <c r="F88" s="96">
        <f t="shared" si="6"/>
        <v>0.15327102803738324</v>
      </c>
      <c r="G88" s="97">
        <f t="shared" si="7"/>
        <v>0.15327102803738324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</v>
      </c>
      <c r="W88" s="112">
        <v>8</v>
      </c>
      <c r="X88" s="112">
        <v>15</v>
      </c>
      <c r="Y88" s="112">
        <v>12</v>
      </c>
      <c r="Z88" s="112">
        <v>12</v>
      </c>
    </row>
    <row r="89" spans="1:30" ht="15" customHeight="1" x14ac:dyDescent="0.25">
      <c r="A89" s="49" t="s">
        <v>6</v>
      </c>
      <c r="B89" s="49"/>
      <c r="C89" s="57" t="str">
        <f t="shared" si="3"/>
        <v>817</v>
      </c>
      <c r="D89" s="96">
        <f t="shared" si="4"/>
        <v>-1.4475271411338975E-2</v>
      </c>
      <c r="E89" s="97">
        <f t="shared" si="5"/>
        <v>-1.4475271411338975E-2</v>
      </c>
      <c r="F89" s="96">
        <f t="shared" si="6"/>
        <v>0.13157894736842102</v>
      </c>
      <c r="G89" s="97">
        <f t="shared" si="7"/>
        <v>0.13157894736842102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37</v>
      </c>
      <c r="W89" s="112">
        <v>36</v>
      </c>
      <c r="X89" s="112">
        <v>32</v>
      </c>
      <c r="Y89" s="112">
        <v>37</v>
      </c>
      <c r="Z89" s="112">
        <v>43</v>
      </c>
    </row>
    <row r="90" spans="1:30" ht="15" customHeight="1" x14ac:dyDescent="0.25">
      <c r="A90" s="49" t="s">
        <v>95</v>
      </c>
      <c r="B90" s="49"/>
      <c r="C90" s="57" t="str">
        <f t="shared" si="3"/>
        <v>$40,831</v>
      </c>
      <c r="D90" s="96">
        <f t="shared" si="4"/>
        <v>9.58784813932545E-3</v>
      </c>
      <c r="E90" s="97">
        <f t="shared" si="5"/>
        <v>9.58784813932545E-3</v>
      </c>
      <c r="F90" s="96">
        <f t="shared" si="6"/>
        <v>0.1404541692701009</v>
      </c>
      <c r="G90" s="97">
        <f t="shared" si="7"/>
        <v>0.1404541692701009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65</v>
      </c>
      <c r="W90" s="112">
        <v>67</v>
      </c>
      <c r="X90" s="112">
        <v>69</v>
      </c>
      <c r="Y90" s="112">
        <v>75</v>
      </c>
      <c r="Z90" s="112">
        <v>57</v>
      </c>
    </row>
    <row r="91" spans="1:30" ht="15" customHeight="1" x14ac:dyDescent="0.25">
      <c r="A91" s="49" t="s">
        <v>7</v>
      </c>
      <c r="B91" s="49"/>
      <c r="C91" s="57" t="str">
        <f t="shared" si="3"/>
        <v>$43.4 mil</v>
      </c>
      <c r="D91" s="96">
        <f t="shared" si="4"/>
        <v>5.3566792137219599E-2</v>
      </c>
      <c r="E91" s="97">
        <f t="shared" si="5"/>
        <v>5.3566792137219599E-2</v>
      </c>
      <c r="F91" s="96">
        <f t="shared" si="6"/>
        <v>0.59987942003582351</v>
      </c>
      <c r="G91" s="97">
        <f t="shared" si="7"/>
        <v>0.59987942003582351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352</v>
      </c>
      <c r="W91" s="112">
        <v>398</v>
      </c>
      <c r="X91" s="112">
        <v>417</v>
      </c>
      <c r="Y91" s="112">
        <v>420</v>
      </c>
      <c r="Z91" s="112">
        <v>413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26</v>
      </c>
      <c r="W93" s="112">
        <v>28</v>
      </c>
      <c r="X93" s="112">
        <v>27</v>
      </c>
      <c r="Y93" s="112">
        <v>28</v>
      </c>
      <c r="Z93" s="112">
        <v>33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55</v>
      </c>
      <c r="W94" s="112">
        <v>55</v>
      </c>
      <c r="X94" s="112">
        <v>57</v>
      </c>
      <c r="Y94" s="112">
        <v>51</v>
      </c>
      <c r="Z94" s="112">
        <v>49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</v>
      </c>
      <c r="W95" s="112">
        <v>12</v>
      </c>
      <c r="X95" s="112">
        <v>8</v>
      </c>
      <c r="Y95" s="112">
        <v>4</v>
      </c>
      <c r="Z95" s="112">
        <v>11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78</v>
      </c>
      <c r="W96" s="112">
        <v>81</v>
      </c>
      <c r="X96" s="112">
        <v>66</v>
      </c>
      <c r="Y96" s="112">
        <v>70</v>
      </c>
      <c r="Z96" s="112">
        <v>72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41</v>
      </c>
      <c r="W97" s="112">
        <v>42</v>
      </c>
      <c r="X97" s="112">
        <v>46</v>
      </c>
      <c r="Y97" s="112">
        <v>54</v>
      </c>
      <c r="Z97" s="112">
        <v>56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30</v>
      </c>
      <c r="W98" s="112">
        <v>21</v>
      </c>
      <c r="X98" s="112">
        <v>17</v>
      </c>
      <c r="Y98" s="112">
        <v>17</v>
      </c>
      <c r="Z98" s="112">
        <v>21</v>
      </c>
    </row>
    <row r="99" spans="1:32" ht="15" customHeight="1" x14ac:dyDescent="0.25">
      <c r="S99" s="115" t="s">
        <v>196</v>
      </c>
      <c r="T99" s="115"/>
      <c r="U99" s="112"/>
      <c r="V99" s="112">
        <v>7</v>
      </c>
      <c r="W99" s="112">
        <v>5</v>
      </c>
      <c r="X99" s="112">
        <v>3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32</v>
      </c>
      <c r="W100" s="112">
        <v>50</v>
      </c>
      <c r="X100" s="112">
        <v>50</v>
      </c>
      <c r="Y100" s="112">
        <v>64</v>
      </c>
      <c r="Z100" s="112">
        <v>51</v>
      </c>
    </row>
    <row r="101" spans="1:32" x14ac:dyDescent="0.25">
      <c r="A101" s="18"/>
      <c r="S101" s="118" t="s">
        <v>53</v>
      </c>
      <c r="T101" s="118"/>
      <c r="U101" s="112"/>
      <c r="V101" s="112">
        <v>373</v>
      </c>
      <c r="W101" s="112">
        <v>404</v>
      </c>
      <c r="X101" s="112">
        <v>392</v>
      </c>
      <c r="Y101" s="112">
        <v>410</v>
      </c>
      <c r="Z101" s="112">
        <v>402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608</v>
      </c>
      <c r="W104" s="112">
        <v>643</v>
      </c>
      <c r="X104" s="112">
        <v>636</v>
      </c>
      <c r="Y104" s="112">
        <v>693</v>
      </c>
      <c r="Z104" s="112">
        <v>697</v>
      </c>
      <c r="AB104" s="109" t="str">
        <f>TEXT(Z104,"###,###")</f>
        <v>697</v>
      </c>
      <c r="AD104" s="130">
        <f>Z104/($Z$4)*100</f>
        <v>58.424140821458501</v>
      </c>
      <c r="AF104" s="109"/>
    </row>
    <row r="105" spans="1:32" x14ac:dyDescent="0.25">
      <c r="S105" s="115" t="s">
        <v>17</v>
      </c>
      <c r="T105" s="115"/>
      <c r="U105" s="112"/>
      <c r="V105" s="112">
        <v>340</v>
      </c>
      <c r="W105" s="112">
        <v>359</v>
      </c>
      <c r="X105" s="112">
        <v>338</v>
      </c>
      <c r="Y105" s="112">
        <v>343</v>
      </c>
      <c r="Z105" s="112">
        <v>320</v>
      </c>
      <c r="AB105" s="109" t="str">
        <f>TEXT(Z105,"###,###")</f>
        <v>320</v>
      </c>
      <c r="AD105" s="130">
        <f>Z105/($Z$4)*100</f>
        <v>26.823134953897735</v>
      </c>
      <c r="AF105" s="109"/>
    </row>
    <row r="106" spans="1:32" x14ac:dyDescent="0.25">
      <c r="S106" s="118" t="s">
        <v>53</v>
      </c>
      <c r="T106" s="118"/>
      <c r="U106" s="120"/>
      <c r="V106" s="120">
        <v>948</v>
      </c>
      <c r="W106" s="120">
        <v>1002</v>
      </c>
      <c r="X106" s="120">
        <v>974</v>
      </c>
      <c r="Y106" s="120">
        <v>1036</v>
      </c>
      <c r="Z106" s="120">
        <v>1017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223</v>
      </c>
      <c r="W108" s="112">
        <v>209</v>
      </c>
      <c r="X108" s="112">
        <v>233</v>
      </c>
      <c r="Y108" s="112">
        <v>271</v>
      </c>
      <c r="Z108" s="112">
        <v>248</v>
      </c>
      <c r="AB108" s="109" t="str">
        <f>TEXT(Z108,"###,###")</f>
        <v>248</v>
      </c>
      <c r="AD108" s="130">
        <f>Z108/($Z$4)*100</f>
        <v>20.787929589270746</v>
      </c>
      <c r="AF108" s="109"/>
    </row>
    <row r="109" spans="1:32" x14ac:dyDescent="0.25">
      <c r="S109" s="115" t="s">
        <v>20</v>
      </c>
      <c r="T109" s="115"/>
      <c r="U109" s="112"/>
      <c r="V109" s="112">
        <v>206</v>
      </c>
      <c r="W109" s="112">
        <v>254</v>
      </c>
      <c r="X109" s="112">
        <v>230</v>
      </c>
      <c r="Y109" s="112">
        <v>207</v>
      </c>
      <c r="Z109" s="112">
        <v>213</v>
      </c>
      <c r="AB109" s="109" t="str">
        <f>TEXT(Z109,"###,###")</f>
        <v>213</v>
      </c>
      <c r="AD109" s="130">
        <f>Z109/($Z$4)*100</f>
        <v>17.854149203688181</v>
      </c>
      <c r="AF109" s="109"/>
    </row>
    <row r="110" spans="1:32" x14ac:dyDescent="0.25">
      <c r="S110" s="115" t="s">
        <v>21</v>
      </c>
      <c r="T110" s="115"/>
      <c r="U110" s="112"/>
      <c r="V110" s="112">
        <v>238</v>
      </c>
      <c r="W110" s="112">
        <v>259</v>
      </c>
      <c r="X110" s="112">
        <v>227</v>
      </c>
      <c r="Y110" s="112">
        <v>280</v>
      </c>
      <c r="Z110" s="112">
        <v>291</v>
      </c>
      <c r="AB110" s="109" t="str">
        <f>TEXT(Z110,"###,###")</f>
        <v>291</v>
      </c>
      <c r="AD110" s="130">
        <f>Z110/($Z$4)*100</f>
        <v>24.392288348700756</v>
      </c>
      <c r="AF110" s="109"/>
    </row>
    <row r="111" spans="1:32" x14ac:dyDescent="0.25">
      <c r="S111" s="115" t="s">
        <v>22</v>
      </c>
      <c r="T111" s="115"/>
      <c r="U111" s="112"/>
      <c r="V111" s="112">
        <v>259</v>
      </c>
      <c r="W111" s="112">
        <v>247</v>
      </c>
      <c r="X111" s="112">
        <v>284</v>
      </c>
      <c r="Y111" s="112">
        <v>281</v>
      </c>
      <c r="Z111" s="112">
        <v>261</v>
      </c>
      <c r="AB111" s="109" t="str">
        <f>TEXT(Z111,"###,###")</f>
        <v>261</v>
      </c>
      <c r="AD111" s="130">
        <f>Z111/($Z$4)*100</f>
        <v>21.87761944677284</v>
      </c>
      <c r="AF111" s="109"/>
    </row>
    <row r="112" spans="1:32" x14ac:dyDescent="0.25">
      <c r="S112" s="118" t="s">
        <v>53</v>
      </c>
      <c r="T112" s="118"/>
      <c r="U112" s="112"/>
      <c r="V112" s="112">
        <v>1082</v>
      </c>
      <c r="W112" s="112">
        <v>1173</v>
      </c>
      <c r="X112" s="112">
        <v>1171</v>
      </c>
      <c r="Y112" s="112">
        <v>1222</v>
      </c>
      <c r="Z112" s="112">
        <v>1194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44.35</v>
      </c>
      <c r="W118" s="131">
        <v>44.43</v>
      </c>
      <c r="X118" s="131">
        <v>44.84</v>
      </c>
      <c r="Y118" s="131">
        <v>44.27</v>
      </c>
      <c r="Z118" s="131">
        <v>44.65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521</v>
      </c>
      <c r="W120" s="112">
        <v>552</v>
      </c>
      <c r="X120" s="112">
        <v>557</v>
      </c>
      <c r="Y120" s="112">
        <v>576</v>
      </c>
      <c r="Z120" s="112">
        <v>571</v>
      </c>
      <c r="AB120" s="109" t="str">
        <f>TEXT(Z120,"###,###")</f>
        <v>571</v>
      </c>
    </row>
    <row r="121" spans="19:32" x14ac:dyDescent="0.25">
      <c r="S121" s="101" t="s">
        <v>98</v>
      </c>
      <c r="T121" s="112"/>
      <c r="U121" s="112"/>
      <c r="V121" s="112">
        <v>125</v>
      </c>
      <c r="W121" s="112">
        <v>153</v>
      </c>
      <c r="X121" s="112">
        <v>163</v>
      </c>
      <c r="Y121" s="112">
        <v>155</v>
      </c>
      <c r="Z121" s="112">
        <v>159</v>
      </c>
      <c r="AB121" s="109" t="str">
        <f>TEXT(Z121,"###,###")</f>
        <v>159</v>
      </c>
    </row>
    <row r="122" spans="19:32" x14ac:dyDescent="0.25">
      <c r="S122" s="101" t="s">
        <v>99</v>
      </c>
      <c r="T122" s="112"/>
      <c r="U122" s="112"/>
      <c r="V122" s="112">
        <v>83</v>
      </c>
      <c r="W122" s="112">
        <v>95</v>
      </c>
      <c r="X122" s="112">
        <v>93</v>
      </c>
      <c r="Y122" s="112">
        <v>100</v>
      </c>
      <c r="Z122" s="112">
        <v>91</v>
      </c>
      <c r="AB122" s="109" t="str">
        <f>TEXT(Z122,"###,###")</f>
        <v>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604</v>
      </c>
      <c r="W124" s="112">
        <v>647</v>
      </c>
      <c r="X124" s="112">
        <v>650</v>
      </c>
      <c r="Y124" s="112">
        <v>676</v>
      </c>
      <c r="Z124" s="112">
        <v>662</v>
      </c>
      <c r="AB124" s="109" t="str">
        <f>TEXT(Z124,"###,###")</f>
        <v>662</v>
      </c>
      <c r="AD124" s="127">
        <f>Z124/$Z$7*100</f>
        <v>81.028151774785812</v>
      </c>
    </row>
    <row r="125" spans="19:32" x14ac:dyDescent="0.25">
      <c r="S125" s="101" t="s">
        <v>101</v>
      </c>
      <c r="T125" s="112"/>
      <c r="U125" s="112"/>
      <c r="V125" s="112">
        <v>208</v>
      </c>
      <c r="W125" s="112">
        <v>248</v>
      </c>
      <c r="X125" s="112">
        <v>256</v>
      </c>
      <c r="Y125" s="112">
        <v>255</v>
      </c>
      <c r="Z125" s="112">
        <v>250</v>
      </c>
      <c r="AB125" s="109" t="str">
        <f>TEXT(Z125,"###,###")</f>
        <v>250</v>
      </c>
      <c r="AD125" s="127">
        <f>Z125/$Z$7*100</f>
        <v>30.599755201958384</v>
      </c>
    </row>
    <row r="127" spans="19:32" x14ac:dyDescent="0.25">
      <c r="S127" s="101" t="s">
        <v>102</v>
      </c>
      <c r="T127" s="112"/>
      <c r="U127" s="112"/>
      <c r="V127" s="112">
        <v>350</v>
      </c>
      <c r="W127" s="112">
        <v>397</v>
      </c>
      <c r="X127" s="112">
        <v>412</v>
      </c>
      <c r="Y127" s="112">
        <v>416</v>
      </c>
      <c r="Z127" s="112">
        <v>413</v>
      </c>
      <c r="AB127" s="109" t="str">
        <f>TEXT(Z127,"###,###")</f>
        <v>413</v>
      </c>
      <c r="AD127" s="127">
        <f>Z127/$Z$7*100</f>
        <v>50.550795593635257</v>
      </c>
    </row>
    <row r="128" spans="19:32" x14ac:dyDescent="0.25">
      <c r="S128" s="101" t="s">
        <v>103</v>
      </c>
      <c r="T128" s="112"/>
      <c r="U128" s="112"/>
      <c r="V128" s="112">
        <v>369</v>
      </c>
      <c r="W128" s="112">
        <v>407</v>
      </c>
      <c r="X128" s="112">
        <v>393</v>
      </c>
      <c r="Y128" s="112">
        <v>406</v>
      </c>
      <c r="Z128" s="112">
        <v>402</v>
      </c>
      <c r="AB128" s="109" t="str">
        <f>TEXT(Z128,"###,###")</f>
        <v>402</v>
      </c>
      <c r="AD128" s="127">
        <f>Z128/$Z$7*100</f>
        <v>49.204406364749083</v>
      </c>
    </row>
    <row r="130" spans="19:20" x14ac:dyDescent="0.25">
      <c r="S130" s="101" t="s">
        <v>277</v>
      </c>
      <c r="T130" s="127">
        <v>69.889840881272946</v>
      </c>
    </row>
    <row r="131" spans="19:20" x14ac:dyDescent="0.25">
      <c r="S131" s="101" t="s">
        <v>278</v>
      </c>
      <c r="T131" s="127">
        <v>19.461444308445532</v>
      </c>
    </row>
    <row r="132" spans="19:20" x14ac:dyDescent="0.25">
      <c r="S132" s="101" t="s">
        <v>279</v>
      </c>
      <c r="T132" s="127">
        <v>11.138310893512852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1D404A-460F-42B6-A82D-4D8FBFF14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089D8B-A6AF-4938-AB51-C7F6438E7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20823-07F9-42C0-883B-2F707E658E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C32DE-88E8-46C3-8E94-7D6ED97DC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757-D99C-4B85-A3A5-49BFE8CEFB14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9.57 Pormpuraaw,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417</v>
      </c>
      <c r="W4" s="108">
        <v>406</v>
      </c>
      <c r="X4" s="108">
        <v>397</v>
      </c>
      <c r="Y4" s="108">
        <v>370</v>
      </c>
      <c r="Z4" s="108">
        <v>389</v>
      </c>
      <c r="AB4" s="109" t="str">
        <f>TEXT(Z4,"###,###")</f>
        <v>389</v>
      </c>
      <c r="AD4" s="110">
        <f>Z4/Y4-1</f>
        <v>5.1351351351351271E-2</v>
      </c>
      <c r="AF4" s="110">
        <f>Z4/V4-1</f>
        <v>-6.714628297362113E-2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207</v>
      </c>
      <c r="W5" s="108">
        <v>196</v>
      </c>
      <c r="X5" s="108">
        <v>182</v>
      </c>
      <c r="Y5" s="108">
        <v>159</v>
      </c>
      <c r="Z5" s="108">
        <v>183</v>
      </c>
      <c r="AB5" s="109" t="str">
        <f>TEXT(Z5,"###,###")</f>
        <v>183</v>
      </c>
      <c r="AD5" s="110">
        <f t="shared" ref="AD5:AD9" si="0">Z5/Y5-1</f>
        <v>0.15094339622641506</v>
      </c>
      <c r="AF5" s="110">
        <f t="shared" ref="AF5:AF9" si="1">Z5/V5-1</f>
        <v>-0.11594202898550721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215</v>
      </c>
      <c r="W6" s="108">
        <v>205</v>
      </c>
      <c r="X6" s="108">
        <v>215</v>
      </c>
      <c r="Y6" s="108">
        <v>211</v>
      </c>
      <c r="Z6" s="108">
        <v>206</v>
      </c>
      <c r="AB6" s="109" t="str">
        <f>TEXT(Z6,"###,###")</f>
        <v>206</v>
      </c>
      <c r="AD6" s="110">
        <f t="shared" si="0"/>
        <v>-2.3696682464454999E-2</v>
      </c>
      <c r="AF6" s="110">
        <f t="shared" si="1"/>
        <v>-4.1860465116279055E-2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282</v>
      </c>
      <c r="W7" s="108">
        <v>283</v>
      </c>
      <c r="X7" s="108">
        <v>287</v>
      </c>
      <c r="Y7" s="108">
        <v>276</v>
      </c>
      <c r="Z7" s="108">
        <v>290</v>
      </c>
      <c r="AB7" s="109" t="str">
        <f>TEXT(Z7,"###,###")</f>
        <v>290</v>
      </c>
      <c r="AD7" s="110">
        <f t="shared" si="0"/>
        <v>5.0724637681159424E-2</v>
      </c>
      <c r="AF7" s="110">
        <f t="shared" si="1"/>
        <v>2.8368794326241176E-2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389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290</v>
      </c>
      <c r="P8" s="67"/>
      <c r="S8" s="107" t="s">
        <v>82</v>
      </c>
      <c r="T8" s="108"/>
      <c r="U8" s="108"/>
      <c r="V8" s="108">
        <v>18320.04</v>
      </c>
      <c r="W8" s="108">
        <v>20478.89</v>
      </c>
      <c r="X8" s="108">
        <v>19640.98</v>
      </c>
      <c r="Y8" s="108">
        <v>19328</v>
      </c>
      <c r="Z8" s="108">
        <v>22770.07</v>
      </c>
      <c r="AB8" s="109" t="str">
        <f>TEXT(Z8,"$###,###")</f>
        <v>$22,770</v>
      </c>
      <c r="AD8" s="110">
        <f t="shared" si="0"/>
        <v>0.1780872309602648</v>
      </c>
      <c r="AF8" s="110">
        <f t="shared" si="1"/>
        <v>0.24290503732524593</v>
      </c>
    </row>
    <row r="9" spans="1:32" x14ac:dyDescent="0.25">
      <c r="A9" s="30" t="s">
        <v>14</v>
      </c>
      <c r="B9" s="71"/>
      <c r="C9" s="72"/>
      <c r="D9" s="73">
        <f>AD104</f>
        <v>59.383033419023135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48.275862068965516</v>
      </c>
      <c r="P9" s="74" t="s">
        <v>83</v>
      </c>
      <c r="S9" s="107" t="s">
        <v>7</v>
      </c>
      <c r="T9" s="108"/>
      <c r="U9" s="108"/>
      <c r="V9" s="108">
        <v>9396459</v>
      </c>
      <c r="W9" s="108">
        <v>10061993</v>
      </c>
      <c r="X9" s="108">
        <v>8992974</v>
      </c>
      <c r="Y9" s="108">
        <v>9660615</v>
      </c>
      <c r="Z9" s="108">
        <v>10173669</v>
      </c>
      <c r="AB9" s="109" t="str">
        <f>TEXT(Z9/1000000,"$#,###.0")&amp;" mil"</f>
        <v>$10.2 mil</v>
      </c>
      <c r="AD9" s="110">
        <f t="shared" si="0"/>
        <v>5.3107799037638959E-2</v>
      </c>
      <c r="AF9" s="110">
        <f t="shared" si="1"/>
        <v>8.2713073084233146E-2</v>
      </c>
    </row>
    <row r="10" spans="1:32" x14ac:dyDescent="0.25">
      <c r="A10" s="30" t="s">
        <v>17</v>
      </c>
      <c r="B10" s="71"/>
      <c r="C10" s="72"/>
      <c r="D10" s="73">
        <f>AD105</f>
        <v>39.588688946015424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50.689655172413794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95.517241379310349</v>
      </c>
      <c r="P11" s="74" t="s">
        <v>83</v>
      </c>
      <c r="S11" s="107" t="s">
        <v>29</v>
      </c>
      <c r="T11" s="112"/>
      <c r="U11" s="112"/>
      <c r="V11" s="112">
        <v>409</v>
      </c>
      <c r="W11" s="112">
        <v>400</v>
      </c>
      <c r="X11" s="112">
        <v>390</v>
      </c>
      <c r="Y11" s="112">
        <v>369</v>
      </c>
      <c r="Z11" s="112">
        <v>379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1.3793103448275863</v>
      </c>
      <c r="P12" s="74" t="s">
        <v>83</v>
      </c>
      <c r="S12" s="107" t="s">
        <v>30</v>
      </c>
      <c r="T12" s="112"/>
      <c r="U12" s="112"/>
      <c r="V12" s="112">
        <v>8</v>
      </c>
      <c r="W12" s="112">
        <v>7</v>
      </c>
      <c r="X12" s="112">
        <v>7</v>
      </c>
      <c r="Y12" s="112">
        <v>6</v>
      </c>
      <c r="Z12" s="112">
        <v>12</v>
      </c>
    </row>
    <row r="13" spans="1:32" ht="15" customHeight="1" x14ac:dyDescent="0.25">
      <c r="A13" s="30" t="s">
        <v>19</v>
      </c>
      <c r="B13" s="72"/>
      <c r="C13" s="72"/>
      <c r="D13" s="73">
        <f>AD108</f>
        <v>7.7120822622107967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3.7931034482758621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12.339331619537274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48.586118251928021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19.512195121951219</v>
      </c>
      <c r="P15" s="74" t="s">
        <v>83</v>
      </c>
      <c r="S15" s="115" t="s">
        <v>59</v>
      </c>
      <c r="T15" s="115"/>
      <c r="U15" s="116"/>
      <c r="V15" s="116">
        <v>13</v>
      </c>
      <c r="W15" s="116">
        <v>5</v>
      </c>
      <c r="X15" s="116">
        <v>4</v>
      </c>
      <c r="Y15" s="112">
        <v>0</v>
      </c>
      <c r="Z15" s="112">
        <v>30</v>
      </c>
      <c r="AB15" s="117">
        <f t="shared" ref="AB15:AB34" si="2">IF(Z15="np",0,Z15/$Z$34)</f>
        <v>7.6335877862595422E-2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31.619537275064268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80.487804878048792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Pormpuraaw (2018-19 to 2022-23)</v>
      </c>
      <c r="B19" s="63"/>
      <c r="C19" s="63"/>
      <c r="D19" s="63"/>
      <c r="E19" s="63"/>
      <c r="F19" s="63"/>
      <c r="G19" s="63" t="str">
        <f>$S$1&amp;" ("&amp;$V$2&amp;" to "&amp;$Z$2&amp;")"</f>
        <v>Pormpuraaw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18</v>
      </c>
      <c r="W19" s="116">
        <v>20</v>
      </c>
      <c r="X19" s="116">
        <v>21</v>
      </c>
      <c r="Y19" s="112">
        <v>15</v>
      </c>
      <c r="Z19" s="112">
        <v>14</v>
      </c>
      <c r="AB19" s="117">
        <f t="shared" si="2"/>
        <v>3.5623409669211195E-2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41</v>
      </c>
      <c r="W21" s="116">
        <v>39</v>
      </c>
      <c r="X21" s="116">
        <v>44</v>
      </c>
      <c r="Y21" s="112">
        <v>51</v>
      </c>
      <c r="Z21" s="112">
        <v>28</v>
      </c>
      <c r="AB21" s="117">
        <f t="shared" si="2"/>
        <v>7.124681933842239E-2</v>
      </c>
    </row>
    <row r="22" spans="1:28" x14ac:dyDescent="0.25">
      <c r="S22" s="115" t="s">
        <v>66</v>
      </c>
      <c r="T22" s="115"/>
      <c r="U22" s="116"/>
      <c r="V22" s="116">
        <v>12</v>
      </c>
      <c r="W22" s="116">
        <v>6</v>
      </c>
      <c r="X22" s="116">
        <v>1</v>
      </c>
      <c r="Y22" s="112">
        <v>0</v>
      </c>
      <c r="Z22" s="112">
        <v>7</v>
      </c>
      <c r="AB22" s="117">
        <f t="shared" si="2"/>
        <v>1.7811704834605598E-2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1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1</v>
      </c>
      <c r="Y25" s="112">
        <v>0</v>
      </c>
      <c r="Z25" s="112">
        <v>3</v>
      </c>
      <c r="AB25" s="117">
        <f t="shared" si="2"/>
        <v>7.6335877862595417E-3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0</v>
      </c>
      <c r="W27" s="116">
        <v>0</v>
      </c>
      <c r="X27" s="116">
        <v>1</v>
      </c>
      <c r="Y27" s="112">
        <v>16</v>
      </c>
      <c r="Z27" s="112">
        <v>5</v>
      </c>
      <c r="AB27" s="117">
        <f t="shared" si="2"/>
        <v>1.2722646310432569E-2</v>
      </c>
    </row>
    <row r="28" spans="1:28" x14ac:dyDescent="0.25">
      <c r="S28" s="115" t="s">
        <v>72</v>
      </c>
      <c r="T28" s="115"/>
      <c r="U28" s="116"/>
      <c r="V28" s="116">
        <v>23</v>
      </c>
      <c r="W28" s="116">
        <v>14</v>
      </c>
      <c r="X28" s="116">
        <v>9</v>
      </c>
      <c r="Y28" s="112">
        <v>3</v>
      </c>
      <c r="Z28" s="112">
        <v>30</v>
      </c>
      <c r="AB28" s="117">
        <f t="shared" si="2"/>
        <v>7.6335877862595422E-2</v>
      </c>
    </row>
    <row r="29" spans="1:28" x14ac:dyDescent="0.25">
      <c r="S29" s="115" t="s">
        <v>73</v>
      </c>
      <c r="T29" s="115"/>
      <c r="U29" s="116"/>
      <c r="V29" s="116">
        <v>100</v>
      </c>
      <c r="W29" s="116">
        <v>102</v>
      </c>
      <c r="X29" s="116">
        <v>87</v>
      </c>
      <c r="Y29" s="112">
        <v>95</v>
      </c>
      <c r="Z29" s="112">
        <v>88</v>
      </c>
      <c r="AB29" s="117">
        <f t="shared" si="2"/>
        <v>0.22391857506361323</v>
      </c>
    </row>
    <row r="30" spans="1:28" x14ac:dyDescent="0.25">
      <c r="S30" s="115" t="s">
        <v>74</v>
      </c>
      <c r="T30" s="115"/>
      <c r="U30" s="116"/>
      <c r="V30" s="116">
        <v>35</v>
      </c>
      <c r="W30" s="116">
        <v>40</v>
      </c>
      <c r="X30" s="116">
        <v>33</v>
      </c>
      <c r="Y30" s="112">
        <v>31</v>
      </c>
      <c r="Z30" s="112">
        <v>23</v>
      </c>
      <c r="AB30" s="117">
        <f t="shared" si="2"/>
        <v>5.8524173027989825E-2</v>
      </c>
    </row>
    <row r="31" spans="1:28" x14ac:dyDescent="0.25">
      <c r="S31" s="115" t="s">
        <v>75</v>
      </c>
      <c r="T31" s="115"/>
      <c r="U31" s="116"/>
      <c r="V31" s="116">
        <v>36</v>
      </c>
      <c r="W31" s="116">
        <v>30</v>
      </c>
      <c r="X31" s="116">
        <v>30</v>
      </c>
      <c r="Y31" s="112">
        <v>36</v>
      </c>
      <c r="Z31" s="112">
        <v>29</v>
      </c>
      <c r="AB31" s="117">
        <f t="shared" si="2"/>
        <v>7.3791348600508899E-2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33</v>
      </c>
      <c r="W32" s="116">
        <v>38</v>
      </c>
      <c r="X32" s="116">
        <v>55</v>
      </c>
      <c r="Y32" s="112">
        <v>24</v>
      </c>
      <c r="Z32" s="112">
        <v>30</v>
      </c>
      <c r="AB32" s="117">
        <f t="shared" si="2"/>
        <v>7.6335877862595422E-2</v>
      </c>
    </row>
    <row r="33" spans="19:32" x14ac:dyDescent="0.25">
      <c r="S33" s="115" t="s">
        <v>77</v>
      </c>
      <c r="T33" s="115"/>
      <c r="U33" s="116"/>
      <c r="V33" s="116">
        <v>103</v>
      </c>
      <c r="W33" s="116">
        <v>111</v>
      </c>
      <c r="X33" s="116">
        <v>105</v>
      </c>
      <c r="Y33" s="112">
        <v>95</v>
      </c>
      <c r="Z33" s="112">
        <v>100</v>
      </c>
      <c r="AB33" s="117">
        <f t="shared" si="2"/>
        <v>0.2544529262086514</v>
      </c>
    </row>
    <row r="34" spans="19:32" x14ac:dyDescent="0.25">
      <c r="S34" s="118" t="s">
        <v>53</v>
      </c>
      <c r="T34" s="118"/>
      <c r="U34" s="119"/>
      <c r="V34" s="119">
        <v>419</v>
      </c>
      <c r="W34" s="119">
        <v>404</v>
      </c>
      <c r="X34" s="119">
        <v>397</v>
      </c>
      <c r="Y34" s="120">
        <v>372</v>
      </c>
      <c r="Z34" s="120">
        <v>393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204</v>
      </c>
      <c r="W37" s="112">
        <v>218</v>
      </c>
      <c r="X37" s="112">
        <v>220</v>
      </c>
      <c r="Y37" s="112">
        <v>219</v>
      </c>
      <c r="Z37" s="112">
        <v>231</v>
      </c>
      <c r="AB37" s="132">
        <f>Z37/Z40*100</f>
        <v>80.487804878048792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78</v>
      </c>
      <c r="W38" s="112">
        <v>68</v>
      </c>
      <c r="X38" s="112">
        <v>67</v>
      </c>
      <c r="Y38" s="112">
        <v>53</v>
      </c>
      <c r="Z38" s="112">
        <v>56</v>
      </c>
      <c r="AB38" s="132">
        <f>Z38/Z40*100</f>
        <v>19.512195121951219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282</v>
      </c>
      <c r="W40" s="112">
        <v>286</v>
      </c>
      <c r="X40" s="112">
        <v>287</v>
      </c>
      <c r="Y40" s="112">
        <v>272</v>
      </c>
      <c r="Z40" s="112">
        <v>287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7</v>
      </c>
      <c r="W46" s="112">
        <v>8</v>
      </c>
      <c r="X46" s="112">
        <v>6</v>
      </c>
      <c r="Y46" s="112">
        <v>11</v>
      </c>
      <c r="Z46" s="112">
        <v>13</v>
      </c>
    </row>
    <row r="47" spans="19:32" x14ac:dyDescent="0.25">
      <c r="S47" s="115" t="s">
        <v>39</v>
      </c>
      <c r="T47" s="115"/>
      <c r="U47" s="112"/>
      <c r="V47" s="112">
        <v>33</v>
      </c>
      <c r="W47" s="112">
        <v>19</v>
      </c>
      <c r="X47" s="112">
        <v>21</v>
      </c>
      <c r="Y47" s="112">
        <v>9</v>
      </c>
      <c r="Z47" s="112">
        <v>15</v>
      </c>
    </row>
    <row r="48" spans="19:32" x14ac:dyDescent="0.25">
      <c r="S48" s="115" t="s">
        <v>40</v>
      </c>
      <c r="T48" s="115"/>
      <c r="U48" s="112"/>
      <c r="V48" s="112">
        <v>22</v>
      </c>
      <c r="W48" s="112">
        <v>15</v>
      </c>
      <c r="X48" s="112">
        <v>22</v>
      </c>
      <c r="Y48" s="112">
        <v>8</v>
      </c>
      <c r="Z48" s="112">
        <v>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</v>
      </c>
      <c r="W49" s="112">
        <v>23</v>
      </c>
      <c r="X49" s="112">
        <v>25</v>
      </c>
      <c r="Y49" s="112">
        <v>22</v>
      </c>
      <c r="Z49" s="112">
        <v>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Pormpuraaw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</v>
      </c>
      <c r="W50" s="112">
        <v>14</v>
      </c>
      <c r="X50" s="112">
        <v>16</v>
      </c>
      <c r="Y50" s="112">
        <v>24</v>
      </c>
      <c r="Z50" s="112">
        <v>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23</v>
      </c>
      <c r="X51" s="112">
        <v>28</v>
      </c>
      <c r="Y51" s="112">
        <v>21</v>
      </c>
      <c r="Z51" s="112">
        <v>19</v>
      </c>
    </row>
    <row r="52" spans="1:26" ht="15" customHeight="1" x14ac:dyDescent="0.25">
      <c r="S52" s="115" t="s">
        <v>44</v>
      </c>
      <c r="T52" s="115"/>
      <c r="U52" s="112"/>
      <c r="V52" s="112">
        <v>22</v>
      </c>
      <c r="W52" s="112">
        <v>29</v>
      </c>
      <c r="X52" s="112">
        <v>22</v>
      </c>
      <c r="Y52" s="112">
        <v>19</v>
      </c>
      <c r="Z52" s="112">
        <v>16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</v>
      </c>
      <c r="W53" s="112">
        <v>25</v>
      </c>
      <c r="X53" s="112">
        <v>16</v>
      </c>
      <c r="Y53" s="112">
        <v>14</v>
      </c>
      <c r="Z53" s="112">
        <v>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</v>
      </c>
      <c r="W54" s="112">
        <v>15</v>
      </c>
      <c r="X54" s="112">
        <v>15</v>
      </c>
      <c r="Y54" s="112">
        <v>14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</v>
      </c>
      <c r="W55" s="112">
        <v>11</v>
      </c>
      <c r="X55" s="112">
        <v>8</v>
      </c>
      <c r="Y55" s="112">
        <v>0</v>
      </c>
      <c r="Z55" s="112">
        <v>7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1</v>
      </c>
      <c r="Y56" s="112">
        <v>6</v>
      </c>
      <c r="Z56" s="112">
        <v>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1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1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208</v>
      </c>
      <c r="W61" s="112">
        <v>194</v>
      </c>
      <c r="X61" s="112">
        <v>182</v>
      </c>
      <c r="Y61" s="112">
        <v>159</v>
      </c>
      <c r="Z61" s="112">
        <v>182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0</v>
      </c>
      <c r="X64" s="112">
        <v>3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Pormpuraaw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</v>
      </c>
      <c r="W65" s="112">
        <v>5</v>
      </c>
      <c r="X65" s="112">
        <v>10</v>
      </c>
      <c r="Y65" s="112">
        <v>6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15</v>
      </c>
      <c r="W66" s="112">
        <v>23</v>
      </c>
      <c r="X66" s="112">
        <v>18</v>
      </c>
      <c r="Y66" s="112">
        <v>21</v>
      </c>
      <c r="Z66" s="112">
        <v>25</v>
      </c>
    </row>
    <row r="67" spans="1:26" x14ac:dyDescent="0.25">
      <c r="S67" s="115" t="s">
        <v>40</v>
      </c>
      <c r="T67" s="115"/>
      <c r="U67" s="112"/>
      <c r="V67" s="112">
        <v>25</v>
      </c>
      <c r="W67" s="112">
        <v>29</v>
      </c>
      <c r="X67" s="112">
        <v>33</v>
      </c>
      <c r="Y67" s="112">
        <v>43</v>
      </c>
      <c r="Z67" s="112">
        <v>34</v>
      </c>
    </row>
    <row r="68" spans="1:26" x14ac:dyDescent="0.25">
      <c r="S68" s="115" t="s">
        <v>41</v>
      </c>
      <c r="T68" s="115"/>
      <c r="U68" s="112"/>
      <c r="V68" s="112">
        <v>33</v>
      </c>
      <c r="W68" s="112">
        <v>31</v>
      </c>
      <c r="X68" s="112">
        <v>23</v>
      </c>
      <c r="Y68" s="112">
        <v>18</v>
      </c>
      <c r="Z68" s="112">
        <v>24</v>
      </c>
    </row>
    <row r="69" spans="1:26" x14ac:dyDescent="0.25">
      <c r="S69" s="115" t="s">
        <v>42</v>
      </c>
      <c r="T69" s="115"/>
      <c r="U69" s="112"/>
      <c r="V69" s="112">
        <v>30</v>
      </c>
      <c r="W69" s="112">
        <v>27</v>
      </c>
      <c r="X69" s="112">
        <v>31</v>
      </c>
      <c r="Y69" s="112">
        <v>24</v>
      </c>
      <c r="Z69" s="112">
        <v>20</v>
      </c>
    </row>
    <row r="70" spans="1:26" x14ac:dyDescent="0.25">
      <c r="S70" s="115" t="s">
        <v>43</v>
      </c>
      <c r="T70" s="115"/>
      <c r="U70" s="112"/>
      <c r="V70" s="112">
        <v>25</v>
      </c>
      <c r="W70" s="112">
        <v>25</v>
      </c>
      <c r="X70" s="112">
        <v>31</v>
      </c>
      <c r="Y70" s="112">
        <v>17</v>
      </c>
      <c r="Z70" s="112">
        <v>15</v>
      </c>
    </row>
    <row r="71" spans="1:26" x14ac:dyDescent="0.25">
      <c r="S71" s="115" t="s">
        <v>44</v>
      </c>
      <c r="T71" s="115"/>
      <c r="U71" s="112"/>
      <c r="V71" s="112">
        <v>29</v>
      </c>
      <c r="W71" s="112">
        <v>29</v>
      </c>
      <c r="X71" s="112">
        <v>24</v>
      </c>
      <c r="Y71" s="112">
        <v>33</v>
      </c>
      <c r="Z71" s="112">
        <v>39</v>
      </c>
    </row>
    <row r="72" spans="1:26" x14ac:dyDescent="0.25">
      <c r="S72" s="115" t="s">
        <v>45</v>
      </c>
      <c r="T72" s="115"/>
      <c r="U72" s="112"/>
      <c r="V72" s="112">
        <v>23</v>
      </c>
      <c r="W72" s="112">
        <v>21</v>
      </c>
      <c r="X72" s="112">
        <v>18</v>
      </c>
      <c r="Y72" s="112">
        <v>20</v>
      </c>
      <c r="Z72" s="112">
        <v>16</v>
      </c>
    </row>
    <row r="73" spans="1:26" x14ac:dyDescent="0.25">
      <c r="S73" s="115" t="s">
        <v>46</v>
      </c>
      <c r="T73" s="115"/>
      <c r="U73" s="112"/>
      <c r="V73" s="112">
        <v>4</v>
      </c>
      <c r="W73" s="112">
        <v>15</v>
      </c>
      <c r="X73" s="112">
        <v>13</v>
      </c>
      <c r="Y73" s="112">
        <v>19</v>
      </c>
      <c r="Z73" s="112">
        <v>17</v>
      </c>
    </row>
    <row r="74" spans="1:26" x14ac:dyDescent="0.25">
      <c r="S74" s="115" t="s">
        <v>47</v>
      </c>
      <c r="T74" s="115"/>
      <c r="U74" s="112"/>
      <c r="V74" s="112">
        <v>7</v>
      </c>
      <c r="W74" s="112">
        <v>5</v>
      </c>
      <c r="X74" s="112">
        <v>7</v>
      </c>
      <c r="Y74" s="112">
        <v>9</v>
      </c>
      <c r="Z74" s="112">
        <v>10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2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1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210</v>
      </c>
      <c r="W80" s="112">
        <v>206</v>
      </c>
      <c r="X80" s="112">
        <v>215</v>
      </c>
      <c r="Y80" s="112">
        <v>212</v>
      </c>
      <c r="Z80" s="112">
        <v>203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Pormpuraaw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13</v>
      </c>
      <c r="W83" s="112">
        <v>11</v>
      </c>
      <c r="X83" s="112">
        <v>7</v>
      </c>
      <c r="Y83" s="112">
        <v>11</v>
      </c>
      <c r="Z83" s="112">
        <v>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</v>
      </c>
      <c r="W84" s="112">
        <v>21</v>
      </c>
      <c r="X84" s="112">
        <v>19</v>
      </c>
      <c r="Y84" s="112">
        <v>16</v>
      </c>
      <c r="Z84" s="112">
        <v>15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14</v>
      </c>
      <c r="W85" s="112">
        <v>16</v>
      </c>
      <c r="X85" s="112">
        <v>12</v>
      </c>
      <c r="Y85" s="112">
        <v>15</v>
      </c>
      <c r="Z85" s="112">
        <v>14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389</v>
      </c>
      <c r="D86" s="96">
        <f t="shared" ref="D86:D91" si="4">AD4</f>
        <v>5.1351351351351271E-2</v>
      </c>
      <c r="E86" s="97">
        <f t="shared" ref="E86:E91" si="5">AD4</f>
        <v>5.1351351351351271E-2</v>
      </c>
      <c r="F86" s="96">
        <f t="shared" ref="F86:F91" si="6">AF4</f>
        <v>-6.714628297362113E-2</v>
      </c>
      <c r="G86" s="97">
        <f t="shared" ref="G86:G91" si="7">AF4</f>
        <v>-6.714628297362113E-2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33</v>
      </c>
      <c r="W86" s="112">
        <v>26</v>
      </c>
      <c r="X86" s="112">
        <v>22</v>
      </c>
      <c r="Y86" s="112">
        <v>26</v>
      </c>
      <c r="Z86" s="112">
        <v>24</v>
      </c>
    </row>
    <row r="87" spans="1:30" ht="15" customHeight="1" x14ac:dyDescent="0.25">
      <c r="A87" s="98" t="s">
        <v>4</v>
      </c>
      <c r="B87" s="49"/>
      <c r="C87" s="57" t="str">
        <f t="shared" si="3"/>
        <v>183</v>
      </c>
      <c r="D87" s="96">
        <f t="shared" si="4"/>
        <v>0.15094339622641506</v>
      </c>
      <c r="E87" s="97">
        <f t="shared" si="5"/>
        <v>0.15094339622641506</v>
      </c>
      <c r="F87" s="96">
        <f t="shared" si="6"/>
        <v>-0.11594202898550721</v>
      </c>
      <c r="G87" s="97">
        <f t="shared" si="7"/>
        <v>-0.11594202898550721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</v>
      </c>
      <c r="W87" s="112">
        <v>4</v>
      </c>
      <c r="X87" s="112">
        <v>11</v>
      </c>
      <c r="Y87" s="112">
        <v>11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206</v>
      </c>
      <c r="D88" s="96">
        <f t="shared" si="4"/>
        <v>-2.3696682464454999E-2</v>
      </c>
      <c r="E88" s="97">
        <f t="shared" si="5"/>
        <v>-2.3696682464454999E-2</v>
      </c>
      <c r="F88" s="96">
        <f t="shared" si="6"/>
        <v>-4.1860465116279055E-2</v>
      </c>
      <c r="G88" s="97">
        <f t="shared" si="7"/>
        <v>-4.1860465116279055E-2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6</v>
      </c>
      <c r="W88" s="112">
        <v>9</v>
      </c>
      <c r="X88" s="112">
        <v>5</v>
      </c>
      <c r="Y88" s="112">
        <v>4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290</v>
      </c>
      <c r="D89" s="96">
        <f t="shared" si="4"/>
        <v>5.0724637681159424E-2</v>
      </c>
      <c r="E89" s="97">
        <f t="shared" si="5"/>
        <v>5.0724637681159424E-2</v>
      </c>
      <c r="F89" s="96">
        <f t="shared" si="6"/>
        <v>2.8368794326241176E-2</v>
      </c>
      <c r="G89" s="97">
        <f t="shared" si="7"/>
        <v>2.8368794326241176E-2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95</v>
      </c>
      <c r="B90" s="49"/>
      <c r="C90" s="57" t="str">
        <f t="shared" si="3"/>
        <v>$22,770</v>
      </c>
      <c r="D90" s="96">
        <f t="shared" si="4"/>
        <v>0.1780872309602648</v>
      </c>
      <c r="E90" s="97">
        <f t="shared" si="5"/>
        <v>0.1780872309602648</v>
      </c>
      <c r="F90" s="96">
        <f t="shared" si="6"/>
        <v>0.24290503732524593</v>
      </c>
      <c r="G90" s="97">
        <f t="shared" si="7"/>
        <v>0.24290503732524593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23</v>
      </c>
      <c r="W90" s="112">
        <v>30</v>
      </c>
      <c r="X90" s="112">
        <v>34</v>
      </c>
      <c r="Y90" s="112">
        <v>27</v>
      </c>
      <c r="Z90" s="112">
        <v>27</v>
      </c>
    </row>
    <row r="91" spans="1:30" ht="15" customHeight="1" x14ac:dyDescent="0.25">
      <c r="A91" s="49" t="s">
        <v>7</v>
      </c>
      <c r="B91" s="49"/>
      <c r="C91" s="57" t="str">
        <f t="shared" si="3"/>
        <v>$10.2 mil</v>
      </c>
      <c r="D91" s="96">
        <f t="shared" si="4"/>
        <v>5.3107799037638959E-2</v>
      </c>
      <c r="E91" s="97">
        <f t="shared" si="5"/>
        <v>5.3107799037638959E-2</v>
      </c>
      <c r="F91" s="96">
        <f t="shared" si="6"/>
        <v>8.2713073084233146E-2</v>
      </c>
      <c r="G91" s="97">
        <f t="shared" si="7"/>
        <v>8.2713073084233146E-2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146</v>
      </c>
      <c r="W91" s="112">
        <v>140</v>
      </c>
      <c r="X91" s="112">
        <v>141</v>
      </c>
      <c r="Y91" s="112">
        <v>125</v>
      </c>
      <c r="Z91" s="112">
        <v>138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11</v>
      </c>
      <c r="W93" s="112">
        <v>7</v>
      </c>
      <c r="X93" s="112">
        <v>3</v>
      </c>
      <c r="Y93" s="112">
        <v>7</v>
      </c>
      <c r="Z93" s="112">
        <v>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</v>
      </c>
      <c r="W94" s="112">
        <v>15</v>
      </c>
      <c r="X94" s="112">
        <v>12</v>
      </c>
      <c r="Y94" s="112">
        <v>20</v>
      </c>
      <c r="Z94" s="112">
        <v>18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3</v>
      </c>
      <c r="Y95" s="112">
        <v>6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36</v>
      </c>
      <c r="W96" s="112">
        <v>39</v>
      </c>
      <c r="X96" s="112">
        <v>40</v>
      </c>
      <c r="Y96" s="112">
        <v>49</v>
      </c>
      <c r="Z96" s="112">
        <v>41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27</v>
      </c>
      <c r="W97" s="112">
        <v>32</v>
      </c>
      <c r="X97" s="112">
        <v>29</v>
      </c>
      <c r="Y97" s="112">
        <v>28</v>
      </c>
      <c r="Z97" s="112">
        <v>26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</v>
      </c>
      <c r="W98" s="112">
        <v>8</v>
      </c>
      <c r="X98" s="112">
        <v>7</v>
      </c>
      <c r="Y98" s="112">
        <v>8</v>
      </c>
      <c r="Z98" s="112">
        <v>8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7</v>
      </c>
      <c r="W100" s="112">
        <v>9</v>
      </c>
      <c r="X100" s="112">
        <v>7</v>
      </c>
      <c r="Y100" s="112">
        <v>14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131</v>
      </c>
      <c r="W101" s="112">
        <v>144</v>
      </c>
      <c r="X101" s="112">
        <v>148</v>
      </c>
      <c r="Y101" s="112">
        <v>154</v>
      </c>
      <c r="Z101" s="112">
        <v>143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113</v>
      </c>
      <c r="W104" s="112">
        <v>130</v>
      </c>
      <c r="X104" s="112">
        <v>124</v>
      </c>
      <c r="Y104" s="112">
        <v>180</v>
      </c>
      <c r="Z104" s="112">
        <v>231</v>
      </c>
      <c r="AB104" s="109" t="str">
        <f>TEXT(Z104,"###,###")</f>
        <v>231</v>
      </c>
      <c r="AD104" s="130">
        <f>Z104/($Z$4)*100</f>
        <v>59.383033419023135</v>
      </c>
      <c r="AF104" s="109"/>
    </row>
    <row r="105" spans="1:32" x14ac:dyDescent="0.25">
      <c r="S105" s="115" t="s">
        <v>17</v>
      </c>
      <c r="T105" s="115"/>
      <c r="U105" s="112"/>
      <c r="V105" s="112">
        <v>282</v>
      </c>
      <c r="W105" s="112">
        <v>288</v>
      </c>
      <c r="X105" s="112">
        <v>266</v>
      </c>
      <c r="Y105" s="112">
        <v>184</v>
      </c>
      <c r="Z105" s="112">
        <v>154</v>
      </c>
      <c r="AB105" s="109" t="str">
        <f>TEXT(Z105,"###,###")</f>
        <v>154</v>
      </c>
      <c r="AD105" s="130">
        <f>Z105/($Z$4)*100</f>
        <v>39.588688946015424</v>
      </c>
      <c r="AF105" s="109"/>
    </row>
    <row r="106" spans="1:32" x14ac:dyDescent="0.25">
      <c r="S106" s="118" t="s">
        <v>53</v>
      </c>
      <c r="T106" s="118"/>
      <c r="U106" s="120"/>
      <c r="V106" s="120">
        <v>395</v>
      </c>
      <c r="W106" s="120">
        <v>418</v>
      </c>
      <c r="X106" s="120">
        <v>390</v>
      </c>
      <c r="Y106" s="120">
        <v>364</v>
      </c>
      <c r="Z106" s="120">
        <v>385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</v>
      </c>
      <c r="W108" s="112">
        <v>14</v>
      </c>
      <c r="X108" s="112">
        <v>9</v>
      </c>
      <c r="Y108" s="112">
        <v>11</v>
      </c>
      <c r="Z108" s="112">
        <v>30</v>
      </c>
      <c r="AB108" s="109" t="str">
        <f>TEXT(Z108,"###,###")</f>
        <v>30</v>
      </c>
      <c r="AD108" s="130">
        <f>Z108/($Z$4)*100</f>
        <v>7.7120822622107967</v>
      </c>
      <c r="AF108" s="109"/>
    </row>
    <row r="109" spans="1:32" x14ac:dyDescent="0.25">
      <c r="S109" s="115" t="s">
        <v>20</v>
      </c>
      <c r="T109" s="115"/>
      <c r="U109" s="112"/>
      <c r="V109" s="112">
        <v>23</v>
      </c>
      <c r="W109" s="112">
        <v>28</v>
      </c>
      <c r="X109" s="112">
        <v>23</v>
      </c>
      <c r="Y109" s="112">
        <v>13</v>
      </c>
      <c r="Z109" s="112">
        <v>48</v>
      </c>
      <c r="AB109" s="109" t="str">
        <f>TEXT(Z109,"###,###")</f>
        <v>48</v>
      </c>
      <c r="AD109" s="130">
        <f>Z109/($Z$4)*100</f>
        <v>12.339331619537274</v>
      </c>
      <c r="AF109" s="109"/>
    </row>
    <row r="110" spans="1:32" x14ac:dyDescent="0.25">
      <c r="S110" s="115" t="s">
        <v>21</v>
      </c>
      <c r="T110" s="115"/>
      <c r="U110" s="112"/>
      <c r="V110" s="112">
        <v>229</v>
      </c>
      <c r="W110" s="112">
        <v>250</v>
      </c>
      <c r="X110" s="112">
        <v>243</v>
      </c>
      <c r="Y110" s="112">
        <v>201</v>
      </c>
      <c r="Z110" s="112">
        <v>189</v>
      </c>
      <c r="AB110" s="109" t="str">
        <f>TEXT(Z110,"###,###")</f>
        <v>189</v>
      </c>
      <c r="AD110" s="130">
        <f>Z110/($Z$4)*100</f>
        <v>48.586118251928021</v>
      </c>
      <c r="AF110" s="109"/>
    </row>
    <row r="111" spans="1:32" x14ac:dyDescent="0.25">
      <c r="S111" s="115" t="s">
        <v>22</v>
      </c>
      <c r="T111" s="115"/>
      <c r="U111" s="112"/>
      <c r="V111" s="112">
        <v>143</v>
      </c>
      <c r="W111" s="112">
        <v>123</v>
      </c>
      <c r="X111" s="112">
        <v>115</v>
      </c>
      <c r="Y111" s="112">
        <v>132</v>
      </c>
      <c r="Z111" s="112">
        <v>123</v>
      </c>
      <c r="AB111" s="109" t="str">
        <f>TEXT(Z111,"###,###")</f>
        <v>123</v>
      </c>
      <c r="AD111" s="130">
        <f>Z111/($Z$4)*100</f>
        <v>31.619537275064268</v>
      </c>
      <c r="AF111" s="109"/>
    </row>
    <row r="112" spans="1:32" x14ac:dyDescent="0.25">
      <c r="S112" s="118" t="s">
        <v>53</v>
      </c>
      <c r="T112" s="118"/>
      <c r="U112" s="112"/>
      <c r="V112" s="112">
        <v>416</v>
      </c>
      <c r="W112" s="112">
        <v>407</v>
      </c>
      <c r="X112" s="112">
        <v>397</v>
      </c>
      <c r="Y112" s="112">
        <v>371</v>
      </c>
      <c r="Z112" s="112">
        <v>390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38.74</v>
      </c>
      <c r="W118" s="131">
        <v>39.369999999999997</v>
      </c>
      <c r="X118" s="131">
        <v>39.75</v>
      </c>
      <c r="Y118" s="131">
        <v>39.520000000000003</v>
      </c>
      <c r="Z118" s="131">
        <v>39.29</v>
      </c>
      <c r="AB118" s="109" t="str">
        <f>TEXT(Z118,"##.0")</f>
        <v>39.3</v>
      </c>
    </row>
    <row r="120" spans="19:32" x14ac:dyDescent="0.25">
      <c r="S120" s="101" t="s">
        <v>97</v>
      </c>
      <c r="T120" s="112"/>
      <c r="U120" s="112"/>
      <c r="V120" s="112">
        <v>273</v>
      </c>
      <c r="W120" s="112">
        <v>276</v>
      </c>
      <c r="X120" s="112">
        <v>283</v>
      </c>
      <c r="Y120" s="112">
        <v>275</v>
      </c>
      <c r="Z120" s="112">
        <v>277</v>
      </c>
      <c r="AB120" s="109" t="str">
        <f>TEXT(Z120,"###,###")</f>
        <v>277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99</v>
      </c>
      <c r="T122" s="112"/>
      <c r="U122" s="112"/>
      <c r="V122" s="112">
        <v>10</v>
      </c>
      <c r="W122" s="112">
        <v>4</v>
      </c>
      <c r="X122" s="112">
        <v>4</v>
      </c>
      <c r="Y122" s="112">
        <v>4</v>
      </c>
      <c r="Z122" s="112">
        <v>11</v>
      </c>
      <c r="AB122" s="109" t="str">
        <f>TEXT(Z122,"###,###")</f>
        <v>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283</v>
      </c>
      <c r="W124" s="112">
        <v>280</v>
      </c>
      <c r="X124" s="112">
        <v>287</v>
      </c>
      <c r="Y124" s="112">
        <v>279</v>
      </c>
      <c r="Z124" s="112">
        <v>288</v>
      </c>
      <c r="AB124" s="109" t="str">
        <f>TEXT(Z124,"###,###")</f>
        <v>288</v>
      </c>
      <c r="AD124" s="127">
        <f>Z124/$Z$7*100</f>
        <v>99.310344827586206</v>
      </c>
    </row>
    <row r="125" spans="19:32" x14ac:dyDescent="0.25">
      <c r="S125" s="101" t="s">
        <v>101</v>
      </c>
      <c r="T125" s="112"/>
      <c r="U125" s="112"/>
      <c r="V125" s="112">
        <v>10</v>
      </c>
      <c r="W125" s="112">
        <v>4</v>
      </c>
      <c r="X125" s="112">
        <v>4</v>
      </c>
      <c r="Y125" s="112">
        <v>4</v>
      </c>
      <c r="Z125" s="112">
        <v>15</v>
      </c>
      <c r="AB125" s="109" t="str">
        <f>TEXT(Z125,"###,###")</f>
        <v>15</v>
      </c>
      <c r="AD125" s="127">
        <f>Z125/$Z$7*100</f>
        <v>5.1724137931034484</v>
      </c>
    </row>
    <row r="127" spans="19:32" x14ac:dyDescent="0.25">
      <c r="S127" s="101" t="s">
        <v>102</v>
      </c>
      <c r="T127" s="112"/>
      <c r="U127" s="112"/>
      <c r="V127" s="112">
        <v>144</v>
      </c>
      <c r="W127" s="112">
        <v>142</v>
      </c>
      <c r="X127" s="112">
        <v>135</v>
      </c>
      <c r="Y127" s="112">
        <v>125</v>
      </c>
      <c r="Z127" s="112">
        <v>140</v>
      </c>
      <c r="AB127" s="109" t="str">
        <f>TEXT(Z127,"###,###")</f>
        <v>140</v>
      </c>
      <c r="AD127" s="127">
        <f>Z127/$Z$7*100</f>
        <v>48.275862068965516</v>
      </c>
    </row>
    <row r="128" spans="19:32" x14ac:dyDescent="0.25">
      <c r="S128" s="101" t="s">
        <v>103</v>
      </c>
      <c r="T128" s="112"/>
      <c r="U128" s="112"/>
      <c r="V128" s="112">
        <v>133</v>
      </c>
      <c r="W128" s="112">
        <v>146</v>
      </c>
      <c r="X128" s="112">
        <v>151</v>
      </c>
      <c r="Y128" s="112">
        <v>149</v>
      </c>
      <c r="Z128" s="112">
        <v>147</v>
      </c>
      <c r="AB128" s="109" t="str">
        <f>TEXT(Z128,"###,###")</f>
        <v>147</v>
      </c>
      <c r="AD128" s="127">
        <f>Z128/$Z$7*100</f>
        <v>50.689655172413794</v>
      </c>
    </row>
    <row r="130" spans="19:20" x14ac:dyDescent="0.25">
      <c r="S130" s="101" t="s">
        <v>277</v>
      </c>
      <c r="T130" s="127">
        <v>95.517241379310349</v>
      </c>
    </row>
    <row r="131" spans="19:20" x14ac:dyDescent="0.25">
      <c r="S131" s="101" t="s">
        <v>278</v>
      </c>
      <c r="T131" s="127">
        <v>1.3793103448275863</v>
      </c>
    </row>
    <row r="132" spans="19:20" x14ac:dyDescent="0.25">
      <c r="S132" s="101" t="s">
        <v>279</v>
      </c>
      <c r="T132" s="127">
        <v>3.7931034482758621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F610507-AFD4-484C-8305-76EC7A5FA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D266B24-7B56-4C8B-9A7E-4449BEA285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DC570CF-636E-4767-A69D-0DE324727C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B56D0F-C945-402E-8E08-0BB395E2C1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E3DD-F10B-4CDD-A2CA-6B777E003645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9.58 Quilpie,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591</v>
      </c>
      <c r="W4" s="108">
        <v>811</v>
      </c>
      <c r="X4" s="108">
        <v>800</v>
      </c>
      <c r="Y4" s="108">
        <v>821</v>
      </c>
      <c r="Z4" s="108">
        <v>853</v>
      </c>
      <c r="AB4" s="109" t="str">
        <f>TEXT(Z4,"###,###")</f>
        <v>853</v>
      </c>
      <c r="AD4" s="110">
        <f>Z4/Y4-1</f>
        <v>3.897685749086488E-2</v>
      </c>
      <c r="AF4" s="110">
        <f>Z4/V4-1</f>
        <v>0.44331641285956014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317</v>
      </c>
      <c r="W5" s="108">
        <v>439</v>
      </c>
      <c r="X5" s="108">
        <v>416</v>
      </c>
      <c r="Y5" s="108">
        <v>440</v>
      </c>
      <c r="Z5" s="108">
        <v>437</v>
      </c>
      <c r="AB5" s="109" t="str">
        <f>TEXT(Z5,"###,###")</f>
        <v>437</v>
      </c>
      <c r="AD5" s="110">
        <f t="shared" ref="AD5:AD9" si="0">Z5/Y5-1</f>
        <v>-6.8181818181818343E-3</v>
      </c>
      <c r="AF5" s="110">
        <f t="shared" ref="AF5:AF9" si="1">Z5/V5-1</f>
        <v>0.37854889589905372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276</v>
      </c>
      <c r="W6" s="108">
        <v>372</v>
      </c>
      <c r="X6" s="108">
        <v>384</v>
      </c>
      <c r="Y6" s="108">
        <v>383</v>
      </c>
      <c r="Z6" s="108">
        <v>415</v>
      </c>
      <c r="AB6" s="109" t="str">
        <f>TEXT(Z6,"###,###")</f>
        <v>415</v>
      </c>
      <c r="AD6" s="110">
        <f t="shared" si="0"/>
        <v>8.3550913838120078E-2</v>
      </c>
      <c r="AF6" s="110">
        <f t="shared" si="1"/>
        <v>0.50362318840579712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398</v>
      </c>
      <c r="W7" s="108">
        <v>537</v>
      </c>
      <c r="X7" s="108">
        <v>551</v>
      </c>
      <c r="Y7" s="108">
        <v>545</v>
      </c>
      <c r="Z7" s="108">
        <v>563</v>
      </c>
      <c r="AB7" s="109" t="str">
        <f>TEXT(Z7,"###,###")</f>
        <v>563</v>
      </c>
      <c r="AD7" s="110">
        <f t="shared" si="0"/>
        <v>3.3027522935779707E-2</v>
      </c>
      <c r="AF7" s="110">
        <f t="shared" si="1"/>
        <v>0.414572864321608</v>
      </c>
    </row>
    <row r="8" spans="1:32" ht="17.25" customHeight="1" x14ac:dyDescent="0.25">
      <c r="A8" s="64" t="s">
        <v>12</v>
      </c>
      <c r="B8" s="65"/>
      <c r="C8" s="29"/>
      <c r="D8" s="66" t="str">
        <f>AB4</f>
        <v>853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563</v>
      </c>
      <c r="P8" s="67"/>
      <c r="S8" s="107" t="s">
        <v>82</v>
      </c>
      <c r="T8" s="108"/>
      <c r="U8" s="108"/>
      <c r="V8" s="108">
        <v>45360.56</v>
      </c>
      <c r="W8" s="108">
        <v>48490.01</v>
      </c>
      <c r="X8" s="108">
        <v>48481</v>
      </c>
      <c r="Y8" s="108">
        <v>45155.16</v>
      </c>
      <c r="Z8" s="108">
        <v>47983</v>
      </c>
      <c r="AB8" s="109" t="str">
        <f>TEXT(Z8,"$###,###")</f>
        <v>$47,983</v>
      </c>
      <c r="AD8" s="110">
        <f t="shared" si="0"/>
        <v>6.2624958033588918E-2</v>
      </c>
      <c r="AF8" s="110">
        <f t="shared" si="1"/>
        <v>5.7813219237152325E-2</v>
      </c>
    </row>
    <row r="9" spans="1:32" x14ac:dyDescent="0.25">
      <c r="A9" s="30" t="s">
        <v>14</v>
      </c>
      <c r="B9" s="71"/>
      <c r="C9" s="72"/>
      <c r="D9" s="73">
        <f>AD104</f>
        <v>60.844079718640096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53.641207815275315</v>
      </c>
      <c r="P9" s="74" t="s">
        <v>83</v>
      </c>
      <c r="S9" s="107" t="s">
        <v>7</v>
      </c>
      <c r="T9" s="108"/>
      <c r="U9" s="108"/>
      <c r="V9" s="108">
        <v>19023981</v>
      </c>
      <c r="W9" s="108">
        <v>25115077</v>
      </c>
      <c r="X9" s="108">
        <v>27924517</v>
      </c>
      <c r="Y9" s="108">
        <v>31841904</v>
      </c>
      <c r="Z9" s="108">
        <v>32352474</v>
      </c>
      <c r="AB9" s="109" t="str">
        <f>TEXT(Z9/1000000,"$#,###.0")&amp;" mil"</f>
        <v>$32.4 mil</v>
      </c>
      <c r="AD9" s="110">
        <f t="shared" si="0"/>
        <v>1.6034531100904026E-2</v>
      </c>
      <c r="AF9" s="110">
        <f t="shared" si="1"/>
        <v>0.70061534439085071</v>
      </c>
    </row>
    <row r="10" spans="1:32" x14ac:dyDescent="0.25">
      <c r="A10" s="30" t="s">
        <v>17</v>
      </c>
      <c r="B10" s="71"/>
      <c r="C10" s="72"/>
      <c r="D10" s="73">
        <f>AD105</f>
        <v>23.212192262602578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46.714031971580816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64.476021314387211</v>
      </c>
      <c r="P11" s="74" t="s">
        <v>83</v>
      </c>
      <c r="S11" s="107" t="s">
        <v>29</v>
      </c>
      <c r="T11" s="112"/>
      <c r="U11" s="112"/>
      <c r="V11" s="112">
        <v>463</v>
      </c>
      <c r="W11" s="112">
        <v>602</v>
      </c>
      <c r="X11" s="112">
        <v>594</v>
      </c>
      <c r="Y11" s="112">
        <v>610</v>
      </c>
      <c r="Z11" s="112">
        <v>646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18.294849023090588</v>
      </c>
      <c r="P12" s="74" t="s">
        <v>83</v>
      </c>
      <c r="S12" s="107" t="s">
        <v>30</v>
      </c>
      <c r="T12" s="112"/>
      <c r="U12" s="112"/>
      <c r="V12" s="112">
        <v>133</v>
      </c>
      <c r="W12" s="112">
        <v>204</v>
      </c>
      <c r="X12" s="112">
        <v>206</v>
      </c>
      <c r="Y12" s="112">
        <v>207</v>
      </c>
      <c r="Z12" s="112">
        <v>206</v>
      </c>
    </row>
    <row r="13" spans="1:32" ht="15" customHeight="1" x14ac:dyDescent="0.25">
      <c r="A13" s="30" t="s">
        <v>19</v>
      </c>
      <c r="B13" s="72"/>
      <c r="C13" s="72"/>
      <c r="D13" s="73">
        <f>AD108</f>
        <v>22.50879249706917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17.761989342806395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18.99179366940211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21.219226260257916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18.214285714285712</v>
      </c>
      <c r="P15" s="74" t="s">
        <v>83</v>
      </c>
      <c r="S15" s="115" t="s">
        <v>59</v>
      </c>
      <c r="T15" s="115"/>
      <c r="U15" s="116"/>
      <c r="V15" s="116">
        <v>93</v>
      </c>
      <c r="W15" s="116">
        <v>164</v>
      </c>
      <c r="X15" s="116">
        <v>174</v>
      </c>
      <c r="Y15" s="112">
        <v>186</v>
      </c>
      <c r="Z15" s="112">
        <v>192</v>
      </c>
      <c r="AB15" s="117">
        <f t="shared" ref="AB15:AB34" si="2">IF(Z15="np",0,Z15/$Z$34)</f>
        <v>0.22482435597189696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20.75029308323564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81.785714285714278</v>
      </c>
      <c r="P16" s="37" t="s">
        <v>83</v>
      </c>
      <c r="S16" s="115" t="s">
        <v>60</v>
      </c>
      <c r="T16" s="115"/>
      <c r="U16" s="116"/>
      <c r="V16" s="116">
        <v>7</v>
      </c>
      <c r="W16" s="116">
        <v>7</v>
      </c>
      <c r="X16" s="116">
        <v>11</v>
      </c>
      <c r="Y16" s="112">
        <v>6</v>
      </c>
      <c r="Z16" s="112">
        <v>9</v>
      </c>
      <c r="AB16" s="117">
        <f t="shared" si="2"/>
        <v>1.0538641686182669E-2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</v>
      </c>
      <c r="W17" s="116">
        <v>10</v>
      </c>
      <c r="X17" s="116">
        <v>13</v>
      </c>
      <c r="Y17" s="112">
        <v>9</v>
      </c>
      <c r="Z17" s="112">
        <v>10</v>
      </c>
      <c r="AB17" s="117">
        <f t="shared" si="2"/>
        <v>1.1709601873536301E-2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</v>
      </c>
      <c r="W18" s="116">
        <v>10</v>
      </c>
      <c r="X18" s="116">
        <v>9</v>
      </c>
      <c r="Y18" s="112">
        <v>12</v>
      </c>
      <c r="Z18" s="112">
        <v>9</v>
      </c>
      <c r="AB18" s="117">
        <f t="shared" si="2"/>
        <v>1.0538641686182669E-2</v>
      </c>
    </row>
    <row r="19" spans="1:28" x14ac:dyDescent="0.25">
      <c r="A19" s="63" t="str">
        <f>$S$1&amp;" ("&amp;$V$2&amp;" to "&amp;$Z$2&amp;")"</f>
        <v>Quilpie (2018-19 to 2022-23)</v>
      </c>
      <c r="B19" s="63"/>
      <c r="C19" s="63"/>
      <c r="D19" s="63"/>
      <c r="E19" s="63"/>
      <c r="F19" s="63"/>
      <c r="G19" s="63" t="str">
        <f>$S$1&amp;" ("&amp;$V$2&amp;" to "&amp;$Z$2&amp;")"</f>
        <v>Quilpie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33</v>
      </c>
      <c r="W19" s="116">
        <v>43</v>
      </c>
      <c r="X19" s="116">
        <v>45</v>
      </c>
      <c r="Y19" s="112">
        <v>60</v>
      </c>
      <c r="Z19" s="112">
        <v>64</v>
      </c>
      <c r="AB19" s="117">
        <f t="shared" si="2"/>
        <v>7.4941451990632318E-2</v>
      </c>
    </row>
    <row r="20" spans="1:28" x14ac:dyDescent="0.25">
      <c r="S20" s="115" t="s">
        <v>64</v>
      </c>
      <c r="T20" s="115"/>
      <c r="U20" s="116"/>
      <c r="V20" s="116">
        <v>18</v>
      </c>
      <c r="W20" s="116">
        <v>26</v>
      </c>
      <c r="X20" s="116">
        <v>29</v>
      </c>
      <c r="Y20" s="112">
        <v>25</v>
      </c>
      <c r="Z20" s="112">
        <v>27</v>
      </c>
      <c r="AB20" s="117">
        <f t="shared" si="2"/>
        <v>3.161592505854801E-2</v>
      </c>
    </row>
    <row r="21" spans="1:28" x14ac:dyDescent="0.25">
      <c r="S21" s="115" t="s">
        <v>65</v>
      </c>
      <c r="T21" s="115"/>
      <c r="U21" s="116"/>
      <c r="V21" s="116">
        <v>34</v>
      </c>
      <c r="W21" s="116">
        <v>47</v>
      </c>
      <c r="X21" s="116">
        <v>49</v>
      </c>
      <c r="Y21" s="112">
        <v>44</v>
      </c>
      <c r="Z21" s="112">
        <v>37</v>
      </c>
      <c r="AB21" s="117">
        <f t="shared" si="2"/>
        <v>4.3325526932084309E-2</v>
      </c>
    </row>
    <row r="22" spans="1:28" x14ac:dyDescent="0.25">
      <c r="S22" s="115" t="s">
        <v>66</v>
      </c>
      <c r="T22" s="115"/>
      <c r="U22" s="116"/>
      <c r="V22" s="116">
        <v>39</v>
      </c>
      <c r="W22" s="116">
        <v>45</v>
      </c>
      <c r="X22" s="116">
        <v>55</v>
      </c>
      <c r="Y22" s="112">
        <v>52</v>
      </c>
      <c r="Z22" s="112">
        <v>81</v>
      </c>
      <c r="AB22" s="117">
        <f t="shared" si="2"/>
        <v>9.4847775175644022E-2</v>
      </c>
    </row>
    <row r="23" spans="1:28" x14ac:dyDescent="0.25">
      <c r="S23" s="115" t="s">
        <v>67</v>
      </c>
      <c r="T23" s="115"/>
      <c r="U23" s="116"/>
      <c r="V23" s="116">
        <v>42</v>
      </c>
      <c r="W23" s="116">
        <v>50</v>
      </c>
      <c r="X23" s="116">
        <v>42</v>
      </c>
      <c r="Y23" s="112">
        <v>51</v>
      </c>
      <c r="Z23" s="112">
        <v>46</v>
      </c>
      <c r="AB23" s="117">
        <f t="shared" si="2"/>
        <v>5.3864168618266976E-2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1</v>
      </c>
      <c r="Y24" s="112">
        <v>0</v>
      </c>
      <c r="Z24" s="112">
        <v>4</v>
      </c>
      <c r="AB24" s="117">
        <f t="shared" si="2"/>
        <v>4.6838407494145199E-3</v>
      </c>
    </row>
    <row r="25" spans="1:28" x14ac:dyDescent="0.25">
      <c r="S25" s="115" t="s">
        <v>69</v>
      </c>
      <c r="T25" s="115"/>
      <c r="U25" s="116"/>
      <c r="V25" s="116">
        <v>11</v>
      </c>
      <c r="W25" s="116">
        <v>18</v>
      </c>
      <c r="X25" s="116">
        <v>17</v>
      </c>
      <c r="Y25" s="112">
        <v>19</v>
      </c>
      <c r="Z25" s="112">
        <v>20</v>
      </c>
      <c r="AB25" s="117">
        <f t="shared" si="2"/>
        <v>2.3419203747072601E-2</v>
      </c>
    </row>
    <row r="26" spans="1:28" x14ac:dyDescent="0.25">
      <c r="S26" s="115" t="s">
        <v>70</v>
      </c>
      <c r="T26" s="115"/>
      <c r="U26" s="116"/>
      <c r="V26" s="116">
        <v>6</v>
      </c>
      <c r="W26" s="116">
        <v>12</v>
      </c>
      <c r="X26" s="116">
        <v>9</v>
      </c>
      <c r="Y26" s="112">
        <v>5</v>
      </c>
      <c r="Z26" s="112">
        <v>9</v>
      </c>
      <c r="AB26" s="117">
        <f t="shared" si="2"/>
        <v>1.0538641686182669E-2</v>
      </c>
    </row>
    <row r="27" spans="1:28" x14ac:dyDescent="0.25">
      <c r="S27" s="115" t="s">
        <v>71</v>
      </c>
      <c r="T27" s="115"/>
      <c r="U27" s="116"/>
      <c r="V27" s="116">
        <v>7</v>
      </c>
      <c r="W27" s="116">
        <v>14</v>
      </c>
      <c r="X27" s="116">
        <v>21</v>
      </c>
      <c r="Y27" s="112">
        <v>24</v>
      </c>
      <c r="Z27" s="112">
        <v>15</v>
      </c>
      <c r="AB27" s="117">
        <f t="shared" si="2"/>
        <v>1.7564402810304448E-2</v>
      </c>
    </row>
    <row r="28" spans="1:28" x14ac:dyDescent="0.25">
      <c r="S28" s="115" t="s">
        <v>72</v>
      </c>
      <c r="T28" s="115"/>
      <c r="U28" s="116"/>
      <c r="V28" s="116">
        <v>21</v>
      </c>
      <c r="W28" s="116">
        <v>28</v>
      </c>
      <c r="X28" s="116">
        <v>18</v>
      </c>
      <c r="Y28" s="112">
        <v>24</v>
      </c>
      <c r="Z28" s="112">
        <v>23</v>
      </c>
      <c r="AB28" s="117">
        <f t="shared" si="2"/>
        <v>2.6932084309133488E-2</v>
      </c>
    </row>
    <row r="29" spans="1:28" x14ac:dyDescent="0.25">
      <c r="S29" s="115" t="s">
        <v>73</v>
      </c>
      <c r="T29" s="115"/>
      <c r="U29" s="116"/>
      <c r="V29" s="116">
        <v>100</v>
      </c>
      <c r="W29" s="116">
        <v>107</v>
      </c>
      <c r="X29" s="116">
        <v>102</v>
      </c>
      <c r="Y29" s="112">
        <v>104</v>
      </c>
      <c r="Z29" s="112">
        <v>102</v>
      </c>
      <c r="AB29" s="117">
        <f t="shared" si="2"/>
        <v>0.11943793911007025</v>
      </c>
    </row>
    <row r="30" spans="1:28" x14ac:dyDescent="0.25">
      <c r="S30" s="115" t="s">
        <v>74</v>
      </c>
      <c r="T30" s="115"/>
      <c r="U30" s="116"/>
      <c r="V30" s="116">
        <v>44</v>
      </c>
      <c r="W30" s="116">
        <v>64</v>
      </c>
      <c r="X30" s="116">
        <v>45</v>
      </c>
      <c r="Y30" s="112">
        <v>50</v>
      </c>
      <c r="Z30" s="112">
        <v>51</v>
      </c>
      <c r="AB30" s="117">
        <f t="shared" si="2"/>
        <v>5.9718969555035126E-2</v>
      </c>
    </row>
    <row r="31" spans="1:28" x14ac:dyDescent="0.25">
      <c r="S31" s="115" t="s">
        <v>75</v>
      </c>
      <c r="T31" s="115"/>
      <c r="U31" s="116"/>
      <c r="V31" s="116">
        <v>50</v>
      </c>
      <c r="W31" s="116">
        <v>55</v>
      </c>
      <c r="X31" s="116">
        <v>50</v>
      </c>
      <c r="Y31" s="112">
        <v>51</v>
      </c>
      <c r="Z31" s="112">
        <v>67</v>
      </c>
      <c r="AB31" s="117">
        <f t="shared" si="2"/>
        <v>7.8454332552693212E-2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11</v>
      </c>
      <c r="X32" s="116">
        <v>12</v>
      </c>
      <c r="Y32" s="112">
        <v>11</v>
      </c>
      <c r="Z32" s="112">
        <v>10</v>
      </c>
      <c r="AB32" s="117">
        <f t="shared" si="2"/>
        <v>1.1709601873536301E-2</v>
      </c>
    </row>
    <row r="33" spans="19:32" x14ac:dyDescent="0.25">
      <c r="S33" s="115" t="s">
        <v>77</v>
      </c>
      <c r="T33" s="115"/>
      <c r="U33" s="116"/>
      <c r="V33" s="116">
        <v>22</v>
      </c>
      <c r="W33" s="116">
        <v>22</v>
      </c>
      <c r="X33" s="116">
        <v>18</v>
      </c>
      <c r="Y33" s="112">
        <v>24</v>
      </c>
      <c r="Z33" s="112">
        <v>15</v>
      </c>
      <c r="AB33" s="117">
        <f t="shared" si="2"/>
        <v>1.7564402810304448E-2</v>
      </c>
    </row>
    <row r="34" spans="19:32" x14ac:dyDescent="0.25">
      <c r="S34" s="118" t="s">
        <v>53</v>
      </c>
      <c r="T34" s="118"/>
      <c r="U34" s="119"/>
      <c r="V34" s="119">
        <v>593</v>
      </c>
      <c r="W34" s="119">
        <v>809</v>
      </c>
      <c r="X34" s="119">
        <v>800</v>
      </c>
      <c r="Y34" s="120">
        <v>818</v>
      </c>
      <c r="Z34" s="120">
        <v>854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321</v>
      </c>
      <c r="W37" s="112">
        <v>441</v>
      </c>
      <c r="X37" s="112">
        <v>459</v>
      </c>
      <c r="Y37" s="112">
        <v>451</v>
      </c>
      <c r="Z37" s="112">
        <v>458</v>
      </c>
      <c r="AB37" s="132">
        <f>Z37/Z40*100</f>
        <v>81.785714285714278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75</v>
      </c>
      <c r="W38" s="112">
        <v>92</v>
      </c>
      <c r="X38" s="112">
        <v>88</v>
      </c>
      <c r="Y38" s="112">
        <v>93</v>
      </c>
      <c r="Z38" s="112">
        <v>102</v>
      </c>
      <c r="AB38" s="132">
        <f>Z38/Z40*100</f>
        <v>18.214285714285712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396</v>
      </c>
      <c r="W40" s="112">
        <v>533</v>
      </c>
      <c r="X40" s="112">
        <v>547</v>
      </c>
      <c r="Y40" s="112">
        <v>544</v>
      </c>
      <c r="Z40" s="112">
        <v>560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9</v>
      </c>
      <c r="Y45" s="112">
        <v>8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15</v>
      </c>
      <c r="W46" s="112">
        <v>19</v>
      </c>
      <c r="X46" s="112">
        <v>17</v>
      </c>
      <c r="Y46" s="112">
        <v>25</v>
      </c>
      <c r="Z46" s="112">
        <v>20</v>
      </c>
    </row>
    <row r="47" spans="19:32" x14ac:dyDescent="0.25">
      <c r="S47" s="115" t="s">
        <v>39</v>
      </c>
      <c r="T47" s="115"/>
      <c r="U47" s="112"/>
      <c r="V47" s="112">
        <v>37</v>
      </c>
      <c r="W47" s="112">
        <v>42</v>
      </c>
      <c r="X47" s="112">
        <v>42</v>
      </c>
      <c r="Y47" s="112">
        <v>37</v>
      </c>
      <c r="Z47" s="112">
        <v>33</v>
      </c>
    </row>
    <row r="48" spans="19:32" x14ac:dyDescent="0.25">
      <c r="S48" s="115" t="s">
        <v>40</v>
      </c>
      <c r="T48" s="115"/>
      <c r="U48" s="112"/>
      <c r="V48" s="112">
        <v>28</v>
      </c>
      <c r="W48" s="112">
        <v>46</v>
      </c>
      <c r="X48" s="112">
        <v>42</v>
      </c>
      <c r="Y48" s="112">
        <v>58</v>
      </c>
      <c r="Z48" s="112">
        <v>70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</v>
      </c>
      <c r="W49" s="112">
        <v>54</v>
      </c>
      <c r="X49" s="112">
        <v>39</v>
      </c>
      <c r="Y49" s="112">
        <v>29</v>
      </c>
      <c r="Z49" s="112">
        <v>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Quilpie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</v>
      </c>
      <c r="W50" s="112">
        <v>48</v>
      </c>
      <c r="X50" s="112">
        <v>51</v>
      </c>
      <c r="Y50" s="112">
        <v>52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</v>
      </c>
      <c r="W51" s="112">
        <v>17</v>
      </c>
      <c r="X51" s="112">
        <v>22</v>
      </c>
      <c r="Y51" s="112">
        <v>24</v>
      </c>
      <c r="Z51" s="112">
        <v>20</v>
      </c>
    </row>
    <row r="52" spans="1:26" ht="15" customHeight="1" x14ac:dyDescent="0.25">
      <c r="S52" s="115" t="s">
        <v>44</v>
      </c>
      <c r="T52" s="115"/>
      <c r="U52" s="112"/>
      <c r="V52" s="112">
        <v>23</v>
      </c>
      <c r="W52" s="112">
        <v>41</v>
      </c>
      <c r="X52" s="112">
        <v>34</v>
      </c>
      <c r="Y52" s="112">
        <v>27</v>
      </c>
      <c r="Z52" s="112">
        <v>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30</v>
      </c>
      <c r="W53" s="112">
        <v>47</v>
      </c>
      <c r="X53" s="112">
        <v>45</v>
      </c>
      <c r="Y53" s="112">
        <v>42</v>
      </c>
      <c r="Z53" s="112">
        <v>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</v>
      </c>
      <c r="W54" s="112">
        <v>46</v>
      </c>
      <c r="X54" s="112">
        <v>43</v>
      </c>
      <c r="Y54" s="112">
        <v>39</v>
      </c>
      <c r="Z54" s="112">
        <v>45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</v>
      </c>
      <c r="W55" s="112">
        <v>44</v>
      </c>
      <c r="X55" s="112">
        <v>39</v>
      </c>
      <c r="Y55" s="112">
        <v>50</v>
      </c>
      <c r="Z55" s="112">
        <v>41</v>
      </c>
    </row>
    <row r="56" spans="1:26" ht="15" customHeight="1" x14ac:dyDescent="0.25">
      <c r="S56" s="115" t="s">
        <v>48</v>
      </c>
      <c r="T56" s="115"/>
      <c r="U56" s="112"/>
      <c r="V56" s="112">
        <v>19</v>
      </c>
      <c r="W56" s="112">
        <v>20</v>
      </c>
      <c r="X56" s="112">
        <v>21</v>
      </c>
      <c r="Y56" s="112">
        <v>18</v>
      </c>
      <c r="Z56" s="112">
        <v>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4</v>
      </c>
      <c r="X57" s="112">
        <v>6</v>
      </c>
      <c r="Y57" s="112">
        <v>3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3</v>
      </c>
      <c r="X58" s="112">
        <v>3</v>
      </c>
      <c r="Y58" s="112">
        <v>3</v>
      </c>
      <c r="Z58" s="112">
        <v>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3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316</v>
      </c>
      <c r="W61" s="112">
        <v>436</v>
      </c>
      <c r="X61" s="112">
        <v>416</v>
      </c>
      <c r="Y61" s="112">
        <v>435</v>
      </c>
      <c r="Z61" s="112">
        <v>434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5</v>
      </c>
      <c r="Y64" s="112">
        <v>9</v>
      </c>
      <c r="Z64" s="112">
        <v>11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Quilpie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</v>
      </c>
      <c r="W65" s="112">
        <v>18</v>
      </c>
      <c r="X65" s="112">
        <v>26</v>
      </c>
      <c r="Y65" s="112">
        <v>20</v>
      </c>
      <c r="Z65" s="112">
        <v>18</v>
      </c>
    </row>
    <row r="66" spans="1:26" x14ac:dyDescent="0.25">
      <c r="S66" s="115" t="s">
        <v>39</v>
      </c>
      <c r="T66" s="115"/>
      <c r="U66" s="112"/>
      <c r="V66" s="112">
        <v>29</v>
      </c>
      <c r="W66" s="112">
        <v>25</v>
      </c>
      <c r="X66" s="112">
        <v>19</v>
      </c>
      <c r="Y66" s="112">
        <v>33</v>
      </c>
      <c r="Z66" s="112">
        <v>32</v>
      </c>
    </row>
    <row r="67" spans="1:26" x14ac:dyDescent="0.25">
      <c r="S67" s="115" t="s">
        <v>40</v>
      </c>
      <c r="T67" s="115"/>
      <c r="U67" s="112"/>
      <c r="V67" s="112">
        <v>42</v>
      </c>
      <c r="W67" s="112">
        <v>59</v>
      </c>
      <c r="X67" s="112">
        <v>44</v>
      </c>
      <c r="Y67" s="112">
        <v>45</v>
      </c>
      <c r="Z67" s="112">
        <v>60</v>
      </c>
    </row>
    <row r="68" spans="1:26" x14ac:dyDescent="0.25">
      <c r="S68" s="115" t="s">
        <v>41</v>
      </c>
      <c r="T68" s="115"/>
      <c r="U68" s="112"/>
      <c r="V68" s="112">
        <v>36</v>
      </c>
      <c r="W68" s="112">
        <v>58</v>
      </c>
      <c r="X68" s="112">
        <v>70</v>
      </c>
      <c r="Y68" s="112">
        <v>59</v>
      </c>
      <c r="Z68" s="112">
        <v>69</v>
      </c>
    </row>
    <row r="69" spans="1:26" x14ac:dyDescent="0.25">
      <c r="S69" s="115" t="s">
        <v>42</v>
      </c>
      <c r="T69" s="115"/>
      <c r="U69" s="112"/>
      <c r="V69" s="112">
        <v>25</v>
      </c>
      <c r="W69" s="112">
        <v>34</v>
      </c>
      <c r="X69" s="112">
        <v>32</v>
      </c>
      <c r="Y69" s="112">
        <v>40</v>
      </c>
      <c r="Z69" s="112">
        <v>46</v>
      </c>
    </row>
    <row r="70" spans="1:26" x14ac:dyDescent="0.25">
      <c r="S70" s="115" t="s">
        <v>43</v>
      </c>
      <c r="T70" s="115"/>
      <c r="U70" s="112"/>
      <c r="V70" s="112">
        <v>13</v>
      </c>
      <c r="W70" s="112">
        <v>20</v>
      </c>
      <c r="X70" s="112">
        <v>24</v>
      </c>
      <c r="Y70" s="112">
        <v>31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41</v>
      </c>
      <c r="W71" s="112">
        <v>40</v>
      </c>
      <c r="X71" s="112">
        <v>36</v>
      </c>
      <c r="Y71" s="112">
        <v>22</v>
      </c>
      <c r="Z71" s="112">
        <v>23</v>
      </c>
    </row>
    <row r="72" spans="1:26" x14ac:dyDescent="0.25">
      <c r="S72" s="115" t="s">
        <v>45</v>
      </c>
      <c r="T72" s="115"/>
      <c r="U72" s="112"/>
      <c r="V72" s="112">
        <v>19</v>
      </c>
      <c r="W72" s="112">
        <v>25</v>
      </c>
      <c r="X72" s="112">
        <v>31</v>
      </c>
      <c r="Y72" s="112">
        <v>44</v>
      </c>
      <c r="Z72" s="112">
        <v>34</v>
      </c>
    </row>
    <row r="73" spans="1:26" x14ac:dyDescent="0.25">
      <c r="S73" s="115" t="s">
        <v>46</v>
      </c>
      <c r="T73" s="115"/>
      <c r="U73" s="112"/>
      <c r="V73" s="112">
        <v>29</v>
      </c>
      <c r="W73" s="112">
        <v>34</v>
      </c>
      <c r="X73" s="112">
        <v>41</v>
      </c>
      <c r="Y73" s="112">
        <v>34</v>
      </c>
      <c r="Z73" s="112">
        <v>41</v>
      </c>
    </row>
    <row r="74" spans="1:26" x14ac:dyDescent="0.25">
      <c r="S74" s="115" t="s">
        <v>47</v>
      </c>
      <c r="T74" s="115"/>
      <c r="U74" s="112"/>
      <c r="V74" s="112">
        <v>18</v>
      </c>
      <c r="W74" s="112">
        <v>38</v>
      </c>
      <c r="X74" s="112">
        <v>32</v>
      </c>
      <c r="Y74" s="112">
        <v>19</v>
      </c>
      <c r="Z74" s="112">
        <v>11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9</v>
      </c>
      <c r="X75" s="112">
        <v>11</v>
      </c>
      <c r="Y75" s="112">
        <v>20</v>
      </c>
      <c r="Z75" s="112">
        <v>21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5</v>
      </c>
      <c r="X76" s="112">
        <v>7</v>
      </c>
      <c r="Y76" s="112">
        <v>9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6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5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3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281</v>
      </c>
      <c r="W80" s="112">
        <v>375</v>
      </c>
      <c r="X80" s="112">
        <v>384</v>
      </c>
      <c r="Y80" s="112">
        <v>384</v>
      </c>
      <c r="Z80" s="112">
        <v>414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Quilpie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22</v>
      </c>
      <c r="W83" s="112">
        <v>22</v>
      </c>
      <c r="X83" s="112">
        <v>28</v>
      </c>
      <c r="Y83" s="112">
        <v>29</v>
      </c>
      <c r="Z83" s="112">
        <v>32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12</v>
      </c>
      <c r="W84" s="112">
        <v>18</v>
      </c>
      <c r="X84" s="112">
        <v>20</v>
      </c>
      <c r="Y84" s="112">
        <v>22</v>
      </c>
      <c r="Z84" s="112">
        <v>11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26</v>
      </c>
      <c r="W85" s="112">
        <v>38</v>
      </c>
      <c r="X85" s="112">
        <v>37</v>
      </c>
      <c r="Y85" s="112">
        <v>39</v>
      </c>
      <c r="Z85" s="112">
        <v>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853</v>
      </c>
      <c r="D86" s="96">
        <f t="shared" ref="D86:D91" si="4">AD4</f>
        <v>3.897685749086488E-2</v>
      </c>
      <c r="E86" s="97">
        <f t="shared" ref="E86:E91" si="5">AD4</f>
        <v>3.897685749086488E-2</v>
      </c>
      <c r="F86" s="96">
        <f t="shared" ref="F86:F91" si="6">AF4</f>
        <v>0.44331641285956014</v>
      </c>
      <c r="G86" s="97">
        <f t="shared" ref="G86:G91" si="7">AF4</f>
        <v>0.44331641285956014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</v>
      </c>
      <c r="W86" s="112">
        <v>10</v>
      </c>
      <c r="X86" s="112">
        <v>5</v>
      </c>
      <c r="Y86" s="112">
        <v>8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437</v>
      </c>
      <c r="D87" s="96">
        <f t="shared" si="4"/>
        <v>-6.8181818181818343E-3</v>
      </c>
      <c r="E87" s="97">
        <f t="shared" si="5"/>
        <v>-6.8181818181818343E-3</v>
      </c>
      <c r="F87" s="96">
        <f t="shared" si="6"/>
        <v>0.37854889589905372</v>
      </c>
      <c r="G87" s="97">
        <f t="shared" si="7"/>
        <v>0.37854889589905372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5</v>
      </c>
      <c r="W87" s="112">
        <v>9</v>
      </c>
      <c r="X87" s="112">
        <v>6</v>
      </c>
      <c r="Y87" s="112">
        <v>5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415</v>
      </c>
      <c r="D88" s="96">
        <f t="shared" si="4"/>
        <v>8.3550913838120078E-2</v>
      </c>
      <c r="E88" s="97">
        <f t="shared" si="5"/>
        <v>8.3550913838120078E-2</v>
      </c>
      <c r="F88" s="96">
        <f t="shared" si="6"/>
        <v>0.50362318840579712</v>
      </c>
      <c r="G88" s="97">
        <f t="shared" si="7"/>
        <v>0.50362318840579712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7</v>
      </c>
      <c r="W88" s="112">
        <v>8</v>
      </c>
      <c r="X88" s="112">
        <v>3</v>
      </c>
      <c r="Y88" s="112">
        <v>6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563</v>
      </c>
      <c r="D89" s="96">
        <f t="shared" si="4"/>
        <v>3.3027522935779707E-2</v>
      </c>
      <c r="E89" s="97">
        <f t="shared" si="5"/>
        <v>3.3027522935779707E-2</v>
      </c>
      <c r="F89" s="96">
        <f t="shared" si="6"/>
        <v>0.414572864321608</v>
      </c>
      <c r="G89" s="97">
        <f t="shared" si="7"/>
        <v>0.414572864321608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37</v>
      </c>
      <c r="W89" s="112">
        <v>48</v>
      </c>
      <c r="X89" s="112">
        <v>45</v>
      </c>
      <c r="Y89" s="112">
        <v>44</v>
      </c>
      <c r="Z89" s="112">
        <v>46</v>
      </c>
    </row>
    <row r="90" spans="1:30" ht="15" customHeight="1" x14ac:dyDescent="0.25">
      <c r="A90" s="49" t="s">
        <v>95</v>
      </c>
      <c r="B90" s="49"/>
      <c r="C90" s="57" t="str">
        <f t="shared" si="3"/>
        <v>$47,983</v>
      </c>
      <c r="D90" s="96">
        <f t="shared" si="4"/>
        <v>6.2624958033588918E-2</v>
      </c>
      <c r="E90" s="97">
        <f t="shared" si="5"/>
        <v>6.2624958033588918E-2</v>
      </c>
      <c r="F90" s="96">
        <f t="shared" si="6"/>
        <v>5.7813219237152325E-2</v>
      </c>
      <c r="G90" s="97">
        <f t="shared" si="7"/>
        <v>5.7813219237152325E-2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34</v>
      </c>
      <c r="W90" s="112">
        <v>57</v>
      </c>
      <c r="X90" s="112">
        <v>55</v>
      </c>
      <c r="Y90" s="112">
        <v>52</v>
      </c>
      <c r="Z90" s="112">
        <v>47</v>
      </c>
    </row>
    <row r="91" spans="1:30" ht="15" customHeight="1" x14ac:dyDescent="0.25">
      <c r="A91" s="49" t="s">
        <v>7</v>
      </c>
      <c r="B91" s="49"/>
      <c r="C91" s="57" t="str">
        <f t="shared" si="3"/>
        <v>$32.4 mil</v>
      </c>
      <c r="D91" s="96">
        <f t="shared" si="4"/>
        <v>1.6034531100904026E-2</v>
      </c>
      <c r="E91" s="97">
        <f t="shared" si="5"/>
        <v>1.6034531100904026E-2</v>
      </c>
      <c r="F91" s="96">
        <f t="shared" si="6"/>
        <v>0.70061534439085071</v>
      </c>
      <c r="G91" s="97">
        <f t="shared" si="7"/>
        <v>0.70061534439085071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220</v>
      </c>
      <c r="W91" s="112">
        <v>298</v>
      </c>
      <c r="X91" s="112">
        <v>297</v>
      </c>
      <c r="Y91" s="112">
        <v>299</v>
      </c>
      <c r="Z91" s="112">
        <v>302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14</v>
      </c>
      <c r="W93" s="112">
        <v>17</v>
      </c>
      <c r="X93" s="112">
        <v>27</v>
      </c>
      <c r="Y93" s="112">
        <v>26</v>
      </c>
      <c r="Z93" s="112">
        <v>35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30</v>
      </c>
      <c r="W94" s="112">
        <v>37</v>
      </c>
      <c r="X94" s="112">
        <v>35</v>
      </c>
      <c r="Y94" s="112">
        <v>28</v>
      </c>
      <c r="Z94" s="112">
        <v>32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9</v>
      </c>
      <c r="W95" s="112">
        <v>11</v>
      </c>
      <c r="X95" s="112">
        <v>8</v>
      </c>
      <c r="Y95" s="112">
        <v>8</v>
      </c>
      <c r="Z95" s="112">
        <v>14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30</v>
      </c>
      <c r="W96" s="112">
        <v>34</v>
      </c>
      <c r="X96" s="112">
        <v>32</v>
      </c>
      <c r="Y96" s="112">
        <v>34</v>
      </c>
      <c r="Z96" s="112">
        <v>41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30</v>
      </c>
      <c r="W97" s="112">
        <v>32</v>
      </c>
      <c r="X97" s="112">
        <v>27</v>
      </c>
      <c r="Y97" s="112">
        <v>37</v>
      </c>
      <c r="Z97" s="112">
        <v>35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</v>
      </c>
      <c r="W98" s="112">
        <v>15</v>
      </c>
      <c r="X98" s="112">
        <v>12</v>
      </c>
      <c r="Y98" s="112">
        <v>14</v>
      </c>
      <c r="Z98" s="112">
        <v>19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3</v>
      </c>
      <c r="X99" s="112">
        <v>7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22</v>
      </c>
      <c r="W100" s="112">
        <v>29</v>
      </c>
      <c r="X100" s="112">
        <v>35</v>
      </c>
      <c r="Y100" s="112">
        <v>38</v>
      </c>
      <c r="Z100" s="112">
        <v>23</v>
      </c>
    </row>
    <row r="101" spans="1:32" x14ac:dyDescent="0.25">
      <c r="A101" s="18"/>
      <c r="S101" s="118" t="s">
        <v>53</v>
      </c>
      <c r="T101" s="118"/>
      <c r="U101" s="112"/>
      <c r="V101" s="112">
        <v>181</v>
      </c>
      <c r="W101" s="112">
        <v>236</v>
      </c>
      <c r="X101" s="112">
        <v>254</v>
      </c>
      <c r="Y101" s="112">
        <v>245</v>
      </c>
      <c r="Z101" s="112">
        <v>265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374</v>
      </c>
      <c r="W104" s="112">
        <v>468</v>
      </c>
      <c r="X104" s="112">
        <v>463</v>
      </c>
      <c r="Y104" s="112">
        <v>472</v>
      </c>
      <c r="Z104" s="112">
        <v>519</v>
      </c>
      <c r="AB104" s="109" t="str">
        <f>TEXT(Z104,"###,###")</f>
        <v>519</v>
      </c>
      <c r="AD104" s="130">
        <f>Z104/($Z$4)*100</f>
        <v>60.844079718640096</v>
      </c>
      <c r="AF104" s="109"/>
    </row>
    <row r="105" spans="1:32" x14ac:dyDescent="0.25">
      <c r="S105" s="115" t="s">
        <v>17</v>
      </c>
      <c r="T105" s="115"/>
      <c r="U105" s="112"/>
      <c r="V105" s="112">
        <v>190</v>
      </c>
      <c r="W105" s="112">
        <v>215</v>
      </c>
      <c r="X105" s="112">
        <v>182</v>
      </c>
      <c r="Y105" s="112">
        <v>193</v>
      </c>
      <c r="Z105" s="112">
        <v>198</v>
      </c>
      <c r="AB105" s="109" t="str">
        <f>TEXT(Z105,"###,###")</f>
        <v>198</v>
      </c>
      <c r="AD105" s="130">
        <f>Z105/($Z$4)*100</f>
        <v>23.212192262602578</v>
      </c>
      <c r="AF105" s="109"/>
    </row>
    <row r="106" spans="1:32" x14ac:dyDescent="0.25">
      <c r="S106" s="118" t="s">
        <v>53</v>
      </c>
      <c r="T106" s="118"/>
      <c r="U106" s="120"/>
      <c r="V106" s="120">
        <v>564</v>
      </c>
      <c r="W106" s="120">
        <v>683</v>
      </c>
      <c r="X106" s="120">
        <v>645</v>
      </c>
      <c r="Y106" s="120">
        <v>665</v>
      </c>
      <c r="Z106" s="120">
        <v>717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130</v>
      </c>
      <c r="W108" s="112">
        <v>186</v>
      </c>
      <c r="X108" s="112">
        <v>226</v>
      </c>
      <c r="Y108" s="112">
        <v>199</v>
      </c>
      <c r="Z108" s="112">
        <v>192</v>
      </c>
      <c r="AB108" s="109" t="str">
        <f>TEXT(Z108,"###,###")</f>
        <v>192</v>
      </c>
      <c r="AD108" s="130">
        <f>Z108/($Z$4)*100</f>
        <v>22.50879249706917</v>
      </c>
      <c r="AF108" s="109"/>
    </row>
    <row r="109" spans="1:32" x14ac:dyDescent="0.25">
      <c r="S109" s="115" t="s">
        <v>20</v>
      </c>
      <c r="T109" s="115"/>
      <c r="U109" s="112"/>
      <c r="V109" s="112">
        <v>89</v>
      </c>
      <c r="W109" s="112">
        <v>125</v>
      </c>
      <c r="X109" s="112">
        <v>103</v>
      </c>
      <c r="Y109" s="112">
        <v>137</v>
      </c>
      <c r="Z109" s="112">
        <v>162</v>
      </c>
      <c r="AB109" s="109" t="str">
        <f>TEXT(Z109,"###,###")</f>
        <v>162</v>
      </c>
      <c r="AD109" s="130">
        <f>Z109/($Z$4)*100</f>
        <v>18.99179366940211</v>
      </c>
      <c r="AF109" s="109"/>
    </row>
    <row r="110" spans="1:32" x14ac:dyDescent="0.25">
      <c r="S110" s="115" t="s">
        <v>21</v>
      </c>
      <c r="T110" s="115"/>
      <c r="U110" s="112"/>
      <c r="V110" s="112">
        <v>147</v>
      </c>
      <c r="W110" s="112">
        <v>188</v>
      </c>
      <c r="X110" s="112">
        <v>156</v>
      </c>
      <c r="Y110" s="112">
        <v>166</v>
      </c>
      <c r="Z110" s="112">
        <v>181</v>
      </c>
      <c r="AB110" s="109" t="str">
        <f>TEXT(Z110,"###,###")</f>
        <v>181</v>
      </c>
      <c r="AD110" s="130">
        <f>Z110/($Z$4)*100</f>
        <v>21.219226260257916</v>
      </c>
      <c r="AF110" s="109"/>
    </row>
    <row r="111" spans="1:32" x14ac:dyDescent="0.25">
      <c r="S111" s="115" t="s">
        <v>22</v>
      </c>
      <c r="T111" s="115"/>
      <c r="U111" s="112"/>
      <c r="V111" s="112">
        <v>144</v>
      </c>
      <c r="W111" s="112">
        <v>174</v>
      </c>
      <c r="X111" s="112">
        <v>160</v>
      </c>
      <c r="Y111" s="112">
        <v>161</v>
      </c>
      <c r="Z111" s="112">
        <v>177</v>
      </c>
      <c r="AB111" s="109" t="str">
        <f>TEXT(Z111,"###,###")</f>
        <v>177</v>
      </c>
      <c r="AD111" s="130">
        <f>Z111/($Z$4)*100</f>
        <v>20.75029308323564</v>
      </c>
      <c r="AF111" s="109"/>
    </row>
    <row r="112" spans="1:32" x14ac:dyDescent="0.25">
      <c r="S112" s="118" t="s">
        <v>53</v>
      </c>
      <c r="T112" s="118"/>
      <c r="U112" s="112"/>
      <c r="V112" s="112">
        <v>594</v>
      </c>
      <c r="W112" s="112">
        <v>809</v>
      </c>
      <c r="X112" s="112">
        <v>800</v>
      </c>
      <c r="Y112" s="112">
        <v>819</v>
      </c>
      <c r="Z112" s="112">
        <v>849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42.75</v>
      </c>
      <c r="W118" s="131">
        <v>43.47</v>
      </c>
      <c r="X118" s="131">
        <v>43.34</v>
      </c>
      <c r="Y118" s="131">
        <v>43.08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97</v>
      </c>
      <c r="T120" s="112"/>
      <c r="U120" s="112"/>
      <c r="V120" s="112">
        <v>264</v>
      </c>
      <c r="W120" s="112">
        <v>332</v>
      </c>
      <c r="X120" s="112">
        <v>345</v>
      </c>
      <c r="Y120" s="112">
        <v>339</v>
      </c>
      <c r="Z120" s="112">
        <v>363</v>
      </c>
      <c r="AB120" s="109" t="str">
        <f>TEXT(Z120,"###,###")</f>
        <v>363</v>
      </c>
    </row>
    <row r="121" spans="19:32" x14ac:dyDescent="0.25">
      <c r="S121" s="101" t="s">
        <v>98</v>
      </c>
      <c r="T121" s="112"/>
      <c r="U121" s="112"/>
      <c r="V121" s="112">
        <v>69</v>
      </c>
      <c r="W121" s="112">
        <v>100</v>
      </c>
      <c r="X121" s="112">
        <v>112</v>
      </c>
      <c r="Y121" s="112">
        <v>104</v>
      </c>
      <c r="Z121" s="112">
        <v>103</v>
      </c>
      <c r="AB121" s="109" t="str">
        <f>TEXT(Z121,"###,###")</f>
        <v>103</v>
      </c>
    </row>
    <row r="122" spans="19:32" x14ac:dyDescent="0.25">
      <c r="S122" s="101" t="s">
        <v>99</v>
      </c>
      <c r="T122" s="112"/>
      <c r="U122" s="112"/>
      <c r="V122" s="112">
        <v>67</v>
      </c>
      <c r="W122" s="112">
        <v>108</v>
      </c>
      <c r="X122" s="112">
        <v>95</v>
      </c>
      <c r="Y122" s="112">
        <v>97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331</v>
      </c>
      <c r="W124" s="112">
        <v>440</v>
      </c>
      <c r="X124" s="112">
        <v>440</v>
      </c>
      <c r="Y124" s="112">
        <v>436</v>
      </c>
      <c r="Z124" s="112">
        <v>463</v>
      </c>
      <c r="AB124" s="109" t="str">
        <f>TEXT(Z124,"###,###")</f>
        <v>463</v>
      </c>
      <c r="AD124" s="127">
        <f>Z124/$Z$7*100</f>
        <v>82.238010657193598</v>
      </c>
    </row>
    <row r="125" spans="19:32" x14ac:dyDescent="0.25">
      <c r="S125" s="101" t="s">
        <v>101</v>
      </c>
      <c r="T125" s="112"/>
      <c r="U125" s="112"/>
      <c r="V125" s="112">
        <v>136</v>
      </c>
      <c r="W125" s="112">
        <v>208</v>
      </c>
      <c r="X125" s="112">
        <v>207</v>
      </c>
      <c r="Y125" s="112">
        <v>201</v>
      </c>
      <c r="Z125" s="112">
        <v>203</v>
      </c>
      <c r="AB125" s="109" t="str">
        <f>TEXT(Z125,"###,###")</f>
        <v>203</v>
      </c>
      <c r="AD125" s="127">
        <f>Z125/$Z$7*100</f>
        <v>36.056838365896979</v>
      </c>
    </row>
    <row r="127" spans="19:32" x14ac:dyDescent="0.25">
      <c r="S127" s="101" t="s">
        <v>102</v>
      </c>
      <c r="T127" s="112"/>
      <c r="U127" s="112"/>
      <c r="V127" s="112">
        <v>220</v>
      </c>
      <c r="W127" s="112">
        <v>300</v>
      </c>
      <c r="X127" s="112">
        <v>298</v>
      </c>
      <c r="Y127" s="112">
        <v>302</v>
      </c>
      <c r="Z127" s="112">
        <v>302</v>
      </c>
      <c r="AB127" s="109" t="str">
        <f>TEXT(Z127,"###,###")</f>
        <v>302</v>
      </c>
      <c r="AD127" s="127">
        <f>Z127/$Z$7*100</f>
        <v>53.641207815275315</v>
      </c>
    </row>
    <row r="128" spans="19:32" x14ac:dyDescent="0.25">
      <c r="S128" s="101" t="s">
        <v>103</v>
      </c>
      <c r="T128" s="112"/>
      <c r="U128" s="112"/>
      <c r="V128" s="112">
        <v>178</v>
      </c>
      <c r="W128" s="112">
        <v>237</v>
      </c>
      <c r="X128" s="112">
        <v>252</v>
      </c>
      <c r="Y128" s="112">
        <v>242</v>
      </c>
      <c r="Z128" s="112">
        <v>263</v>
      </c>
      <c r="AB128" s="109" t="str">
        <f>TEXT(Z128,"###,###")</f>
        <v>263</v>
      </c>
      <c r="AD128" s="127">
        <f>Z128/$Z$7*100</f>
        <v>46.714031971580816</v>
      </c>
    </row>
    <row r="130" spans="19:20" x14ac:dyDescent="0.25">
      <c r="S130" s="101" t="s">
        <v>277</v>
      </c>
      <c r="T130" s="127">
        <v>64.476021314387211</v>
      </c>
    </row>
    <row r="131" spans="19:20" x14ac:dyDescent="0.25">
      <c r="S131" s="101" t="s">
        <v>278</v>
      </c>
      <c r="T131" s="127">
        <v>18.294849023090588</v>
      </c>
    </row>
    <row r="132" spans="19:20" x14ac:dyDescent="0.25">
      <c r="S132" s="101" t="s">
        <v>279</v>
      </c>
      <c r="T132" s="127">
        <v>17.761989342806395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7471FD-5CD7-4FFE-9790-B0C27569A2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62FF02-3621-4767-B5CE-75E127A84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2001AB-0955-4F17-AAA2-94986DB33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A59428-2A3D-4F8A-B743-9A2A315865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964E-C58A-4926-BF55-BF8F23915540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 Barcoo,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271</v>
      </c>
      <c r="W4" s="108">
        <v>359</v>
      </c>
      <c r="X4" s="108">
        <v>330</v>
      </c>
      <c r="Y4" s="108">
        <v>354</v>
      </c>
      <c r="Z4" s="108">
        <v>381</v>
      </c>
      <c r="AB4" s="109" t="str">
        <f>TEXT(Z4,"###,###")</f>
        <v>381</v>
      </c>
      <c r="AD4" s="110">
        <f>Z4/Y4-1</f>
        <v>7.6271186440677985E-2</v>
      </c>
      <c r="AF4" s="110">
        <f>Z4/V4-1</f>
        <v>0.40590405904059046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128</v>
      </c>
      <c r="W5" s="108">
        <v>174</v>
      </c>
      <c r="X5" s="108">
        <v>139</v>
      </c>
      <c r="Y5" s="108">
        <v>172</v>
      </c>
      <c r="Z5" s="108">
        <v>200</v>
      </c>
      <c r="AB5" s="109" t="str">
        <f>TEXT(Z5,"###,###")</f>
        <v>200</v>
      </c>
      <c r="AD5" s="110">
        <f t="shared" ref="AD5:AD9" si="0">Z5/Y5-1</f>
        <v>0.16279069767441867</v>
      </c>
      <c r="AF5" s="110">
        <f t="shared" ref="AF5:AF9" si="1">Z5/V5-1</f>
        <v>0.5625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141</v>
      </c>
      <c r="W6" s="108">
        <v>184</v>
      </c>
      <c r="X6" s="108">
        <v>191</v>
      </c>
      <c r="Y6" s="108">
        <v>177</v>
      </c>
      <c r="Z6" s="108">
        <v>182</v>
      </c>
      <c r="AB6" s="109" t="str">
        <f>TEXT(Z6,"###,###")</f>
        <v>182</v>
      </c>
      <c r="AD6" s="110">
        <f t="shared" si="0"/>
        <v>2.8248587570621542E-2</v>
      </c>
      <c r="AF6" s="110">
        <f t="shared" si="1"/>
        <v>0.29078014184397172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168</v>
      </c>
      <c r="W7" s="108">
        <v>219</v>
      </c>
      <c r="X7" s="108">
        <v>205</v>
      </c>
      <c r="Y7" s="108">
        <v>219</v>
      </c>
      <c r="Z7" s="108">
        <v>243</v>
      </c>
      <c r="AB7" s="109" t="str">
        <f>TEXT(Z7,"###,###")</f>
        <v>243</v>
      </c>
      <c r="AD7" s="110">
        <f t="shared" si="0"/>
        <v>0.1095890410958904</v>
      </c>
      <c r="AF7" s="110">
        <f t="shared" si="1"/>
        <v>0.4464285714285714</v>
      </c>
    </row>
    <row r="8" spans="1:32" ht="17.25" customHeight="1" x14ac:dyDescent="0.25">
      <c r="A8" s="64" t="s">
        <v>12</v>
      </c>
      <c r="B8" s="65"/>
      <c r="C8" s="29"/>
      <c r="D8" s="66" t="str">
        <f>AB4</f>
        <v>381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243</v>
      </c>
      <c r="P8" s="67"/>
      <c r="S8" s="107" t="s">
        <v>82</v>
      </c>
      <c r="T8" s="108"/>
      <c r="U8" s="108"/>
      <c r="V8" s="108">
        <v>44365.23</v>
      </c>
      <c r="W8" s="108">
        <v>47992.51</v>
      </c>
      <c r="X8" s="108">
        <v>45002.67</v>
      </c>
      <c r="Y8" s="108">
        <v>50817.5</v>
      </c>
      <c r="Z8" s="108">
        <v>47382.75</v>
      </c>
      <c r="AB8" s="109" t="str">
        <f>TEXT(Z8,"$###,###")</f>
        <v>$47,383</v>
      </c>
      <c r="AD8" s="110">
        <f t="shared" si="0"/>
        <v>-6.7589905052393373E-2</v>
      </c>
      <c r="AF8" s="110">
        <f t="shared" si="1"/>
        <v>6.8015425593420664E-2</v>
      </c>
    </row>
    <row r="9" spans="1:32" x14ac:dyDescent="0.25">
      <c r="A9" s="30" t="s">
        <v>14</v>
      </c>
      <c r="B9" s="71"/>
      <c r="C9" s="72"/>
      <c r="D9" s="73">
        <f>AD104</f>
        <v>61.154855643044613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53.497942386831276</v>
      </c>
      <c r="P9" s="74" t="s">
        <v>83</v>
      </c>
      <c r="S9" s="107" t="s">
        <v>7</v>
      </c>
      <c r="T9" s="108"/>
      <c r="U9" s="108"/>
      <c r="V9" s="108">
        <v>9477598</v>
      </c>
      <c r="W9" s="108">
        <v>15064484</v>
      </c>
      <c r="X9" s="108">
        <v>13971145</v>
      </c>
      <c r="Y9" s="108">
        <v>16017208</v>
      </c>
      <c r="Z9" s="108">
        <v>12964226</v>
      </c>
      <c r="AB9" s="109" t="str">
        <f>TEXT(Z9/1000000,"$#,###.0")&amp;" mil"</f>
        <v>$13.0 mil</v>
      </c>
      <c r="AD9" s="110">
        <f t="shared" si="0"/>
        <v>-0.19060637784063239</v>
      </c>
      <c r="AF9" s="110">
        <f t="shared" si="1"/>
        <v>0.36788097574934064</v>
      </c>
    </row>
    <row r="10" spans="1:32" x14ac:dyDescent="0.25">
      <c r="A10" s="30" t="s">
        <v>17</v>
      </c>
      <c r="B10" s="71"/>
      <c r="C10" s="72"/>
      <c r="D10" s="73">
        <f>AD105</f>
        <v>28.608923884514436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46.090534979423872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68.312757201646093</v>
      </c>
      <c r="P11" s="74" t="s">
        <v>83</v>
      </c>
      <c r="S11" s="107" t="s">
        <v>29</v>
      </c>
      <c r="T11" s="112"/>
      <c r="U11" s="112"/>
      <c r="V11" s="112">
        <v>217</v>
      </c>
      <c r="W11" s="112">
        <v>278</v>
      </c>
      <c r="X11" s="112">
        <v>251</v>
      </c>
      <c r="Y11" s="112">
        <v>269</v>
      </c>
      <c r="Z11" s="112">
        <v>310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15.637860082304528</v>
      </c>
      <c r="P12" s="74" t="s">
        <v>83</v>
      </c>
      <c r="S12" s="107" t="s">
        <v>30</v>
      </c>
      <c r="T12" s="112"/>
      <c r="U12" s="112"/>
      <c r="V12" s="112">
        <v>58</v>
      </c>
      <c r="W12" s="112">
        <v>79</v>
      </c>
      <c r="X12" s="112">
        <v>79</v>
      </c>
      <c r="Y12" s="112">
        <v>83</v>
      </c>
      <c r="Z12" s="112">
        <v>76</v>
      </c>
    </row>
    <row r="13" spans="1:32" ht="15" customHeight="1" x14ac:dyDescent="0.25">
      <c r="A13" s="30" t="s">
        <v>19</v>
      </c>
      <c r="B13" s="72"/>
      <c r="C13" s="72"/>
      <c r="D13" s="73">
        <f>AD108</f>
        <v>22.047244094488189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14.403292181069959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10.236220472440944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33.595800524934383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22.033898305084744</v>
      </c>
      <c r="P15" s="74" t="s">
        <v>83</v>
      </c>
      <c r="S15" s="115" t="s">
        <v>59</v>
      </c>
      <c r="T15" s="115"/>
      <c r="U15" s="116"/>
      <c r="V15" s="116">
        <v>62</v>
      </c>
      <c r="W15" s="116">
        <v>101</v>
      </c>
      <c r="X15" s="116">
        <v>90</v>
      </c>
      <c r="Y15" s="112">
        <v>107</v>
      </c>
      <c r="Z15" s="112">
        <v>102</v>
      </c>
      <c r="AB15" s="117">
        <f t="shared" ref="AB15:AB34" si="2">IF(Z15="np",0,Z15/$Z$34)</f>
        <v>0.26771653543307089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22.57217847769029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77.966101694915253</v>
      </c>
      <c r="P16" s="37" t="s">
        <v>83</v>
      </c>
      <c r="S16" s="115" t="s">
        <v>60</v>
      </c>
      <c r="T16" s="115"/>
      <c r="U16" s="116"/>
      <c r="V16" s="116">
        <v>7</v>
      </c>
      <c r="W16" s="116">
        <v>6</v>
      </c>
      <c r="X16" s="116">
        <v>3</v>
      </c>
      <c r="Y16" s="112">
        <v>9</v>
      </c>
      <c r="Z16" s="112">
        <v>13</v>
      </c>
      <c r="AB16" s="117">
        <f t="shared" si="2"/>
        <v>3.4120734908136482E-2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</v>
      </c>
      <c r="W17" s="116">
        <v>0</v>
      </c>
      <c r="X17" s="116">
        <v>2</v>
      </c>
      <c r="Y17" s="112">
        <v>7</v>
      </c>
      <c r="Z17" s="112">
        <v>5</v>
      </c>
      <c r="AB17" s="117">
        <f t="shared" si="2"/>
        <v>1.3123359580052493E-2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</v>
      </c>
      <c r="W18" s="116">
        <v>4</v>
      </c>
      <c r="X18" s="116">
        <v>5</v>
      </c>
      <c r="Y18" s="112">
        <v>8</v>
      </c>
      <c r="Z18" s="112">
        <v>8</v>
      </c>
      <c r="AB18" s="117">
        <f t="shared" si="2"/>
        <v>2.0997375328083989E-2</v>
      </c>
    </row>
    <row r="19" spans="1:28" x14ac:dyDescent="0.25">
      <c r="A19" s="63" t="str">
        <f>$S$1&amp;" ("&amp;$V$2&amp;" to "&amp;$Z$2&amp;")"</f>
        <v>Barcoo (2018-19 to 2022-23)</v>
      </c>
      <c r="B19" s="63"/>
      <c r="C19" s="63"/>
      <c r="D19" s="63"/>
      <c r="E19" s="63"/>
      <c r="F19" s="63"/>
      <c r="G19" s="63" t="str">
        <f>$S$1&amp;" ("&amp;$V$2&amp;" to "&amp;$Z$2&amp;")"</f>
        <v>Barcoo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10</v>
      </c>
      <c r="W19" s="116">
        <v>6</v>
      </c>
      <c r="X19" s="116">
        <v>9</v>
      </c>
      <c r="Y19" s="112">
        <v>12</v>
      </c>
      <c r="Z19" s="112">
        <v>16</v>
      </c>
      <c r="AB19" s="117">
        <f t="shared" si="2"/>
        <v>4.1994750656167978E-2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5</v>
      </c>
      <c r="X20" s="116">
        <v>2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10</v>
      </c>
      <c r="W21" s="116">
        <v>10</v>
      </c>
      <c r="X21" s="116">
        <v>18</v>
      </c>
      <c r="Y21" s="112">
        <v>14</v>
      </c>
      <c r="Z21" s="112">
        <v>10</v>
      </c>
      <c r="AB21" s="117">
        <f t="shared" si="2"/>
        <v>2.6246719160104987E-2</v>
      </c>
    </row>
    <row r="22" spans="1:28" x14ac:dyDescent="0.25">
      <c r="S22" s="115" t="s">
        <v>66</v>
      </c>
      <c r="T22" s="115"/>
      <c r="U22" s="116"/>
      <c r="V22" s="116">
        <v>16</v>
      </c>
      <c r="W22" s="116">
        <v>15</v>
      </c>
      <c r="X22" s="116">
        <v>13</v>
      </c>
      <c r="Y22" s="112">
        <v>10</v>
      </c>
      <c r="Z22" s="112">
        <v>39</v>
      </c>
      <c r="AB22" s="117">
        <f t="shared" si="2"/>
        <v>0.10236220472440945</v>
      </c>
    </row>
    <row r="23" spans="1:28" x14ac:dyDescent="0.25">
      <c r="S23" s="115" t="s">
        <v>67</v>
      </c>
      <c r="T23" s="115"/>
      <c r="U23" s="116"/>
      <c r="V23" s="116">
        <v>5</v>
      </c>
      <c r="W23" s="116">
        <v>7</v>
      </c>
      <c r="X23" s="116">
        <v>10</v>
      </c>
      <c r="Y23" s="112">
        <v>10</v>
      </c>
      <c r="Z23" s="112">
        <v>8</v>
      </c>
      <c r="AB23" s="117">
        <f t="shared" si="2"/>
        <v>2.0997375328083989E-2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8</v>
      </c>
      <c r="X25" s="116">
        <v>3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3</v>
      </c>
      <c r="X26" s="116">
        <v>5</v>
      </c>
      <c r="Y26" s="112">
        <v>4</v>
      </c>
      <c r="Z26" s="112">
        <v>6</v>
      </c>
      <c r="AB26" s="117">
        <f t="shared" si="2"/>
        <v>1.5748031496062992E-2</v>
      </c>
    </row>
    <row r="27" spans="1:28" x14ac:dyDescent="0.25">
      <c r="S27" s="115" t="s">
        <v>71</v>
      </c>
      <c r="T27" s="115"/>
      <c r="U27" s="116"/>
      <c r="V27" s="116">
        <v>5</v>
      </c>
      <c r="W27" s="116">
        <v>11</v>
      </c>
      <c r="X27" s="116">
        <v>14</v>
      </c>
      <c r="Y27" s="112">
        <v>15</v>
      </c>
      <c r="Z27" s="112">
        <v>18</v>
      </c>
      <c r="AB27" s="117">
        <f t="shared" si="2"/>
        <v>4.7244094488188976E-2</v>
      </c>
    </row>
    <row r="28" spans="1:28" x14ac:dyDescent="0.25">
      <c r="S28" s="115" t="s">
        <v>72</v>
      </c>
      <c r="T28" s="115"/>
      <c r="U28" s="116"/>
      <c r="V28" s="116">
        <v>5</v>
      </c>
      <c r="W28" s="116">
        <v>7</v>
      </c>
      <c r="X28" s="116">
        <v>11</v>
      </c>
      <c r="Y28" s="112">
        <v>13</v>
      </c>
      <c r="Z28" s="112">
        <v>27</v>
      </c>
      <c r="AB28" s="117">
        <f t="shared" si="2"/>
        <v>7.0866141732283464E-2</v>
      </c>
    </row>
    <row r="29" spans="1:28" x14ac:dyDescent="0.25">
      <c r="S29" s="115" t="s">
        <v>73</v>
      </c>
      <c r="T29" s="115"/>
      <c r="U29" s="116"/>
      <c r="V29" s="116">
        <v>75</v>
      </c>
      <c r="W29" s="116">
        <v>78</v>
      </c>
      <c r="X29" s="116">
        <v>74</v>
      </c>
      <c r="Y29" s="112">
        <v>76</v>
      </c>
      <c r="Z29" s="112">
        <v>72</v>
      </c>
      <c r="AB29" s="117">
        <f t="shared" si="2"/>
        <v>0.1889763779527559</v>
      </c>
    </row>
    <row r="30" spans="1:28" x14ac:dyDescent="0.25">
      <c r="S30" s="115" t="s">
        <v>74</v>
      </c>
      <c r="T30" s="115"/>
      <c r="U30" s="116"/>
      <c r="V30" s="116">
        <v>21</v>
      </c>
      <c r="W30" s="116">
        <v>32</v>
      </c>
      <c r="X30" s="116">
        <v>25</v>
      </c>
      <c r="Y30" s="112">
        <v>21</v>
      </c>
      <c r="Z30" s="112">
        <v>19</v>
      </c>
      <c r="AB30" s="117">
        <f t="shared" si="2"/>
        <v>4.9868766404199474E-2</v>
      </c>
    </row>
    <row r="31" spans="1:28" x14ac:dyDescent="0.25">
      <c r="S31" s="115" t="s">
        <v>75</v>
      </c>
      <c r="T31" s="115"/>
      <c r="U31" s="116"/>
      <c r="V31" s="116">
        <v>9</v>
      </c>
      <c r="W31" s="116">
        <v>17</v>
      </c>
      <c r="X31" s="116">
        <v>11</v>
      </c>
      <c r="Y31" s="112">
        <v>11</v>
      </c>
      <c r="Z31" s="112">
        <v>14</v>
      </c>
      <c r="AB31" s="117">
        <f t="shared" si="2"/>
        <v>3.6745406824146981E-2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0</v>
      </c>
      <c r="X32" s="116">
        <v>1</v>
      </c>
      <c r="Y32" s="112">
        <v>0</v>
      </c>
      <c r="Z32" s="112">
        <v>6</v>
      </c>
      <c r="AB32" s="117">
        <f t="shared" si="2"/>
        <v>1.5748031496062992E-2</v>
      </c>
    </row>
    <row r="33" spans="19:32" x14ac:dyDescent="0.25">
      <c r="S33" s="115" t="s">
        <v>77</v>
      </c>
      <c r="T33" s="115"/>
      <c r="U33" s="116"/>
      <c r="V33" s="116">
        <v>0</v>
      </c>
      <c r="W33" s="116">
        <v>8</v>
      </c>
      <c r="X33" s="116">
        <v>3</v>
      </c>
      <c r="Y33" s="112">
        <v>3</v>
      </c>
      <c r="Z33" s="112">
        <v>6</v>
      </c>
      <c r="AB33" s="117">
        <f t="shared" si="2"/>
        <v>1.5748031496062992E-2</v>
      </c>
    </row>
    <row r="34" spans="19:32" x14ac:dyDescent="0.25">
      <c r="S34" s="118" t="s">
        <v>53</v>
      </c>
      <c r="T34" s="118"/>
      <c r="U34" s="119"/>
      <c r="V34" s="119">
        <v>270</v>
      </c>
      <c r="W34" s="119">
        <v>356</v>
      </c>
      <c r="X34" s="119">
        <v>330</v>
      </c>
      <c r="Y34" s="120">
        <v>351</v>
      </c>
      <c r="Z34" s="120">
        <v>381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140</v>
      </c>
      <c r="W37" s="112">
        <v>176</v>
      </c>
      <c r="X37" s="112">
        <v>162</v>
      </c>
      <c r="Y37" s="112">
        <v>177</v>
      </c>
      <c r="Z37" s="112">
        <v>184</v>
      </c>
      <c r="AB37" s="132">
        <f>Z37/Z40*100</f>
        <v>77.966101694915253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</v>
      </c>
      <c r="W38" s="112">
        <v>41</v>
      </c>
      <c r="X38" s="112">
        <v>43</v>
      </c>
      <c r="Y38" s="112">
        <v>45</v>
      </c>
      <c r="Z38" s="112">
        <v>52</v>
      </c>
      <c r="AB38" s="132">
        <f>Z38/Z40*100</f>
        <v>22.033898305084744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168</v>
      </c>
      <c r="W40" s="112">
        <v>217</v>
      </c>
      <c r="X40" s="112">
        <v>205</v>
      </c>
      <c r="Y40" s="112">
        <v>222</v>
      </c>
      <c r="Z40" s="112">
        <v>236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1</v>
      </c>
      <c r="Y45" s="112">
        <v>9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9</v>
      </c>
      <c r="W46" s="112">
        <v>12</v>
      </c>
      <c r="X46" s="112">
        <v>6</v>
      </c>
      <c r="Y46" s="112">
        <v>7</v>
      </c>
      <c r="Z46" s="112">
        <v>8</v>
      </c>
    </row>
    <row r="47" spans="19:32" x14ac:dyDescent="0.25">
      <c r="S47" s="115" t="s">
        <v>39</v>
      </c>
      <c r="T47" s="115"/>
      <c r="U47" s="112"/>
      <c r="V47" s="112">
        <v>13</v>
      </c>
      <c r="W47" s="112">
        <v>18</v>
      </c>
      <c r="X47" s="112">
        <v>20</v>
      </c>
      <c r="Y47" s="112">
        <v>20</v>
      </c>
      <c r="Z47" s="112">
        <v>20</v>
      </c>
    </row>
    <row r="48" spans="19:32" x14ac:dyDescent="0.25">
      <c r="S48" s="115" t="s">
        <v>40</v>
      </c>
      <c r="T48" s="115"/>
      <c r="U48" s="112"/>
      <c r="V48" s="112">
        <v>19</v>
      </c>
      <c r="W48" s="112">
        <v>11</v>
      </c>
      <c r="X48" s="112">
        <v>6</v>
      </c>
      <c r="Y48" s="112">
        <v>17</v>
      </c>
      <c r="Z48" s="112">
        <v>49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</v>
      </c>
      <c r="W49" s="112">
        <v>12</v>
      </c>
      <c r="X49" s="112">
        <v>12</v>
      </c>
      <c r="Y49" s="112">
        <v>15</v>
      </c>
      <c r="Z49" s="112">
        <v>24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Barcoo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</v>
      </c>
      <c r="W50" s="112">
        <v>21</v>
      </c>
      <c r="X50" s="112">
        <v>14</v>
      </c>
      <c r="Y50" s="112">
        <v>10</v>
      </c>
      <c r="Z50" s="112">
        <v>12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</v>
      </c>
      <c r="W51" s="112">
        <v>14</v>
      </c>
      <c r="X51" s="112">
        <v>15</v>
      </c>
      <c r="Y51" s="112">
        <v>17</v>
      </c>
      <c r="Z51" s="112">
        <v>12</v>
      </c>
    </row>
    <row r="52" spans="1:26" ht="15" customHeight="1" x14ac:dyDescent="0.25">
      <c r="S52" s="115" t="s">
        <v>44</v>
      </c>
      <c r="T52" s="115"/>
      <c r="U52" s="112"/>
      <c r="V52" s="112">
        <v>9</v>
      </c>
      <c r="W52" s="112">
        <v>17</v>
      </c>
      <c r="X52" s="112">
        <v>9</v>
      </c>
      <c r="Y52" s="112">
        <v>13</v>
      </c>
      <c r="Z52" s="112">
        <v>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</v>
      </c>
      <c r="W53" s="112">
        <v>11</v>
      </c>
      <c r="X53" s="112">
        <v>11</v>
      </c>
      <c r="Y53" s="112">
        <v>15</v>
      </c>
      <c r="Z53" s="112">
        <v>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</v>
      </c>
      <c r="W54" s="112">
        <v>25</v>
      </c>
      <c r="X54" s="112">
        <v>18</v>
      </c>
      <c r="Y54" s="112">
        <v>23</v>
      </c>
      <c r="Z54" s="112">
        <v>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</v>
      </c>
      <c r="W55" s="112">
        <v>14</v>
      </c>
      <c r="X55" s="112">
        <v>15</v>
      </c>
      <c r="Y55" s="112">
        <v>11</v>
      </c>
      <c r="Z55" s="112">
        <v>18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7</v>
      </c>
      <c r="X56" s="112">
        <v>6</v>
      </c>
      <c r="Y56" s="112">
        <v>11</v>
      </c>
      <c r="Z56" s="112">
        <v>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</v>
      </c>
      <c r="W57" s="112">
        <v>4</v>
      </c>
      <c r="X57" s="112">
        <v>4</v>
      </c>
      <c r="Y57" s="112">
        <v>4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1</v>
      </c>
      <c r="Y58" s="112">
        <v>0</v>
      </c>
      <c r="Z58" s="112">
        <v>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131</v>
      </c>
      <c r="W61" s="112">
        <v>168</v>
      </c>
      <c r="X61" s="112">
        <v>139</v>
      </c>
      <c r="Y61" s="112">
        <v>173</v>
      </c>
      <c r="Z61" s="112">
        <v>202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6</v>
      </c>
      <c r="X64" s="112">
        <v>7</v>
      </c>
      <c r="Y64" s="112">
        <v>6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Barcoo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</v>
      </c>
      <c r="W65" s="112">
        <v>9</v>
      </c>
      <c r="X65" s="112">
        <v>16</v>
      </c>
      <c r="Y65" s="112">
        <v>13</v>
      </c>
      <c r="Z65" s="112">
        <v>18</v>
      </c>
    </row>
    <row r="66" spans="1:26" x14ac:dyDescent="0.25">
      <c r="S66" s="115" t="s">
        <v>39</v>
      </c>
      <c r="T66" s="115"/>
      <c r="U66" s="112"/>
      <c r="V66" s="112">
        <v>11</v>
      </c>
      <c r="W66" s="112">
        <v>24</v>
      </c>
      <c r="X66" s="112">
        <v>17</v>
      </c>
      <c r="Y66" s="112">
        <v>16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16</v>
      </c>
      <c r="W67" s="112">
        <v>18</v>
      </c>
      <c r="X67" s="112">
        <v>20</v>
      </c>
      <c r="Y67" s="112">
        <v>6</v>
      </c>
      <c r="Z67" s="112">
        <v>22</v>
      </c>
    </row>
    <row r="68" spans="1:26" x14ac:dyDescent="0.25">
      <c r="S68" s="115" t="s">
        <v>41</v>
      </c>
      <c r="T68" s="115"/>
      <c r="U68" s="112"/>
      <c r="V68" s="112">
        <v>10</v>
      </c>
      <c r="W68" s="112">
        <v>13</v>
      </c>
      <c r="X68" s="112">
        <v>15</v>
      </c>
      <c r="Y68" s="112">
        <v>17</v>
      </c>
      <c r="Z68" s="112">
        <v>15</v>
      </c>
    </row>
    <row r="69" spans="1:26" x14ac:dyDescent="0.25">
      <c r="S69" s="115" t="s">
        <v>42</v>
      </c>
      <c r="T69" s="115"/>
      <c r="U69" s="112"/>
      <c r="V69" s="112">
        <v>13</v>
      </c>
      <c r="W69" s="112">
        <v>19</v>
      </c>
      <c r="X69" s="112">
        <v>26</v>
      </c>
      <c r="Y69" s="112">
        <v>30</v>
      </c>
      <c r="Z69" s="112">
        <v>19</v>
      </c>
    </row>
    <row r="70" spans="1:26" x14ac:dyDescent="0.25">
      <c r="S70" s="115" t="s">
        <v>43</v>
      </c>
      <c r="T70" s="115"/>
      <c r="U70" s="112"/>
      <c r="V70" s="112">
        <v>12</v>
      </c>
      <c r="W70" s="112">
        <v>17</v>
      </c>
      <c r="X70" s="112">
        <v>17</v>
      </c>
      <c r="Y70" s="112">
        <v>18</v>
      </c>
      <c r="Z70" s="112">
        <v>23</v>
      </c>
    </row>
    <row r="71" spans="1:26" x14ac:dyDescent="0.25">
      <c r="S71" s="115" t="s">
        <v>44</v>
      </c>
      <c r="T71" s="115"/>
      <c r="U71" s="112"/>
      <c r="V71" s="112">
        <v>17</v>
      </c>
      <c r="W71" s="112">
        <v>13</v>
      </c>
      <c r="X71" s="112">
        <v>16</v>
      </c>
      <c r="Y71" s="112">
        <v>20</v>
      </c>
      <c r="Z71" s="112">
        <v>16</v>
      </c>
    </row>
    <row r="72" spans="1:26" x14ac:dyDescent="0.25">
      <c r="S72" s="115" t="s">
        <v>45</v>
      </c>
      <c r="T72" s="115"/>
      <c r="U72" s="112"/>
      <c r="V72" s="112">
        <v>22</v>
      </c>
      <c r="W72" s="112">
        <v>27</v>
      </c>
      <c r="X72" s="112">
        <v>19</v>
      </c>
      <c r="Y72" s="112">
        <v>20</v>
      </c>
      <c r="Z72" s="112">
        <v>10</v>
      </c>
    </row>
    <row r="73" spans="1:26" x14ac:dyDescent="0.25">
      <c r="S73" s="115" t="s">
        <v>46</v>
      </c>
      <c r="T73" s="115"/>
      <c r="U73" s="112"/>
      <c r="V73" s="112">
        <v>11</v>
      </c>
      <c r="W73" s="112">
        <v>25</v>
      </c>
      <c r="X73" s="112">
        <v>17</v>
      </c>
      <c r="Y73" s="112">
        <v>16</v>
      </c>
      <c r="Z73" s="112">
        <v>14</v>
      </c>
    </row>
    <row r="74" spans="1:26" x14ac:dyDescent="0.25">
      <c r="S74" s="115" t="s">
        <v>47</v>
      </c>
      <c r="T74" s="115"/>
      <c r="U74" s="112"/>
      <c r="V74" s="112">
        <v>7</v>
      </c>
      <c r="W74" s="112">
        <v>10</v>
      </c>
      <c r="X74" s="112">
        <v>7</v>
      </c>
      <c r="Y74" s="112">
        <v>6</v>
      </c>
      <c r="Z74" s="112">
        <v>10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3</v>
      </c>
      <c r="X75" s="112">
        <v>6</v>
      </c>
      <c r="Y75" s="112">
        <v>5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7</v>
      </c>
      <c r="X76" s="112">
        <v>6</v>
      </c>
      <c r="Y76" s="112">
        <v>4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138</v>
      </c>
      <c r="W80" s="112">
        <v>190</v>
      </c>
      <c r="X80" s="112">
        <v>191</v>
      </c>
      <c r="Y80" s="112">
        <v>179</v>
      </c>
      <c r="Z80" s="112">
        <v>182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14</v>
      </c>
      <c r="X83" s="112">
        <v>6</v>
      </c>
      <c r="Y83" s="112">
        <v>10</v>
      </c>
      <c r="Z83" s="112">
        <v>18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</v>
      </c>
      <c r="W84" s="112">
        <v>3</v>
      </c>
      <c r="X84" s="112">
        <v>4</v>
      </c>
      <c r="Y84" s="112">
        <v>3</v>
      </c>
      <c r="Z84" s="112">
        <v>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</v>
      </c>
      <c r="W85" s="112">
        <v>5</v>
      </c>
      <c r="X85" s="112">
        <v>7</v>
      </c>
      <c r="Y85" s="112">
        <v>5</v>
      </c>
      <c r="Z85" s="112">
        <v>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381</v>
      </c>
      <c r="D86" s="96">
        <f t="shared" ref="D86:D91" si="4">AD4</f>
        <v>7.6271186440677985E-2</v>
      </c>
      <c r="E86" s="97">
        <f t="shared" ref="E86:E91" si="5">AD4</f>
        <v>7.6271186440677985E-2</v>
      </c>
      <c r="F86" s="96">
        <f t="shared" ref="F86:F91" si="6">AF4</f>
        <v>0.40590405904059046</v>
      </c>
      <c r="G86" s="97">
        <f t="shared" ref="G86:G91" si="7">AF4</f>
        <v>0.40590405904059046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0</v>
      </c>
      <c r="W86" s="112">
        <v>6</v>
      </c>
      <c r="X86" s="112">
        <v>5</v>
      </c>
      <c r="Y86" s="112">
        <v>4</v>
      </c>
      <c r="Z86" s="112">
        <v>7</v>
      </c>
    </row>
    <row r="87" spans="1:30" ht="15" customHeight="1" x14ac:dyDescent="0.25">
      <c r="A87" s="98" t="s">
        <v>4</v>
      </c>
      <c r="B87" s="49"/>
      <c r="C87" s="57" t="str">
        <f t="shared" si="3"/>
        <v>200</v>
      </c>
      <c r="D87" s="96">
        <f t="shared" si="4"/>
        <v>0.16279069767441867</v>
      </c>
      <c r="E87" s="97">
        <f t="shared" si="5"/>
        <v>0.16279069767441867</v>
      </c>
      <c r="F87" s="96">
        <f t="shared" si="6"/>
        <v>0.5625</v>
      </c>
      <c r="G87" s="97">
        <f t="shared" si="7"/>
        <v>0.5625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182</v>
      </c>
      <c r="D88" s="96">
        <f t="shared" si="4"/>
        <v>2.8248587570621542E-2</v>
      </c>
      <c r="E88" s="97">
        <f t="shared" si="5"/>
        <v>2.8248587570621542E-2</v>
      </c>
      <c r="F88" s="96">
        <f t="shared" si="6"/>
        <v>0.29078014184397172</v>
      </c>
      <c r="G88" s="97">
        <f t="shared" si="7"/>
        <v>0.29078014184397172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243</v>
      </c>
      <c r="D89" s="96">
        <f t="shared" si="4"/>
        <v>0.1095890410958904</v>
      </c>
      <c r="E89" s="97">
        <f t="shared" si="5"/>
        <v>0.1095890410958904</v>
      </c>
      <c r="F89" s="96">
        <f t="shared" si="6"/>
        <v>0.4464285714285714</v>
      </c>
      <c r="G89" s="97">
        <f t="shared" si="7"/>
        <v>0.4464285714285714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13</v>
      </c>
      <c r="W89" s="112">
        <v>16</v>
      </c>
      <c r="X89" s="112">
        <v>18</v>
      </c>
      <c r="Y89" s="112">
        <v>14</v>
      </c>
      <c r="Z89" s="112">
        <v>16</v>
      </c>
    </row>
    <row r="90" spans="1:30" ht="15" customHeight="1" x14ac:dyDescent="0.25">
      <c r="A90" s="49" t="s">
        <v>95</v>
      </c>
      <c r="B90" s="49"/>
      <c r="C90" s="57" t="str">
        <f t="shared" si="3"/>
        <v>$47,383</v>
      </c>
      <c r="D90" s="96">
        <f t="shared" si="4"/>
        <v>-6.7589905052393373E-2</v>
      </c>
      <c r="E90" s="97">
        <f t="shared" si="5"/>
        <v>-6.7589905052393373E-2</v>
      </c>
      <c r="F90" s="96">
        <f t="shared" si="6"/>
        <v>6.8015425593420664E-2</v>
      </c>
      <c r="G90" s="97">
        <f t="shared" si="7"/>
        <v>6.8015425593420664E-2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19</v>
      </c>
      <c r="W90" s="112">
        <v>25</v>
      </c>
      <c r="X90" s="112">
        <v>17</v>
      </c>
      <c r="Y90" s="112">
        <v>29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$13.0 mil</v>
      </c>
      <c r="D91" s="96">
        <f t="shared" si="4"/>
        <v>-0.19060637784063239</v>
      </c>
      <c r="E91" s="97">
        <f t="shared" si="5"/>
        <v>-0.19060637784063239</v>
      </c>
      <c r="F91" s="96">
        <f t="shared" si="6"/>
        <v>0.36788097574934064</v>
      </c>
      <c r="G91" s="97">
        <f t="shared" si="7"/>
        <v>0.36788097574934064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80</v>
      </c>
      <c r="W91" s="112">
        <v>100</v>
      </c>
      <c r="X91" s="112">
        <v>101</v>
      </c>
      <c r="Y91" s="112">
        <v>119</v>
      </c>
      <c r="Z91" s="112">
        <v>125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10</v>
      </c>
      <c r="W93" s="112">
        <v>11</v>
      </c>
      <c r="X93" s="112">
        <v>8</v>
      </c>
      <c r="Y93" s="112">
        <v>7</v>
      </c>
      <c r="Z93" s="112">
        <v>10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14</v>
      </c>
      <c r="W94" s="112">
        <v>15</v>
      </c>
      <c r="X94" s="112">
        <v>13</v>
      </c>
      <c r="Y94" s="112">
        <v>9</v>
      </c>
      <c r="Z94" s="112">
        <v>13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4</v>
      </c>
      <c r="W95" s="112">
        <v>9</v>
      </c>
      <c r="X95" s="112">
        <v>7</v>
      </c>
      <c r="Y95" s="112">
        <v>9</v>
      </c>
      <c r="Z95" s="112">
        <v>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</v>
      </c>
      <c r="W96" s="112">
        <v>12</v>
      </c>
      <c r="X96" s="112">
        <v>9</v>
      </c>
      <c r="Y96" s="112">
        <v>3</v>
      </c>
      <c r="Z96" s="112">
        <v>10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23</v>
      </c>
      <c r="W97" s="112">
        <v>24</v>
      </c>
      <c r="X97" s="112">
        <v>21</v>
      </c>
      <c r="Y97" s="112">
        <v>23</v>
      </c>
      <c r="Z97" s="112">
        <v>17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</v>
      </c>
      <c r="W98" s="112">
        <v>0</v>
      </c>
      <c r="X98" s="112">
        <v>0</v>
      </c>
      <c r="Y98" s="112">
        <v>0</v>
      </c>
      <c r="Z98" s="112">
        <v>3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16</v>
      </c>
      <c r="W100" s="112">
        <v>22</v>
      </c>
      <c r="X100" s="112">
        <v>27</v>
      </c>
      <c r="Y100" s="112">
        <v>19</v>
      </c>
      <c r="Z100" s="112">
        <v>21</v>
      </c>
    </row>
    <row r="101" spans="1:32" x14ac:dyDescent="0.25">
      <c r="A101" s="18"/>
      <c r="S101" s="118" t="s">
        <v>53</v>
      </c>
      <c r="T101" s="118"/>
      <c r="U101" s="112"/>
      <c r="V101" s="112">
        <v>89</v>
      </c>
      <c r="W101" s="112">
        <v>110</v>
      </c>
      <c r="X101" s="112">
        <v>104</v>
      </c>
      <c r="Y101" s="112">
        <v>99</v>
      </c>
      <c r="Z101" s="112">
        <v>114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</v>
      </c>
      <c r="W104" s="112">
        <v>139</v>
      </c>
      <c r="X104" s="112">
        <v>155</v>
      </c>
      <c r="Y104" s="112">
        <v>177</v>
      </c>
      <c r="Z104" s="112">
        <v>233</v>
      </c>
      <c r="AB104" s="109" t="str">
        <f>TEXT(Z104,"###,###")</f>
        <v>233</v>
      </c>
      <c r="AD104" s="130">
        <f>Z104/($Z$4)*100</f>
        <v>61.154855643044613</v>
      </c>
      <c r="AF104" s="109"/>
    </row>
    <row r="105" spans="1:32" x14ac:dyDescent="0.25">
      <c r="S105" s="115" t="s">
        <v>17</v>
      </c>
      <c r="T105" s="115"/>
      <c r="U105" s="112"/>
      <c r="V105" s="112">
        <v>112</v>
      </c>
      <c r="W105" s="112">
        <v>130</v>
      </c>
      <c r="X105" s="112">
        <v>111</v>
      </c>
      <c r="Y105" s="112">
        <v>119</v>
      </c>
      <c r="Z105" s="112">
        <v>109</v>
      </c>
      <c r="AB105" s="109" t="str">
        <f>TEXT(Z105,"###,###")</f>
        <v>109</v>
      </c>
      <c r="AD105" s="130">
        <f>Z105/($Z$4)*100</f>
        <v>28.608923884514436</v>
      </c>
      <c r="AF105" s="109"/>
    </row>
    <row r="106" spans="1:32" x14ac:dyDescent="0.25">
      <c r="S106" s="118" t="s">
        <v>53</v>
      </c>
      <c r="T106" s="118"/>
      <c r="U106" s="120"/>
      <c r="V106" s="120">
        <v>238</v>
      </c>
      <c r="W106" s="120">
        <v>269</v>
      </c>
      <c r="X106" s="120">
        <v>266</v>
      </c>
      <c r="Y106" s="120">
        <v>296</v>
      </c>
      <c r="Z106" s="120">
        <v>342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</v>
      </c>
      <c r="W108" s="112">
        <v>58</v>
      </c>
      <c r="X108" s="112">
        <v>65</v>
      </c>
      <c r="Y108" s="112">
        <v>65</v>
      </c>
      <c r="Z108" s="112">
        <v>84</v>
      </c>
      <c r="AB108" s="109" t="str">
        <f>TEXT(Z108,"###,###")</f>
        <v>84</v>
      </c>
      <c r="AD108" s="130">
        <f>Z108/($Z$4)*100</f>
        <v>22.047244094488189</v>
      </c>
      <c r="AF108" s="109"/>
    </row>
    <row r="109" spans="1:32" x14ac:dyDescent="0.25">
      <c r="S109" s="115" t="s">
        <v>20</v>
      </c>
      <c r="T109" s="115"/>
      <c r="U109" s="112"/>
      <c r="V109" s="112">
        <v>24</v>
      </c>
      <c r="W109" s="112">
        <v>37</v>
      </c>
      <c r="X109" s="112">
        <v>38</v>
      </c>
      <c r="Y109" s="112">
        <v>36</v>
      </c>
      <c r="Z109" s="112">
        <v>39</v>
      </c>
      <c r="AB109" s="109" t="str">
        <f>TEXT(Z109,"###,###")</f>
        <v>39</v>
      </c>
      <c r="AD109" s="130">
        <f>Z109/($Z$4)*100</f>
        <v>10.236220472440944</v>
      </c>
      <c r="AF109" s="109"/>
    </row>
    <row r="110" spans="1:32" x14ac:dyDescent="0.25">
      <c r="S110" s="115" t="s">
        <v>21</v>
      </c>
      <c r="T110" s="115"/>
      <c r="U110" s="112"/>
      <c r="V110" s="112">
        <v>100</v>
      </c>
      <c r="W110" s="112">
        <v>125</v>
      </c>
      <c r="X110" s="112">
        <v>104</v>
      </c>
      <c r="Y110" s="112">
        <v>123</v>
      </c>
      <c r="Z110" s="112">
        <v>128</v>
      </c>
      <c r="AB110" s="109" t="str">
        <f>TEXT(Z110,"###,###")</f>
        <v>128</v>
      </c>
      <c r="AD110" s="130">
        <f>Z110/($Z$4)*100</f>
        <v>33.595800524934383</v>
      </c>
      <c r="AF110" s="109"/>
    </row>
    <row r="111" spans="1:32" x14ac:dyDescent="0.25">
      <c r="S111" s="115" t="s">
        <v>22</v>
      </c>
      <c r="T111" s="115"/>
      <c r="U111" s="112"/>
      <c r="V111" s="112">
        <v>61</v>
      </c>
      <c r="W111" s="112">
        <v>75</v>
      </c>
      <c r="X111" s="112">
        <v>59</v>
      </c>
      <c r="Y111" s="112">
        <v>65</v>
      </c>
      <c r="Z111" s="112">
        <v>86</v>
      </c>
      <c r="AB111" s="109" t="str">
        <f>TEXT(Z111,"###,###")</f>
        <v>86</v>
      </c>
      <c r="AD111" s="130">
        <f>Z111/($Z$4)*100</f>
        <v>22.57217847769029</v>
      </c>
      <c r="AF111" s="109"/>
    </row>
    <row r="112" spans="1:32" x14ac:dyDescent="0.25">
      <c r="S112" s="118" t="s">
        <v>53</v>
      </c>
      <c r="T112" s="118"/>
      <c r="U112" s="112"/>
      <c r="V112" s="112">
        <v>272</v>
      </c>
      <c r="W112" s="112">
        <v>359</v>
      </c>
      <c r="X112" s="112">
        <v>330</v>
      </c>
      <c r="Y112" s="112">
        <v>352</v>
      </c>
      <c r="Z112" s="112">
        <v>384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43.61</v>
      </c>
      <c r="W118" s="131">
        <v>44.37</v>
      </c>
      <c r="X118" s="131">
        <v>43.07</v>
      </c>
      <c r="Y118" s="131">
        <v>42.59</v>
      </c>
      <c r="Z118" s="131">
        <v>41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113</v>
      </c>
      <c r="W120" s="112">
        <v>132</v>
      </c>
      <c r="X120" s="112">
        <v>122</v>
      </c>
      <c r="Y120" s="112">
        <v>134</v>
      </c>
      <c r="Z120" s="112">
        <v>166</v>
      </c>
      <c r="AB120" s="109" t="str">
        <f>TEXT(Z120,"###,###")</f>
        <v>166</v>
      </c>
    </row>
    <row r="121" spans="19:32" x14ac:dyDescent="0.25">
      <c r="S121" s="101" t="s">
        <v>98</v>
      </c>
      <c r="T121" s="112"/>
      <c r="U121" s="112"/>
      <c r="V121" s="112">
        <v>18</v>
      </c>
      <c r="W121" s="112">
        <v>25</v>
      </c>
      <c r="X121" s="112">
        <v>32</v>
      </c>
      <c r="Y121" s="112">
        <v>41</v>
      </c>
      <c r="Z121" s="112">
        <v>38</v>
      </c>
      <c r="AB121" s="109" t="str">
        <f>TEXT(Z121,"###,###")</f>
        <v>38</v>
      </c>
    </row>
    <row r="122" spans="19:32" x14ac:dyDescent="0.25">
      <c r="S122" s="101" t="s">
        <v>99</v>
      </c>
      <c r="T122" s="112"/>
      <c r="U122" s="112"/>
      <c r="V122" s="112">
        <v>40</v>
      </c>
      <c r="W122" s="112">
        <v>53</v>
      </c>
      <c r="X122" s="112">
        <v>42</v>
      </c>
      <c r="Y122" s="112">
        <v>47</v>
      </c>
      <c r="Z122" s="112">
        <v>35</v>
      </c>
      <c r="AB122" s="109" t="str">
        <f>TEXT(Z122,"###,###")</f>
        <v>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153</v>
      </c>
      <c r="W124" s="112">
        <v>185</v>
      </c>
      <c r="X124" s="112">
        <v>164</v>
      </c>
      <c r="Y124" s="112">
        <v>181</v>
      </c>
      <c r="Z124" s="112">
        <v>201</v>
      </c>
      <c r="AB124" s="109" t="str">
        <f>TEXT(Z124,"###,###")</f>
        <v>201</v>
      </c>
      <c r="AD124" s="127">
        <f>Z124/$Z$7*100</f>
        <v>82.716049382716051</v>
      </c>
    </row>
    <row r="125" spans="19:32" x14ac:dyDescent="0.25">
      <c r="S125" s="101" t="s">
        <v>101</v>
      </c>
      <c r="T125" s="112"/>
      <c r="U125" s="112"/>
      <c r="V125" s="112">
        <v>58</v>
      </c>
      <c r="W125" s="112">
        <v>78</v>
      </c>
      <c r="X125" s="112">
        <v>74</v>
      </c>
      <c r="Y125" s="112">
        <v>88</v>
      </c>
      <c r="Z125" s="112">
        <v>73</v>
      </c>
      <c r="AB125" s="109" t="str">
        <f>TEXT(Z125,"###,###")</f>
        <v>73</v>
      </c>
      <c r="AD125" s="127">
        <f>Z125/$Z$7*100</f>
        <v>30.041152263374489</v>
      </c>
    </row>
    <row r="127" spans="19:32" x14ac:dyDescent="0.25">
      <c r="S127" s="101" t="s">
        <v>102</v>
      </c>
      <c r="T127" s="112"/>
      <c r="U127" s="112"/>
      <c r="V127" s="112">
        <v>79</v>
      </c>
      <c r="W127" s="112">
        <v>104</v>
      </c>
      <c r="X127" s="112">
        <v>98</v>
      </c>
      <c r="Y127" s="112">
        <v>113</v>
      </c>
      <c r="Z127" s="112">
        <v>130</v>
      </c>
      <c r="AB127" s="109" t="str">
        <f>TEXT(Z127,"###,###")</f>
        <v>130</v>
      </c>
      <c r="AD127" s="127">
        <f>Z127/$Z$7*100</f>
        <v>53.497942386831276</v>
      </c>
    </row>
    <row r="128" spans="19:32" x14ac:dyDescent="0.25">
      <c r="S128" s="101" t="s">
        <v>103</v>
      </c>
      <c r="T128" s="112"/>
      <c r="U128" s="112"/>
      <c r="V128" s="112">
        <v>84</v>
      </c>
      <c r="W128" s="112">
        <v>113</v>
      </c>
      <c r="X128" s="112">
        <v>107</v>
      </c>
      <c r="Y128" s="112">
        <v>101</v>
      </c>
      <c r="Z128" s="112">
        <v>112</v>
      </c>
      <c r="AB128" s="109" t="str">
        <f>TEXT(Z128,"###,###")</f>
        <v>112</v>
      </c>
      <c r="AD128" s="127">
        <f>Z128/$Z$7*100</f>
        <v>46.090534979423872</v>
      </c>
    </row>
    <row r="130" spans="19:20" x14ac:dyDescent="0.25">
      <c r="S130" s="101" t="s">
        <v>277</v>
      </c>
      <c r="T130" s="127">
        <v>68.312757201646093</v>
      </c>
    </row>
    <row r="131" spans="19:20" x14ac:dyDescent="0.25">
      <c r="S131" s="101" t="s">
        <v>278</v>
      </c>
      <c r="T131" s="127">
        <v>15.637860082304528</v>
      </c>
    </row>
    <row r="132" spans="19:20" x14ac:dyDescent="0.25">
      <c r="S132" s="101" t="s">
        <v>279</v>
      </c>
      <c r="T132" s="127">
        <v>14.403292181069959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D628E7-82CA-43F9-9519-2762D15B4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A26C25-595A-4FD9-9CD3-D3ACC5F0C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4493FA-77AC-4C61-81DA-690946A3E1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8D1F57-BAA6-42B0-8BEF-5E34B83BB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BFC9-D0A7-4FC5-A977-6A33E7AF9EAB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9.59 Redland,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120586</v>
      </c>
      <c r="W4" s="108">
        <v>119117</v>
      </c>
      <c r="X4" s="108">
        <v>124802</v>
      </c>
      <c r="Y4" s="108">
        <v>134020</v>
      </c>
      <c r="Z4" s="108">
        <v>138101</v>
      </c>
      <c r="AB4" s="109" t="str">
        <f>TEXT(Z4,"###,###")</f>
        <v>138,101</v>
      </c>
      <c r="AD4" s="110">
        <f>Z4/Y4-1</f>
        <v>3.0450679003133807E-2</v>
      </c>
      <c r="AF4" s="110">
        <f>Z4/V4-1</f>
        <v>0.14524903388453048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61446</v>
      </c>
      <c r="W5" s="108">
        <v>60599</v>
      </c>
      <c r="X5" s="108">
        <v>63092</v>
      </c>
      <c r="Y5" s="108">
        <v>66982</v>
      </c>
      <c r="Z5" s="108">
        <v>68426</v>
      </c>
      <c r="AB5" s="109" t="str">
        <f>TEXT(Z5,"###,###")</f>
        <v>68,426</v>
      </c>
      <c r="AD5" s="110">
        <f t="shared" ref="AD5:AD9" si="0">Z5/Y5-1</f>
        <v>2.1558030515660853E-2</v>
      </c>
      <c r="AF5" s="110">
        <f t="shared" ref="AF5:AF9" si="1">Z5/V5-1</f>
        <v>0.11359567750545185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59142</v>
      </c>
      <c r="W6" s="108">
        <v>58521</v>
      </c>
      <c r="X6" s="108">
        <v>61612</v>
      </c>
      <c r="Y6" s="108">
        <v>66917</v>
      </c>
      <c r="Z6" s="108">
        <v>69579</v>
      </c>
      <c r="AB6" s="109" t="str">
        <f>TEXT(Z6,"###,###")</f>
        <v>69,579</v>
      </c>
      <c r="AD6" s="110">
        <f t="shared" si="0"/>
        <v>3.9780623757789568E-2</v>
      </c>
      <c r="AF6" s="110">
        <f t="shared" si="1"/>
        <v>0.17647357208075487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87613</v>
      </c>
      <c r="W7" s="108">
        <v>88276</v>
      </c>
      <c r="X7" s="108">
        <v>89593</v>
      </c>
      <c r="Y7" s="108">
        <v>92270</v>
      </c>
      <c r="Z7" s="108">
        <v>94490</v>
      </c>
      <c r="AB7" s="109" t="str">
        <f>TEXT(Z7,"###,###")</f>
        <v>94,490</v>
      </c>
      <c r="AD7" s="110">
        <f t="shared" si="0"/>
        <v>2.4059824428308119E-2</v>
      </c>
      <c r="AF7" s="110">
        <f t="shared" si="1"/>
        <v>7.8492917717690291E-2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138,101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94,490</v>
      </c>
      <c r="P8" s="67"/>
      <c r="S8" s="107" t="s">
        <v>82</v>
      </c>
      <c r="T8" s="108"/>
      <c r="U8" s="108"/>
      <c r="V8" s="108">
        <v>48768.91</v>
      </c>
      <c r="W8" s="108">
        <v>49086.52</v>
      </c>
      <c r="X8" s="108">
        <v>50598.55</v>
      </c>
      <c r="Y8" s="108">
        <v>51977.77</v>
      </c>
      <c r="Z8" s="108">
        <v>54508.17</v>
      </c>
      <c r="AB8" s="109" t="str">
        <f>TEXT(Z8,"$###,###")</f>
        <v>$54,508</v>
      </c>
      <c r="AD8" s="110">
        <f t="shared" si="0"/>
        <v>4.8682350166234567E-2</v>
      </c>
      <c r="AF8" s="110">
        <f t="shared" si="1"/>
        <v>0.117682761415008</v>
      </c>
    </row>
    <row r="9" spans="1:32" x14ac:dyDescent="0.25">
      <c r="A9" s="30" t="s">
        <v>14</v>
      </c>
      <c r="B9" s="71"/>
      <c r="C9" s="72"/>
      <c r="D9" s="73">
        <f>AD104</f>
        <v>79.624332915764555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50.327018732140971</v>
      </c>
      <c r="P9" s="74" t="s">
        <v>83</v>
      </c>
      <c r="S9" s="107" t="s">
        <v>7</v>
      </c>
      <c r="T9" s="108"/>
      <c r="U9" s="108"/>
      <c r="V9" s="108">
        <v>5423349698</v>
      </c>
      <c r="W9" s="108">
        <v>5581627302</v>
      </c>
      <c r="X9" s="108">
        <v>5850197026</v>
      </c>
      <c r="Y9" s="108">
        <v>6290441960</v>
      </c>
      <c r="Z9" s="108">
        <v>6826303834</v>
      </c>
      <c r="AB9" s="109" t="str">
        <f>TEXT(Z9/1000000,"$#,###.0")&amp;" mil"</f>
        <v>$6,826.3 mil</v>
      </c>
      <c r="AD9" s="110">
        <f t="shared" si="0"/>
        <v>8.5186681223269778E-2</v>
      </c>
      <c r="AF9" s="110">
        <f t="shared" si="1"/>
        <v>0.25868775095166296</v>
      </c>
    </row>
    <row r="10" spans="1:32" x14ac:dyDescent="0.25">
      <c r="A10" s="30" t="s">
        <v>17</v>
      </c>
      <c r="B10" s="71"/>
      <c r="C10" s="72"/>
      <c r="D10" s="73">
        <f>AD105</f>
        <v>15.157022758705585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49.59043285003704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87.736268388189231</v>
      </c>
      <c r="P11" s="74" t="s">
        <v>83</v>
      </c>
      <c r="S11" s="107" t="s">
        <v>29</v>
      </c>
      <c r="T11" s="112"/>
      <c r="U11" s="112"/>
      <c r="V11" s="112">
        <v>110102</v>
      </c>
      <c r="W11" s="112">
        <v>108438</v>
      </c>
      <c r="X11" s="112">
        <v>113637</v>
      </c>
      <c r="Y11" s="112">
        <v>122612</v>
      </c>
      <c r="Z11" s="112">
        <v>126518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5.8969203090274105</v>
      </c>
      <c r="P12" s="74" t="s">
        <v>83</v>
      </c>
      <c r="S12" s="107" t="s">
        <v>30</v>
      </c>
      <c r="T12" s="112"/>
      <c r="U12" s="112"/>
      <c r="V12" s="112">
        <v>10485</v>
      </c>
      <c r="W12" s="112">
        <v>10676</v>
      </c>
      <c r="X12" s="112">
        <v>11165</v>
      </c>
      <c r="Y12" s="112">
        <v>11411</v>
      </c>
      <c r="Z12" s="112">
        <v>11586</v>
      </c>
    </row>
    <row r="13" spans="1:32" ht="15" customHeight="1" x14ac:dyDescent="0.25">
      <c r="A13" s="30" t="s">
        <v>19</v>
      </c>
      <c r="B13" s="72"/>
      <c r="C13" s="72"/>
      <c r="D13" s="73">
        <f>AD108</f>
        <v>13.685635875192794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6.3689279288813623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15.241743361742493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23.227203278759749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16.911321134124272</v>
      </c>
      <c r="P15" s="74" t="s">
        <v>83</v>
      </c>
      <c r="S15" s="115" t="s">
        <v>59</v>
      </c>
      <c r="T15" s="115"/>
      <c r="U15" s="116"/>
      <c r="V15" s="116">
        <v>730</v>
      </c>
      <c r="W15" s="116">
        <v>644</v>
      </c>
      <c r="X15" s="116">
        <v>783</v>
      </c>
      <c r="Y15" s="112">
        <v>673</v>
      </c>
      <c r="Z15" s="112">
        <v>725</v>
      </c>
      <c r="AB15" s="117">
        <f t="shared" ref="AB15:AB34" si="2">IF(Z15="np",0,Z15/$Z$34)</f>
        <v>5.2496289055428838E-3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42.635462451394268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83.088678865875735</v>
      </c>
      <c r="P16" s="37" t="s">
        <v>83</v>
      </c>
      <c r="S16" s="115" t="s">
        <v>60</v>
      </c>
      <c r="T16" s="115"/>
      <c r="U16" s="116"/>
      <c r="V16" s="116">
        <v>957</v>
      </c>
      <c r="W16" s="116">
        <v>1005</v>
      </c>
      <c r="X16" s="116">
        <v>883</v>
      </c>
      <c r="Y16" s="112">
        <v>1001</v>
      </c>
      <c r="Z16" s="112">
        <v>1122</v>
      </c>
      <c r="AB16" s="117">
        <f t="shared" si="2"/>
        <v>8.1242532855436075E-3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7750</v>
      </c>
      <c r="W17" s="116">
        <v>7590</v>
      </c>
      <c r="X17" s="116">
        <v>8036</v>
      </c>
      <c r="Y17" s="112">
        <v>8296</v>
      </c>
      <c r="Z17" s="112">
        <v>8450</v>
      </c>
      <c r="AB17" s="117">
        <f t="shared" si="2"/>
        <v>6.1185330002534302E-2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989</v>
      </c>
      <c r="W18" s="116">
        <v>990</v>
      </c>
      <c r="X18" s="116">
        <v>1030</v>
      </c>
      <c r="Y18" s="112">
        <v>1077</v>
      </c>
      <c r="Z18" s="112">
        <v>1242</v>
      </c>
      <c r="AB18" s="117">
        <f t="shared" si="2"/>
        <v>8.9931573802541544E-3</v>
      </c>
    </row>
    <row r="19" spans="1:28" x14ac:dyDescent="0.25">
      <c r="A19" s="63" t="str">
        <f>$S$1&amp;" ("&amp;$V$2&amp;" to "&amp;$Z$2&amp;")"</f>
        <v>Redland (2018-19 to 2022-23)</v>
      </c>
      <c r="B19" s="63"/>
      <c r="C19" s="63"/>
      <c r="D19" s="63"/>
      <c r="E19" s="63"/>
      <c r="F19" s="63"/>
      <c r="G19" s="63" t="str">
        <f>$S$1&amp;" ("&amp;$V$2&amp;" to "&amp;$Z$2&amp;")"</f>
        <v>Redland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12476</v>
      </c>
      <c r="W19" s="116">
        <v>12041</v>
      </c>
      <c r="X19" s="116">
        <v>12776</v>
      </c>
      <c r="Y19" s="112">
        <v>13514</v>
      </c>
      <c r="Z19" s="112">
        <v>13672</v>
      </c>
      <c r="AB19" s="117">
        <f t="shared" si="2"/>
        <v>9.8997139857354907E-2</v>
      </c>
    </row>
    <row r="20" spans="1:28" x14ac:dyDescent="0.25">
      <c r="S20" s="115" t="s">
        <v>64</v>
      </c>
      <c r="T20" s="115"/>
      <c r="U20" s="116"/>
      <c r="V20" s="116">
        <v>5409</v>
      </c>
      <c r="W20" s="116">
        <v>5298</v>
      </c>
      <c r="X20" s="116">
        <v>5545</v>
      </c>
      <c r="Y20" s="112">
        <v>5698</v>
      </c>
      <c r="Z20" s="112">
        <v>5770</v>
      </c>
      <c r="AB20" s="117">
        <f t="shared" si="2"/>
        <v>4.1779805220665434E-2</v>
      </c>
    </row>
    <row r="21" spans="1:28" x14ac:dyDescent="0.25">
      <c r="S21" s="115" t="s">
        <v>65</v>
      </c>
      <c r="T21" s="115"/>
      <c r="U21" s="116"/>
      <c r="V21" s="116">
        <v>11415</v>
      </c>
      <c r="W21" s="116">
        <v>11368</v>
      </c>
      <c r="X21" s="116">
        <v>12133</v>
      </c>
      <c r="Y21" s="112">
        <v>13205</v>
      </c>
      <c r="Z21" s="112">
        <v>13395</v>
      </c>
      <c r="AB21" s="117">
        <f t="shared" si="2"/>
        <v>9.6991419572064738E-2</v>
      </c>
    </row>
    <row r="22" spans="1:28" x14ac:dyDescent="0.25">
      <c r="S22" s="115" t="s">
        <v>66</v>
      </c>
      <c r="T22" s="115"/>
      <c r="U22" s="116"/>
      <c r="V22" s="116">
        <v>7266</v>
      </c>
      <c r="W22" s="116">
        <v>6956</v>
      </c>
      <c r="X22" s="116">
        <v>7948</v>
      </c>
      <c r="Y22" s="112">
        <v>9177</v>
      </c>
      <c r="Z22" s="112">
        <v>10100</v>
      </c>
      <c r="AB22" s="117">
        <f t="shared" si="2"/>
        <v>7.3132761304804311E-2</v>
      </c>
    </row>
    <row r="23" spans="1:28" x14ac:dyDescent="0.25">
      <c r="S23" s="115" t="s">
        <v>67</v>
      </c>
      <c r="T23" s="115"/>
      <c r="U23" s="116"/>
      <c r="V23" s="116">
        <v>5341</v>
      </c>
      <c r="W23" s="116">
        <v>5503</v>
      </c>
      <c r="X23" s="116">
        <v>5731</v>
      </c>
      <c r="Y23" s="112">
        <v>6081</v>
      </c>
      <c r="Z23" s="112">
        <v>6249</v>
      </c>
      <c r="AB23" s="117">
        <f t="shared" si="2"/>
        <v>4.5248180732051703E-2</v>
      </c>
    </row>
    <row r="24" spans="1:28" x14ac:dyDescent="0.25">
      <c r="S24" s="115" t="s">
        <v>68</v>
      </c>
      <c r="T24" s="115"/>
      <c r="U24" s="116"/>
      <c r="V24" s="116">
        <v>1329</v>
      </c>
      <c r="W24" s="116">
        <v>1056</v>
      </c>
      <c r="X24" s="116">
        <v>1210</v>
      </c>
      <c r="Y24" s="112">
        <v>1261</v>
      </c>
      <c r="Z24" s="112">
        <v>1422</v>
      </c>
      <c r="AB24" s="117">
        <f t="shared" si="2"/>
        <v>1.0296513522319974E-2</v>
      </c>
    </row>
    <row r="25" spans="1:28" x14ac:dyDescent="0.25">
      <c r="S25" s="115" t="s">
        <v>69</v>
      </c>
      <c r="T25" s="115"/>
      <c r="U25" s="116"/>
      <c r="V25" s="116">
        <v>4753</v>
      </c>
      <c r="W25" s="116">
        <v>4732</v>
      </c>
      <c r="X25" s="116">
        <v>4958</v>
      </c>
      <c r="Y25" s="112">
        <v>5497</v>
      </c>
      <c r="Z25" s="112">
        <v>5548</v>
      </c>
      <c r="AB25" s="117">
        <f t="shared" si="2"/>
        <v>4.0172332645450927E-2</v>
      </c>
    </row>
    <row r="26" spans="1:28" x14ac:dyDescent="0.25">
      <c r="S26" s="115" t="s">
        <v>70</v>
      </c>
      <c r="T26" s="115"/>
      <c r="U26" s="116"/>
      <c r="V26" s="116">
        <v>2615</v>
      </c>
      <c r="W26" s="116">
        <v>2578</v>
      </c>
      <c r="X26" s="116">
        <v>2663</v>
      </c>
      <c r="Y26" s="112">
        <v>3012</v>
      </c>
      <c r="Z26" s="112">
        <v>3133</v>
      </c>
      <c r="AB26" s="117">
        <f t="shared" si="2"/>
        <v>2.2685637739401181E-2</v>
      </c>
    </row>
    <row r="27" spans="1:28" x14ac:dyDescent="0.25">
      <c r="S27" s="115" t="s">
        <v>71</v>
      </c>
      <c r="T27" s="115"/>
      <c r="U27" s="116"/>
      <c r="V27" s="116">
        <v>8263</v>
      </c>
      <c r="W27" s="116">
        <v>8157</v>
      </c>
      <c r="X27" s="116">
        <v>8800</v>
      </c>
      <c r="Y27" s="112">
        <v>9635</v>
      </c>
      <c r="Z27" s="112">
        <v>9806</v>
      </c>
      <c r="AB27" s="117">
        <f t="shared" si="2"/>
        <v>7.1003946272763477E-2</v>
      </c>
    </row>
    <row r="28" spans="1:28" x14ac:dyDescent="0.25">
      <c r="S28" s="115" t="s">
        <v>72</v>
      </c>
      <c r="T28" s="115"/>
      <c r="U28" s="116"/>
      <c r="V28" s="116">
        <v>10179</v>
      </c>
      <c r="W28" s="116">
        <v>10119</v>
      </c>
      <c r="X28" s="116">
        <v>10450</v>
      </c>
      <c r="Y28" s="112">
        <v>11332</v>
      </c>
      <c r="Z28" s="112">
        <v>11286</v>
      </c>
      <c r="AB28" s="117">
        <f t="shared" si="2"/>
        <v>8.1720430107526887E-2</v>
      </c>
    </row>
    <row r="29" spans="1:28" x14ac:dyDescent="0.25">
      <c r="S29" s="115" t="s">
        <v>73</v>
      </c>
      <c r="T29" s="115"/>
      <c r="U29" s="116"/>
      <c r="V29" s="116">
        <v>6175</v>
      </c>
      <c r="W29" s="116">
        <v>5802</v>
      </c>
      <c r="X29" s="116">
        <v>5723</v>
      </c>
      <c r="Y29" s="112">
        <v>6210</v>
      </c>
      <c r="Z29" s="112">
        <v>5945</v>
      </c>
      <c r="AB29" s="117">
        <f t="shared" si="2"/>
        <v>4.3046957025451651E-2</v>
      </c>
    </row>
    <row r="30" spans="1:28" x14ac:dyDescent="0.25">
      <c r="S30" s="115" t="s">
        <v>74</v>
      </c>
      <c r="T30" s="115"/>
      <c r="U30" s="116"/>
      <c r="V30" s="116">
        <v>9165</v>
      </c>
      <c r="W30" s="116">
        <v>9218</v>
      </c>
      <c r="X30" s="116">
        <v>9342</v>
      </c>
      <c r="Y30" s="112">
        <v>9583</v>
      </c>
      <c r="Z30" s="112">
        <v>10032</v>
      </c>
      <c r="AB30" s="117">
        <f t="shared" si="2"/>
        <v>7.2640382317801677E-2</v>
      </c>
    </row>
    <row r="31" spans="1:28" x14ac:dyDescent="0.25">
      <c r="S31" s="115" t="s">
        <v>75</v>
      </c>
      <c r="T31" s="115"/>
      <c r="U31" s="116"/>
      <c r="V31" s="116">
        <v>14209</v>
      </c>
      <c r="W31" s="116">
        <v>14554</v>
      </c>
      <c r="X31" s="116">
        <v>15817</v>
      </c>
      <c r="Y31" s="112">
        <v>17476</v>
      </c>
      <c r="Z31" s="112">
        <v>18747</v>
      </c>
      <c r="AB31" s="117">
        <f t="shared" si="2"/>
        <v>0.13574454219615509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1873</v>
      </c>
      <c r="W32" s="116">
        <v>1989</v>
      </c>
      <c r="X32" s="116">
        <v>2034</v>
      </c>
      <c r="Y32" s="112">
        <v>2259</v>
      </c>
      <c r="Z32" s="112">
        <v>2444</v>
      </c>
      <c r="AB32" s="117">
        <f t="shared" si="2"/>
        <v>1.7696680062271462E-2</v>
      </c>
    </row>
    <row r="33" spans="19:32" x14ac:dyDescent="0.25">
      <c r="S33" s="115" t="s">
        <v>77</v>
      </c>
      <c r="T33" s="115"/>
      <c r="U33" s="116"/>
      <c r="V33" s="116">
        <v>5494</v>
      </c>
      <c r="W33" s="116">
        <v>5605</v>
      </c>
      <c r="X33" s="116">
        <v>5833</v>
      </c>
      <c r="Y33" s="112">
        <v>6163</v>
      </c>
      <c r="Z33" s="112">
        <v>6450</v>
      </c>
      <c r="AB33" s="117">
        <f t="shared" si="2"/>
        <v>4.6703595090691864E-2</v>
      </c>
    </row>
    <row r="34" spans="19:32" x14ac:dyDescent="0.25">
      <c r="S34" s="118" t="s">
        <v>53</v>
      </c>
      <c r="T34" s="118"/>
      <c r="U34" s="119"/>
      <c r="V34" s="119">
        <v>120586</v>
      </c>
      <c r="W34" s="119">
        <v>119116</v>
      </c>
      <c r="X34" s="119">
        <v>124802</v>
      </c>
      <c r="Y34" s="120">
        <v>134020</v>
      </c>
      <c r="Z34" s="120">
        <v>138105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74995</v>
      </c>
      <c r="W37" s="112">
        <v>75453</v>
      </c>
      <c r="X37" s="112">
        <v>76186</v>
      </c>
      <c r="Y37" s="112">
        <v>76930</v>
      </c>
      <c r="Z37" s="112">
        <v>78508</v>
      </c>
      <c r="AB37" s="132">
        <f>Z37/Z40*100</f>
        <v>83.088678865875735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12617</v>
      </c>
      <c r="W38" s="112">
        <v>12829</v>
      </c>
      <c r="X38" s="112">
        <v>13408</v>
      </c>
      <c r="Y38" s="112">
        <v>15338</v>
      </c>
      <c r="Z38" s="112">
        <v>15979</v>
      </c>
      <c r="AB38" s="132">
        <f>Z38/Z40*100</f>
        <v>16.911321134124272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87612</v>
      </c>
      <c r="W40" s="112">
        <v>88282</v>
      </c>
      <c r="X40" s="112">
        <v>89594</v>
      </c>
      <c r="Y40" s="112">
        <v>92268</v>
      </c>
      <c r="Z40" s="112">
        <v>94487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71</v>
      </c>
      <c r="W44" s="112">
        <v>76</v>
      </c>
      <c r="X44" s="112">
        <v>101</v>
      </c>
      <c r="Y44" s="112">
        <v>138</v>
      </c>
      <c r="Z44" s="112">
        <v>167</v>
      </c>
    </row>
    <row r="45" spans="19:32" x14ac:dyDescent="0.25">
      <c r="S45" s="115" t="s">
        <v>37</v>
      </c>
      <c r="T45" s="115"/>
      <c r="U45" s="112"/>
      <c r="V45" s="112">
        <v>1613</v>
      </c>
      <c r="W45" s="112">
        <v>1506</v>
      </c>
      <c r="X45" s="112">
        <v>1795</v>
      </c>
      <c r="Y45" s="112">
        <v>2251</v>
      </c>
      <c r="Z45" s="112">
        <v>2493</v>
      </c>
    </row>
    <row r="46" spans="19:32" x14ac:dyDescent="0.25">
      <c r="S46" s="115" t="s">
        <v>38</v>
      </c>
      <c r="T46" s="115"/>
      <c r="U46" s="112"/>
      <c r="V46" s="112">
        <v>4222</v>
      </c>
      <c r="W46" s="112">
        <v>4149</v>
      </c>
      <c r="X46" s="112">
        <v>4538</v>
      </c>
      <c r="Y46" s="112">
        <v>5139</v>
      </c>
      <c r="Z46" s="112">
        <v>5256</v>
      </c>
    </row>
    <row r="47" spans="19:32" x14ac:dyDescent="0.25">
      <c r="S47" s="115" t="s">
        <v>39</v>
      </c>
      <c r="T47" s="115"/>
      <c r="U47" s="112"/>
      <c r="V47" s="112">
        <v>5471</v>
      </c>
      <c r="W47" s="112">
        <v>5233</v>
      </c>
      <c r="X47" s="112">
        <v>5714</v>
      </c>
      <c r="Y47" s="112">
        <v>6122</v>
      </c>
      <c r="Z47" s="112">
        <v>6260</v>
      </c>
    </row>
    <row r="48" spans="19:32" x14ac:dyDescent="0.25">
      <c r="S48" s="115" t="s">
        <v>40</v>
      </c>
      <c r="T48" s="115"/>
      <c r="U48" s="112"/>
      <c r="V48" s="112">
        <v>6437</v>
      </c>
      <c r="W48" s="112">
        <v>6104</v>
      </c>
      <c r="X48" s="112">
        <v>6174</v>
      </c>
      <c r="Y48" s="112">
        <v>6481</v>
      </c>
      <c r="Z48" s="112">
        <v>6424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5893</v>
      </c>
      <c r="W49" s="112">
        <v>5812</v>
      </c>
      <c r="X49" s="112">
        <v>5979</v>
      </c>
      <c r="Y49" s="112">
        <v>6385</v>
      </c>
      <c r="Z49" s="112">
        <v>6662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Redland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6199</v>
      </c>
      <c r="W50" s="112">
        <v>6292</v>
      </c>
      <c r="X50" s="112">
        <v>6347</v>
      </c>
      <c r="Y50" s="112">
        <v>6452</v>
      </c>
      <c r="Z50" s="112">
        <v>6562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5955</v>
      </c>
      <c r="W51" s="112">
        <v>5829</v>
      </c>
      <c r="X51" s="112">
        <v>5980</v>
      </c>
      <c r="Y51" s="112">
        <v>6318</v>
      </c>
      <c r="Z51" s="112">
        <v>6705</v>
      </c>
    </row>
    <row r="52" spans="1:26" ht="15" customHeight="1" x14ac:dyDescent="0.25">
      <c r="S52" s="115" t="s">
        <v>44</v>
      </c>
      <c r="T52" s="115"/>
      <c r="U52" s="112"/>
      <c r="V52" s="112">
        <v>6440</v>
      </c>
      <c r="W52" s="112">
        <v>6299</v>
      </c>
      <c r="X52" s="112">
        <v>6326</v>
      </c>
      <c r="Y52" s="112">
        <v>6478</v>
      </c>
      <c r="Z52" s="112">
        <v>6278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5713</v>
      </c>
      <c r="W53" s="112">
        <v>5707</v>
      </c>
      <c r="X53" s="112">
        <v>5979</v>
      </c>
      <c r="Y53" s="112">
        <v>6406</v>
      </c>
      <c r="Z53" s="112">
        <v>6583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5763</v>
      </c>
      <c r="W54" s="112">
        <v>5745</v>
      </c>
      <c r="X54" s="112">
        <v>5863</v>
      </c>
      <c r="Y54" s="112">
        <v>5879</v>
      </c>
      <c r="Z54" s="112">
        <v>5793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4252</v>
      </c>
      <c r="W55" s="112">
        <v>4229</v>
      </c>
      <c r="X55" s="112">
        <v>4486</v>
      </c>
      <c r="Y55" s="112">
        <v>4827</v>
      </c>
      <c r="Z55" s="112">
        <v>4964</v>
      </c>
    </row>
    <row r="56" spans="1:26" ht="15" customHeight="1" x14ac:dyDescent="0.25">
      <c r="S56" s="115" t="s">
        <v>48</v>
      </c>
      <c r="T56" s="115"/>
      <c r="U56" s="112"/>
      <c r="V56" s="112">
        <v>2106</v>
      </c>
      <c r="W56" s="112">
        <v>2172</v>
      </c>
      <c r="X56" s="112">
        <v>2335</v>
      </c>
      <c r="Y56" s="112">
        <v>2519</v>
      </c>
      <c r="Z56" s="112">
        <v>2660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831</v>
      </c>
      <c r="W57" s="112">
        <v>919</v>
      </c>
      <c r="X57" s="112">
        <v>952</v>
      </c>
      <c r="Y57" s="112">
        <v>989</v>
      </c>
      <c r="Z57" s="112">
        <v>993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293</v>
      </c>
      <c r="W58" s="112">
        <v>315</v>
      </c>
      <c r="X58" s="112">
        <v>324</v>
      </c>
      <c r="Y58" s="112">
        <v>367</v>
      </c>
      <c r="Z58" s="112">
        <v>405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110</v>
      </c>
      <c r="W59" s="112">
        <v>116</v>
      </c>
      <c r="X59" s="112">
        <v>125</v>
      </c>
      <c r="Y59" s="112">
        <v>136</v>
      </c>
      <c r="Z59" s="112">
        <v>129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79</v>
      </c>
      <c r="W60" s="112">
        <v>90</v>
      </c>
      <c r="X60" s="112">
        <v>74</v>
      </c>
      <c r="Y60" s="112">
        <v>81</v>
      </c>
      <c r="Z60" s="112">
        <v>84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61443</v>
      </c>
      <c r="W61" s="112">
        <v>60597</v>
      </c>
      <c r="X61" s="112">
        <v>63092</v>
      </c>
      <c r="Y61" s="112">
        <v>66977</v>
      </c>
      <c r="Z61" s="112">
        <v>68427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98</v>
      </c>
      <c r="W63" s="112">
        <v>85</v>
      </c>
      <c r="X63" s="112">
        <v>200</v>
      </c>
      <c r="Y63" s="112">
        <v>231</v>
      </c>
      <c r="Z63" s="112">
        <v>239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1947</v>
      </c>
      <c r="W64" s="112">
        <v>1830</v>
      </c>
      <c r="X64" s="112">
        <v>2070</v>
      </c>
      <c r="Y64" s="112">
        <v>2714</v>
      </c>
      <c r="Z64" s="112">
        <v>2959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Redland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4424</v>
      </c>
      <c r="W65" s="112">
        <v>4143</v>
      </c>
      <c r="X65" s="112">
        <v>4423</v>
      </c>
      <c r="Y65" s="112">
        <v>5178</v>
      </c>
      <c r="Z65" s="112">
        <v>5575</v>
      </c>
    </row>
    <row r="66" spans="1:26" x14ac:dyDescent="0.25">
      <c r="S66" s="115" t="s">
        <v>39</v>
      </c>
      <c r="T66" s="115"/>
      <c r="U66" s="112"/>
      <c r="V66" s="112">
        <v>5317</v>
      </c>
      <c r="W66" s="112">
        <v>5012</v>
      </c>
      <c r="X66" s="112">
        <v>5471</v>
      </c>
      <c r="Y66" s="112">
        <v>5695</v>
      </c>
      <c r="Z66" s="112">
        <v>6013</v>
      </c>
    </row>
    <row r="67" spans="1:26" x14ac:dyDescent="0.25">
      <c r="S67" s="115" t="s">
        <v>40</v>
      </c>
      <c r="T67" s="115"/>
      <c r="U67" s="112"/>
      <c r="V67" s="112">
        <v>5520</v>
      </c>
      <c r="W67" s="112">
        <v>5436</v>
      </c>
      <c r="X67" s="112">
        <v>5755</v>
      </c>
      <c r="Y67" s="112">
        <v>5862</v>
      </c>
      <c r="Z67" s="112">
        <v>6172</v>
      </c>
    </row>
    <row r="68" spans="1:26" x14ac:dyDescent="0.25">
      <c r="S68" s="115" t="s">
        <v>41</v>
      </c>
      <c r="T68" s="115"/>
      <c r="U68" s="112"/>
      <c r="V68" s="112">
        <v>5440</v>
      </c>
      <c r="W68" s="112">
        <v>5426</v>
      </c>
      <c r="X68" s="112">
        <v>5609</v>
      </c>
      <c r="Y68" s="112">
        <v>6206</v>
      </c>
      <c r="Z68" s="112">
        <v>6321</v>
      </c>
    </row>
    <row r="69" spans="1:26" x14ac:dyDescent="0.25">
      <c r="S69" s="115" t="s">
        <v>42</v>
      </c>
      <c r="T69" s="115"/>
      <c r="U69" s="112"/>
      <c r="V69" s="112">
        <v>5664</v>
      </c>
      <c r="W69" s="112">
        <v>5685</v>
      </c>
      <c r="X69" s="112">
        <v>6047</v>
      </c>
      <c r="Y69" s="112">
        <v>6586</v>
      </c>
      <c r="Z69" s="112">
        <v>6937</v>
      </c>
    </row>
    <row r="70" spans="1:26" x14ac:dyDescent="0.25">
      <c r="S70" s="115" t="s">
        <v>43</v>
      </c>
      <c r="T70" s="115"/>
      <c r="U70" s="112"/>
      <c r="V70" s="112">
        <v>5823</v>
      </c>
      <c r="W70" s="112">
        <v>5699</v>
      </c>
      <c r="X70" s="112">
        <v>5962</v>
      </c>
      <c r="Y70" s="112">
        <v>6541</v>
      </c>
      <c r="Z70" s="112">
        <v>6955</v>
      </c>
    </row>
    <row r="71" spans="1:26" x14ac:dyDescent="0.25">
      <c r="S71" s="115" t="s">
        <v>44</v>
      </c>
      <c r="T71" s="115"/>
      <c r="U71" s="112"/>
      <c r="V71" s="112">
        <v>6661</v>
      </c>
      <c r="W71" s="112">
        <v>6610</v>
      </c>
      <c r="X71" s="112">
        <v>6640</v>
      </c>
      <c r="Y71" s="112">
        <v>6967</v>
      </c>
      <c r="Z71" s="112">
        <v>6942</v>
      </c>
    </row>
    <row r="72" spans="1:26" x14ac:dyDescent="0.25">
      <c r="S72" s="115" t="s">
        <v>45</v>
      </c>
      <c r="T72" s="115"/>
      <c r="U72" s="112"/>
      <c r="V72" s="112">
        <v>5965</v>
      </c>
      <c r="W72" s="112">
        <v>5985</v>
      </c>
      <c r="X72" s="112">
        <v>6383</v>
      </c>
      <c r="Y72" s="112">
        <v>7033</v>
      </c>
      <c r="Z72" s="112">
        <v>7194</v>
      </c>
    </row>
    <row r="73" spans="1:26" x14ac:dyDescent="0.25">
      <c r="S73" s="115" t="s">
        <v>46</v>
      </c>
      <c r="T73" s="115"/>
      <c r="U73" s="112"/>
      <c r="V73" s="112">
        <v>5643</v>
      </c>
      <c r="W73" s="112">
        <v>5691</v>
      </c>
      <c r="X73" s="112">
        <v>5763</v>
      </c>
      <c r="Y73" s="112">
        <v>6046</v>
      </c>
      <c r="Z73" s="112">
        <v>5961</v>
      </c>
    </row>
    <row r="74" spans="1:26" x14ac:dyDescent="0.25">
      <c r="S74" s="115" t="s">
        <v>47</v>
      </c>
      <c r="T74" s="115"/>
      <c r="U74" s="112"/>
      <c r="V74" s="112">
        <v>3855</v>
      </c>
      <c r="W74" s="112">
        <v>3996</v>
      </c>
      <c r="X74" s="112">
        <v>4246</v>
      </c>
      <c r="Y74" s="112">
        <v>4583</v>
      </c>
      <c r="Z74" s="112">
        <v>4768</v>
      </c>
    </row>
    <row r="75" spans="1:26" x14ac:dyDescent="0.25">
      <c r="S75" s="115" t="s">
        <v>48</v>
      </c>
      <c r="T75" s="115"/>
      <c r="U75" s="112"/>
      <c r="V75" s="112">
        <v>1692</v>
      </c>
      <c r="W75" s="112">
        <v>1734</v>
      </c>
      <c r="X75" s="112">
        <v>1844</v>
      </c>
      <c r="Y75" s="112">
        <v>2012</v>
      </c>
      <c r="Z75" s="112">
        <v>2208</v>
      </c>
    </row>
    <row r="76" spans="1:26" x14ac:dyDescent="0.25">
      <c r="S76" s="115" t="s">
        <v>49</v>
      </c>
      <c r="T76" s="115"/>
      <c r="U76" s="112"/>
      <c r="V76" s="112">
        <v>607</v>
      </c>
      <c r="W76" s="112">
        <v>696</v>
      </c>
      <c r="X76" s="112">
        <v>709</v>
      </c>
      <c r="Y76" s="112">
        <v>722</v>
      </c>
      <c r="Z76" s="112">
        <v>788</v>
      </c>
    </row>
    <row r="77" spans="1:26" x14ac:dyDescent="0.25">
      <c r="S77" s="115" t="s">
        <v>50</v>
      </c>
      <c r="T77" s="115"/>
      <c r="U77" s="112"/>
      <c r="V77" s="112">
        <v>238</v>
      </c>
      <c r="W77" s="112">
        <v>229</v>
      </c>
      <c r="X77" s="112">
        <v>252</v>
      </c>
      <c r="Y77" s="112">
        <v>308</v>
      </c>
      <c r="Z77" s="112">
        <v>300</v>
      </c>
    </row>
    <row r="78" spans="1:26" x14ac:dyDescent="0.25">
      <c r="S78" s="115" t="s">
        <v>51</v>
      </c>
      <c r="T78" s="115"/>
      <c r="U78" s="112"/>
      <c r="V78" s="112">
        <v>123</v>
      </c>
      <c r="W78" s="112">
        <v>127</v>
      </c>
      <c r="X78" s="112">
        <v>107</v>
      </c>
      <c r="Y78" s="112">
        <v>111</v>
      </c>
      <c r="Z78" s="112">
        <v>130</v>
      </c>
    </row>
    <row r="79" spans="1:26" x14ac:dyDescent="0.25">
      <c r="S79" s="115" t="s">
        <v>52</v>
      </c>
      <c r="T79" s="115"/>
      <c r="U79" s="112"/>
      <c r="V79" s="112">
        <v>119</v>
      </c>
      <c r="W79" s="112">
        <v>123</v>
      </c>
      <c r="X79" s="112">
        <v>131</v>
      </c>
      <c r="Y79" s="112">
        <v>124</v>
      </c>
      <c r="Z79" s="112">
        <v>120</v>
      </c>
    </row>
    <row r="80" spans="1:26" x14ac:dyDescent="0.25">
      <c r="S80" s="118" t="s">
        <v>53</v>
      </c>
      <c r="T80" s="118"/>
      <c r="U80" s="112"/>
      <c r="V80" s="112">
        <v>59143</v>
      </c>
      <c r="W80" s="112">
        <v>58517</v>
      </c>
      <c r="X80" s="112">
        <v>61612</v>
      </c>
      <c r="Y80" s="112">
        <v>66921</v>
      </c>
      <c r="Z80" s="112">
        <v>69579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Redland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6123</v>
      </c>
      <c r="W83" s="112">
        <v>6335</v>
      </c>
      <c r="X83" s="112">
        <v>6366</v>
      </c>
      <c r="Y83" s="112">
        <v>6497</v>
      </c>
      <c r="Z83" s="112">
        <v>6652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5592</v>
      </c>
      <c r="W84" s="112">
        <v>5698</v>
      </c>
      <c r="X84" s="112">
        <v>5735</v>
      </c>
      <c r="Y84" s="112">
        <v>5932</v>
      </c>
      <c r="Z84" s="112">
        <v>6162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9670</v>
      </c>
      <c r="W85" s="112">
        <v>9654</v>
      </c>
      <c r="X85" s="112">
        <v>9695</v>
      </c>
      <c r="Y85" s="112">
        <v>9959</v>
      </c>
      <c r="Z85" s="112">
        <v>9855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138,101</v>
      </c>
      <c r="D86" s="96">
        <f t="shared" ref="D86:D91" si="4">AD4</f>
        <v>3.0450679003133807E-2</v>
      </c>
      <c r="E86" s="97">
        <f t="shared" ref="E86:E91" si="5">AD4</f>
        <v>3.0450679003133807E-2</v>
      </c>
      <c r="F86" s="96">
        <f t="shared" ref="F86:F91" si="6">AF4</f>
        <v>0.14524903388453048</v>
      </c>
      <c r="G86" s="97">
        <f t="shared" ref="G86:G91" si="7">AF4</f>
        <v>0.14524903388453048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2104</v>
      </c>
      <c r="W86" s="112">
        <v>2192</v>
      </c>
      <c r="X86" s="112">
        <v>2299</v>
      </c>
      <c r="Y86" s="112">
        <v>2401</v>
      </c>
      <c r="Z86" s="112">
        <v>2468</v>
      </c>
    </row>
    <row r="87" spans="1:30" ht="15" customHeight="1" x14ac:dyDescent="0.25">
      <c r="A87" s="98" t="s">
        <v>4</v>
      </c>
      <c r="B87" s="49"/>
      <c r="C87" s="57" t="str">
        <f t="shared" si="3"/>
        <v>68,426</v>
      </c>
      <c r="D87" s="96">
        <f t="shared" si="4"/>
        <v>2.1558030515660853E-2</v>
      </c>
      <c r="E87" s="97">
        <f t="shared" si="5"/>
        <v>2.1558030515660853E-2</v>
      </c>
      <c r="F87" s="96">
        <f t="shared" si="6"/>
        <v>0.11359567750545185</v>
      </c>
      <c r="G87" s="97">
        <f t="shared" si="7"/>
        <v>0.11359567750545185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2425</v>
      </c>
      <c r="W87" s="112">
        <v>2386</v>
      </c>
      <c r="X87" s="112">
        <v>2412</v>
      </c>
      <c r="Y87" s="112">
        <v>2539</v>
      </c>
      <c r="Z87" s="112">
        <v>2504</v>
      </c>
    </row>
    <row r="88" spans="1:30" ht="15" customHeight="1" x14ac:dyDescent="0.25">
      <c r="A88" s="98" t="s">
        <v>5</v>
      </c>
      <c r="B88" s="49"/>
      <c r="C88" s="57" t="str">
        <f t="shared" si="3"/>
        <v>69,579</v>
      </c>
      <c r="D88" s="96">
        <f t="shared" si="4"/>
        <v>3.9780623757789568E-2</v>
      </c>
      <c r="E88" s="97">
        <f t="shared" si="5"/>
        <v>3.9780623757789568E-2</v>
      </c>
      <c r="F88" s="96">
        <f t="shared" si="6"/>
        <v>0.17647357208075487</v>
      </c>
      <c r="G88" s="97">
        <f t="shared" si="7"/>
        <v>0.17647357208075487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2411</v>
      </c>
      <c r="W88" s="112">
        <v>2461</v>
      </c>
      <c r="X88" s="112">
        <v>2444</v>
      </c>
      <c r="Y88" s="112">
        <v>2563</v>
      </c>
      <c r="Z88" s="112">
        <v>2632</v>
      </c>
    </row>
    <row r="89" spans="1:30" ht="15" customHeight="1" x14ac:dyDescent="0.25">
      <c r="A89" s="49" t="s">
        <v>6</v>
      </c>
      <c r="B89" s="49"/>
      <c r="C89" s="57" t="str">
        <f t="shared" si="3"/>
        <v>94,490</v>
      </c>
      <c r="D89" s="96">
        <f t="shared" si="4"/>
        <v>2.4059824428308119E-2</v>
      </c>
      <c r="E89" s="97">
        <f t="shared" si="5"/>
        <v>2.4059824428308119E-2</v>
      </c>
      <c r="F89" s="96">
        <f t="shared" si="6"/>
        <v>7.8492917717690291E-2</v>
      </c>
      <c r="G89" s="97">
        <f t="shared" si="7"/>
        <v>7.8492917717690291E-2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4142</v>
      </c>
      <c r="W89" s="112">
        <v>4102</v>
      </c>
      <c r="X89" s="112">
        <v>4112</v>
      </c>
      <c r="Y89" s="112">
        <v>4158</v>
      </c>
      <c r="Z89" s="112">
        <v>4219</v>
      </c>
    </row>
    <row r="90" spans="1:30" ht="15" customHeight="1" x14ac:dyDescent="0.25">
      <c r="A90" s="49" t="s">
        <v>95</v>
      </c>
      <c r="B90" s="49"/>
      <c r="C90" s="57" t="str">
        <f t="shared" si="3"/>
        <v>$54,508</v>
      </c>
      <c r="D90" s="96">
        <f t="shared" si="4"/>
        <v>4.8682350166234567E-2</v>
      </c>
      <c r="E90" s="97">
        <f t="shared" si="5"/>
        <v>4.8682350166234567E-2</v>
      </c>
      <c r="F90" s="96">
        <f t="shared" si="6"/>
        <v>0.117682761415008</v>
      </c>
      <c r="G90" s="97">
        <f t="shared" si="7"/>
        <v>0.117682761415008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4746</v>
      </c>
      <c r="W90" s="112">
        <v>4659</v>
      </c>
      <c r="X90" s="112">
        <v>4759</v>
      </c>
      <c r="Y90" s="112">
        <v>4857</v>
      </c>
      <c r="Z90" s="112">
        <v>5029</v>
      </c>
    </row>
    <row r="91" spans="1:30" ht="15" customHeight="1" x14ac:dyDescent="0.25">
      <c r="A91" s="49" t="s">
        <v>7</v>
      </c>
      <c r="B91" s="49"/>
      <c r="C91" s="57" t="str">
        <f t="shared" si="3"/>
        <v>$6,826.3 mil</v>
      </c>
      <c r="D91" s="96">
        <f t="shared" si="4"/>
        <v>8.5186681223269778E-2</v>
      </c>
      <c r="E91" s="97">
        <f t="shared" si="5"/>
        <v>8.5186681223269778E-2</v>
      </c>
      <c r="F91" s="96">
        <f t="shared" si="6"/>
        <v>0.25868775095166296</v>
      </c>
      <c r="G91" s="97">
        <f t="shared" si="7"/>
        <v>0.25868775095166296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44535</v>
      </c>
      <c r="W91" s="112">
        <v>44752</v>
      </c>
      <c r="X91" s="112">
        <v>45112</v>
      </c>
      <c r="Y91" s="112">
        <v>46477</v>
      </c>
      <c r="Z91" s="112">
        <v>47552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4291</v>
      </c>
      <c r="W93" s="112">
        <v>4450</v>
      </c>
      <c r="X93" s="112">
        <v>4516</v>
      </c>
      <c r="Y93" s="112">
        <v>4672</v>
      </c>
      <c r="Z93" s="112">
        <v>4888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8077</v>
      </c>
      <c r="W94" s="112">
        <v>8410</v>
      </c>
      <c r="X94" s="112">
        <v>8607</v>
      </c>
      <c r="Y94" s="112">
        <v>8881</v>
      </c>
      <c r="Z94" s="112">
        <v>9053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1401</v>
      </c>
      <c r="W95" s="112">
        <v>1440</v>
      </c>
      <c r="X95" s="112">
        <v>1459</v>
      </c>
      <c r="Y95" s="112">
        <v>1537</v>
      </c>
      <c r="Z95" s="112">
        <v>1629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6495</v>
      </c>
      <c r="W96" s="112">
        <v>6584</v>
      </c>
      <c r="X96" s="112">
        <v>6809</v>
      </c>
      <c r="Y96" s="112">
        <v>7157</v>
      </c>
      <c r="Z96" s="112">
        <v>7383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9830</v>
      </c>
      <c r="W97" s="112">
        <v>9665</v>
      </c>
      <c r="X97" s="112">
        <v>9636</v>
      </c>
      <c r="Y97" s="112">
        <v>9618</v>
      </c>
      <c r="Z97" s="112">
        <v>9656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4522</v>
      </c>
      <c r="W98" s="112">
        <v>4468</v>
      </c>
      <c r="X98" s="112">
        <v>4503</v>
      </c>
      <c r="Y98" s="112">
        <v>4605</v>
      </c>
      <c r="Z98" s="112">
        <v>4593</v>
      </c>
    </row>
    <row r="99" spans="1:32" ht="15" customHeight="1" x14ac:dyDescent="0.25">
      <c r="S99" s="115" t="s">
        <v>196</v>
      </c>
      <c r="T99" s="115"/>
      <c r="U99" s="112"/>
      <c r="V99" s="112">
        <v>448</v>
      </c>
      <c r="W99" s="112">
        <v>435</v>
      </c>
      <c r="X99" s="112">
        <v>425</v>
      </c>
      <c r="Y99" s="112">
        <v>505</v>
      </c>
      <c r="Z99" s="112">
        <v>562</v>
      </c>
    </row>
    <row r="100" spans="1:32" ht="15" customHeight="1" x14ac:dyDescent="0.25">
      <c r="S100" s="115" t="s">
        <v>58</v>
      </c>
      <c r="T100" s="115"/>
      <c r="U100" s="112"/>
      <c r="V100" s="112">
        <v>2210</v>
      </c>
      <c r="W100" s="112">
        <v>2237</v>
      </c>
      <c r="X100" s="112">
        <v>2256</v>
      </c>
      <c r="Y100" s="112">
        <v>2308</v>
      </c>
      <c r="Z100" s="112">
        <v>2282</v>
      </c>
    </row>
    <row r="101" spans="1:32" x14ac:dyDescent="0.25">
      <c r="A101" s="18"/>
      <c r="S101" s="118" t="s">
        <v>53</v>
      </c>
      <c r="T101" s="118"/>
      <c r="U101" s="112"/>
      <c r="V101" s="112">
        <v>43079</v>
      </c>
      <c r="W101" s="112">
        <v>43520</v>
      </c>
      <c r="X101" s="112">
        <v>44397</v>
      </c>
      <c r="Y101" s="112">
        <v>45680</v>
      </c>
      <c r="Z101" s="112">
        <v>46861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91928</v>
      </c>
      <c r="W104" s="112">
        <v>96361</v>
      </c>
      <c r="X104" s="112">
        <v>97391</v>
      </c>
      <c r="Y104" s="112">
        <v>105524</v>
      </c>
      <c r="Z104" s="112">
        <v>109962</v>
      </c>
      <c r="AB104" s="109" t="str">
        <f>TEXT(Z104,"###,###")</f>
        <v>109,962</v>
      </c>
      <c r="AD104" s="130">
        <f>Z104/($Z$4)*100</f>
        <v>79.624332915764555</v>
      </c>
      <c r="AF104" s="109"/>
    </row>
    <row r="105" spans="1:32" x14ac:dyDescent="0.25">
      <c r="S105" s="115" t="s">
        <v>17</v>
      </c>
      <c r="T105" s="115"/>
      <c r="U105" s="112"/>
      <c r="V105" s="112">
        <v>20451</v>
      </c>
      <c r="W105" s="112">
        <v>20231</v>
      </c>
      <c r="X105" s="112">
        <v>20019</v>
      </c>
      <c r="Y105" s="112">
        <v>21167</v>
      </c>
      <c r="Z105" s="112">
        <v>20932</v>
      </c>
      <c r="AB105" s="109" t="str">
        <f>TEXT(Z105,"###,###")</f>
        <v>20,932</v>
      </c>
      <c r="AD105" s="130">
        <f>Z105/($Z$4)*100</f>
        <v>15.157022758705585</v>
      </c>
      <c r="AF105" s="109"/>
    </row>
    <row r="106" spans="1:32" x14ac:dyDescent="0.25">
      <c r="S106" s="118" t="s">
        <v>53</v>
      </c>
      <c r="T106" s="118"/>
      <c r="U106" s="120"/>
      <c r="V106" s="120">
        <v>112379</v>
      </c>
      <c r="W106" s="120">
        <v>116592</v>
      </c>
      <c r="X106" s="120">
        <v>117410</v>
      </c>
      <c r="Y106" s="120">
        <v>126691</v>
      </c>
      <c r="Z106" s="120">
        <v>130894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17393</v>
      </c>
      <c r="W108" s="112">
        <v>17810</v>
      </c>
      <c r="X108" s="112">
        <v>18232</v>
      </c>
      <c r="Y108" s="112">
        <v>18938</v>
      </c>
      <c r="Z108" s="112">
        <v>18900</v>
      </c>
      <c r="AB108" s="109" t="str">
        <f>TEXT(Z108,"###,###")</f>
        <v>18,900</v>
      </c>
      <c r="AD108" s="130">
        <f>Z108/($Z$4)*100</f>
        <v>13.685635875192794</v>
      </c>
      <c r="AF108" s="109"/>
    </row>
    <row r="109" spans="1:32" x14ac:dyDescent="0.25">
      <c r="S109" s="115" t="s">
        <v>20</v>
      </c>
      <c r="T109" s="115"/>
      <c r="U109" s="112"/>
      <c r="V109" s="112">
        <v>18162</v>
      </c>
      <c r="W109" s="112">
        <v>17850</v>
      </c>
      <c r="X109" s="112">
        <v>20393</v>
      </c>
      <c r="Y109" s="112">
        <v>21066</v>
      </c>
      <c r="Z109" s="112">
        <v>21049</v>
      </c>
      <c r="AB109" s="109" t="str">
        <f>TEXT(Z109,"###,###")</f>
        <v>21,049</v>
      </c>
      <c r="AD109" s="130">
        <f>Z109/($Z$4)*100</f>
        <v>15.241743361742493</v>
      </c>
      <c r="AF109" s="109"/>
    </row>
    <row r="110" spans="1:32" x14ac:dyDescent="0.25">
      <c r="S110" s="115" t="s">
        <v>21</v>
      </c>
      <c r="T110" s="115"/>
      <c r="U110" s="112"/>
      <c r="V110" s="112">
        <v>26007</v>
      </c>
      <c r="W110" s="112">
        <v>24949</v>
      </c>
      <c r="X110" s="112">
        <v>27505</v>
      </c>
      <c r="Y110" s="112">
        <v>29542</v>
      </c>
      <c r="Z110" s="112">
        <v>32077</v>
      </c>
      <c r="AB110" s="109" t="str">
        <f>TEXT(Z110,"###,###")</f>
        <v>32,077</v>
      </c>
      <c r="AD110" s="130">
        <f>Z110/($Z$4)*100</f>
        <v>23.227203278759749</v>
      </c>
      <c r="AF110" s="109"/>
    </row>
    <row r="111" spans="1:32" x14ac:dyDescent="0.25">
      <c r="S111" s="115" t="s">
        <v>22</v>
      </c>
      <c r="T111" s="115"/>
      <c r="U111" s="112"/>
      <c r="V111" s="112">
        <v>51209</v>
      </c>
      <c r="W111" s="112">
        <v>50500</v>
      </c>
      <c r="X111" s="112">
        <v>51280</v>
      </c>
      <c r="Y111" s="112">
        <v>57141</v>
      </c>
      <c r="Z111" s="112">
        <v>58880</v>
      </c>
      <c r="AB111" s="109" t="str">
        <f>TEXT(Z111,"###,###")</f>
        <v>58,880</v>
      </c>
      <c r="AD111" s="130">
        <f>Z111/($Z$4)*100</f>
        <v>42.635462451394268</v>
      </c>
      <c r="AF111" s="109"/>
    </row>
    <row r="112" spans="1:32" x14ac:dyDescent="0.25">
      <c r="S112" s="118" t="s">
        <v>53</v>
      </c>
      <c r="T112" s="118"/>
      <c r="U112" s="112"/>
      <c r="V112" s="112">
        <v>120588</v>
      </c>
      <c r="W112" s="112">
        <v>119116</v>
      </c>
      <c r="X112" s="112">
        <v>124802</v>
      </c>
      <c r="Y112" s="112">
        <v>134025</v>
      </c>
      <c r="Z112" s="112">
        <v>138105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41.84</v>
      </c>
      <c r="W118" s="131">
        <v>42.14</v>
      </c>
      <c r="X118" s="131">
        <v>42.13</v>
      </c>
      <c r="Y118" s="131">
        <v>42.01</v>
      </c>
      <c r="Z118" s="131">
        <v>41.96</v>
      </c>
      <c r="AB118" s="109" t="str">
        <f>TEXT(Z118,"##.0")</f>
        <v>42.0</v>
      </c>
    </row>
    <row r="120" spans="19:32" x14ac:dyDescent="0.25">
      <c r="S120" s="101" t="s">
        <v>97</v>
      </c>
      <c r="T120" s="112"/>
      <c r="U120" s="112"/>
      <c r="V120" s="112">
        <v>77129</v>
      </c>
      <c r="W120" s="112">
        <v>77597</v>
      </c>
      <c r="X120" s="112">
        <v>78426</v>
      </c>
      <c r="Y120" s="112">
        <v>80852</v>
      </c>
      <c r="Z120" s="112">
        <v>82902</v>
      </c>
      <c r="AB120" s="109" t="str">
        <f>TEXT(Z120,"###,###")</f>
        <v>82,902</v>
      </c>
    </row>
    <row r="121" spans="19:32" x14ac:dyDescent="0.25">
      <c r="S121" s="101" t="s">
        <v>98</v>
      </c>
      <c r="T121" s="112"/>
      <c r="U121" s="112"/>
      <c r="V121" s="112">
        <v>5296</v>
      </c>
      <c r="W121" s="112">
        <v>5337</v>
      </c>
      <c r="X121" s="112">
        <v>5478</v>
      </c>
      <c r="Y121" s="112">
        <v>5472</v>
      </c>
      <c r="Z121" s="112">
        <v>5572</v>
      </c>
      <c r="AB121" s="109" t="str">
        <f>TEXT(Z121,"###,###")</f>
        <v>5,572</v>
      </c>
    </row>
    <row r="122" spans="19:32" x14ac:dyDescent="0.25">
      <c r="S122" s="101" t="s">
        <v>99</v>
      </c>
      <c r="T122" s="112"/>
      <c r="U122" s="112"/>
      <c r="V122" s="112">
        <v>5187</v>
      </c>
      <c r="W122" s="112">
        <v>5337</v>
      </c>
      <c r="X122" s="112">
        <v>5686</v>
      </c>
      <c r="Y122" s="112">
        <v>5943</v>
      </c>
      <c r="Z122" s="112">
        <v>6018</v>
      </c>
      <c r="AB122" s="109" t="str">
        <f>TEXT(Z122,"###,###")</f>
        <v>6,018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82316</v>
      </c>
      <c r="W124" s="112">
        <v>82934</v>
      </c>
      <c r="X124" s="112">
        <v>84112</v>
      </c>
      <c r="Y124" s="112">
        <v>86795</v>
      </c>
      <c r="Z124" s="112">
        <v>88920</v>
      </c>
      <c r="AB124" s="109" t="str">
        <f>TEXT(Z124,"###,###")</f>
        <v>88,920</v>
      </c>
      <c r="AD124" s="127">
        <f>Z124/$Z$7*100</f>
        <v>94.105196317070593</v>
      </c>
    </row>
    <row r="125" spans="19:32" x14ac:dyDescent="0.25">
      <c r="S125" s="101" t="s">
        <v>101</v>
      </c>
      <c r="T125" s="112"/>
      <c r="U125" s="112"/>
      <c r="V125" s="112">
        <v>10483</v>
      </c>
      <c r="W125" s="112">
        <v>10674</v>
      </c>
      <c r="X125" s="112">
        <v>11164</v>
      </c>
      <c r="Y125" s="112">
        <v>11415</v>
      </c>
      <c r="Z125" s="112">
        <v>11590</v>
      </c>
      <c r="AB125" s="109" t="str">
        <f>TEXT(Z125,"###,###")</f>
        <v>11,590</v>
      </c>
      <c r="AD125" s="127">
        <f>Z125/$Z$7*100</f>
        <v>12.265848237908774</v>
      </c>
    </row>
    <row r="127" spans="19:32" x14ac:dyDescent="0.25">
      <c r="S127" s="101" t="s">
        <v>102</v>
      </c>
      <c r="T127" s="112"/>
      <c r="U127" s="112"/>
      <c r="V127" s="112">
        <v>44536</v>
      </c>
      <c r="W127" s="112">
        <v>44752</v>
      </c>
      <c r="X127" s="112">
        <v>45112</v>
      </c>
      <c r="Y127" s="112">
        <v>46479</v>
      </c>
      <c r="Z127" s="112">
        <v>47554</v>
      </c>
      <c r="AB127" s="109" t="str">
        <f>TEXT(Z127,"###,###")</f>
        <v>47,554</v>
      </c>
      <c r="AD127" s="127">
        <f>Z127/$Z$7*100</f>
        <v>50.327018732140971</v>
      </c>
    </row>
    <row r="128" spans="19:32" x14ac:dyDescent="0.25">
      <c r="S128" s="101" t="s">
        <v>103</v>
      </c>
      <c r="T128" s="112"/>
      <c r="U128" s="112"/>
      <c r="V128" s="112">
        <v>43082</v>
      </c>
      <c r="W128" s="112">
        <v>43523</v>
      </c>
      <c r="X128" s="112">
        <v>44397</v>
      </c>
      <c r="Y128" s="112">
        <v>45686</v>
      </c>
      <c r="Z128" s="112">
        <v>46858</v>
      </c>
      <c r="AB128" s="109" t="str">
        <f>TEXT(Z128,"###,###")</f>
        <v>46,858</v>
      </c>
      <c r="AD128" s="127">
        <f>Z128/$Z$7*100</f>
        <v>49.59043285003704</v>
      </c>
    </row>
    <row r="130" spans="19:20" x14ac:dyDescent="0.25">
      <c r="S130" s="101" t="s">
        <v>277</v>
      </c>
      <c r="T130" s="127">
        <v>87.736268388189231</v>
      </c>
    </row>
    <row r="131" spans="19:20" x14ac:dyDescent="0.25">
      <c r="S131" s="101" t="s">
        <v>278</v>
      </c>
      <c r="T131" s="127">
        <v>5.8969203090274105</v>
      </c>
    </row>
    <row r="132" spans="19:20" x14ac:dyDescent="0.25">
      <c r="S132" s="101" t="s">
        <v>279</v>
      </c>
      <c r="T132" s="127">
        <v>6.3689279288813623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BEA52-9321-494B-B123-CE84DCF0FB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2DA445-EF2A-4ADF-8FAE-90A6BC5C5F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9398CFE-57B1-473A-A28A-1A74D67F77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CB68A4-CCE4-4081-BE34-C1E88A012D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D91-85A4-44BB-89B4-CB2B11665F7F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169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169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9.60 Richmond,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674</v>
      </c>
      <c r="W4" s="108">
        <v>968</v>
      </c>
      <c r="X4" s="108">
        <v>943</v>
      </c>
      <c r="Y4" s="108">
        <v>878</v>
      </c>
      <c r="Z4" s="108">
        <v>866</v>
      </c>
      <c r="AB4" s="109" t="str">
        <f>TEXT(Z4,"###,###")</f>
        <v>866</v>
      </c>
      <c r="AD4" s="110">
        <f>Z4/Y4-1</f>
        <v>-1.3667425968109326E-2</v>
      </c>
      <c r="AF4" s="110">
        <f>Z4/V4-1</f>
        <v>0.28486646884273004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338</v>
      </c>
      <c r="W5" s="108">
        <v>502</v>
      </c>
      <c r="X5" s="108">
        <v>515</v>
      </c>
      <c r="Y5" s="108">
        <v>470</v>
      </c>
      <c r="Z5" s="108">
        <v>448</v>
      </c>
      <c r="AB5" s="109" t="str">
        <f>TEXT(Z5,"###,###")</f>
        <v>448</v>
      </c>
      <c r="AD5" s="110">
        <f t="shared" ref="AD5:AD9" si="0">Z5/Y5-1</f>
        <v>-4.6808510638297829E-2</v>
      </c>
      <c r="AF5" s="110">
        <f t="shared" ref="AF5:AF9" si="1">Z5/V5-1</f>
        <v>0.32544378698224863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343</v>
      </c>
      <c r="W6" s="108">
        <v>463</v>
      </c>
      <c r="X6" s="108">
        <v>428</v>
      </c>
      <c r="Y6" s="108">
        <v>407</v>
      </c>
      <c r="Z6" s="108">
        <v>422</v>
      </c>
      <c r="AB6" s="109" t="str">
        <f>TEXT(Z6,"###,###")</f>
        <v>422</v>
      </c>
      <c r="AD6" s="110">
        <f t="shared" si="0"/>
        <v>3.6855036855036882E-2</v>
      </c>
      <c r="AF6" s="110">
        <f t="shared" si="1"/>
        <v>0.23032069970845481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410</v>
      </c>
      <c r="W7" s="108">
        <v>609</v>
      </c>
      <c r="X7" s="108">
        <v>588</v>
      </c>
      <c r="Y7" s="108">
        <v>577</v>
      </c>
      <c r="Z7" s="108">
        <v>584</v>
      </c>
      <c r="AB7" s="109" t="str">
        <f>TEXT(Z7,"###,###")</f>
        <v>584</v>
      </c>
      <c r="AD7" s="110">
        <f t="shared" si="0"/>
        <v>1.21317157712304E-2</v>
      </c>
      <c r="AF7" s="110">
        <f t="shared" si="1"/>
        <v>0.42439024390243896</v>
      </c>
    </row>
    <row r="8" spans="1:32" ht="17.25" customHeight="1" x14ac:dyDescent="0.25">
      <c r="A8" s="64" t="s">
        <v>12</v>
      </c>
      <c r="B8" s="65"/>
      <c r="C8" s="29"/>
      <c r="D8" s="66" t="str">
        <f>AB4</f>
        <v>866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584</v>
      </c>
      <c r="P8" s="67"/>
      <c r="S8" s="107" t="s">
        <v>82</v>
      </c>
      <c r="T8" s="108"/>
      <c r="U8" s="108"/>
      <c r="V8" s="108">
        <v>46919.32</v>
      </c>
      <c r="W8" s="108">
        <v>39570.54</v>
      </c>
      <c r="X8" s="108">
        <v>43154.9</v>
      </c>
      <c r="Y8" s="108">
        <v>48625.27</v>
      </c>
      <c r="Z8" s="108">
        <v>49436.76</v>
      </c>
      <c r="AB8" s="109" t="str">
        <f>TEXT(Z8,"$###,###")</f>
        <v>$49,437</v>
      </c>
      <c r="AD8" s="110">
        <f t="shared" si="0"/>
        <v>1.6688647692856051E-2</v>
      </c>
      <c r="AF8" s="110">
        <f t="shared" si="1"/>
        <v>5.3654656546599622E-2</v>
      </c>
    </row>
    <row r="9" spans="1:32" x14ac:dyDescent="0.25">
      <c r="A9" s="30" t="s">
        <v>14</v>
      </c>
      <c r="B9" s="71"/>
      <c r="C9" s="72"/>
      <c r="D9" s="73">
        <f>AD104</f>
        <v>60.969976905311775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53.595890410958901</v>
      </c>
      <c r="P9" s="74" t="s">
        <v>83</v>
      </c>
      <c r="S9" s="107" t="s">
        <v>7</v>
      </c>
      <c r="T9" s="108"/>
      <c r="U9" s="108"/>
      <c r="V9" s="108">
        <v>21423547</v>
      </c>
      <c r="W9" s="108">
        <v>45669147</v>
      </c>
      <c r="X9" s="108">
        <v>48795669</v>
      </c>
      <c r="Y9" s="108">
        <v>43679297</v>
      </c>
      <c r="Z9" s="108">
        <v>33611043</v>
      </c>
      <c r="AB9" s="109" t="str">
        <f>TEXT(Z9/1000000,"$#,###.0")&amp;" mil"</f>
        <v>$33.6 mil</v>
      </c>
      <c r="AD9" s="110">
        <f t="shared" si="0"/>
        <v>-0.23050403031898614</v>
      </c>
      <c r="AF9" s="110">
        <f t="shared" si="1"/>
        <v>0.56888320127381342</v>
      </c>
    </row>
    <row r="10" spans="1:32" x14ac:dyDescent="0.25">
      <c r="A10" s="30" t="s">
        <v>17</v>
      </c>
      <c r="B10" s="71"/>
      <c r="C10" s="72"/>
      <c r="D10" s="73">
        <f>AD105</f>
        <v>19.053117782909933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46.232876712328768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59.931506849315063</v>
      </c>
      <c r="P11" s="74" t="s">
        <v>83</v>
      </c>
      <c r="S11" s="107" t="s">
        <v>29</v>
      </c>
      <c r="T11" s="112"/>
      <c r="U11" s="112"/>
      <c r="V11" s="112">
        <v>538</v>
      </c>
      <c r="W11" s="112">
        <v>721</v>
      </c>
      <c r="X11" s="112">
        <v>713</v>
      </c>
      <c r="Y11" s="112">
        <v>656</v>
      </c>
      <c r="Z11" s="112">
        <v>627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22.089041095890412</v>
      </c>
      <c r="P12" s="74" t="s">
        <v>83</v>
      </c>
      <c r="S12" s="107" t="s">
        <v>30</v>
      </c>
      <c r="T12" s="112"/>
      <c r="U12" s="112"/>
      <c r="V12" s="112">
        <v>135</v>
      </c>
      <c r="W12" s="112">
        <v>243</v>
      </c>
      <c r="X12" s="112">
        <v>230</v>
      </c>
      <c r="Y12" s="112">
        <v>229</v>
      </c>
      <c r="Z12" s="112">
        <v>237</v>
      </c>
    </row>
    <row r="13" spans="1:32" ht="15" customHeight="1" x14ac:dyDescent="0.25">
      <c r="A13" s="30" t="s">
        <v>19</v>
      </c>
      <c r="B13" s="72"/>
      <c r="C13" s="72"/>
      <c r="D13" s="73">
        <f>AD108</f>
        <v>25.057736720554274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17.979452054794521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19.861431870669747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18.244803695150118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15.66265060240964</v>
      </c>
      <c r="P15" s="74" t="s">
        <v>83</v>
      </c>
      <c r="S15" s="115" t="s">
        <v>59</v>
      </c>
      <c r="T15" s="115"/>
      <c r="U15" s="116"/>
      <c r="V15" s="116">
        <v>103</v>
      </c>
      <c r="W15" s="116">
        <v>218</v>
      </c>
      <c r="X15" s="116">
        <v>215</v>
      </c>
      <c r="Y15" s="112">
        <v>195</v>
      </c>
      <c r="Z15" s="112">
        <v>231</v>
      </c>
      <c r="AB15" s="117">
        <f t="shared" ref="AB15:AB34" si="2">IF(Z15="np",0,Z15/$Z$34)</f>
        <v>0.26674364896073904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17.321016166281755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84.337349397590373</v>
      </c>
      <c r="P16" s="37" t="s">
        <v>83</v>
      </c>
      <c r="S16" s="115" t="s">
        <v>60</v>
      </c>
      <c r="T16" s="115"/>
      <c r="U16" s="116"/>
      <c r="V16" s="116">
        <v>11</v>
      </c>
      <c r="W16" s="116">
        <v>10</v>
      </c>
      <c r="X16" s="116">
        <v>14</v>
      </c>
      <c r="Y16" s="112">
        <v>12</v>
      </c>
      <c r="Z16" s="112">
        <v>8</v>
      </c>
      <c r="AB16" s="117">
        <f t="shared" si="2"/>
        <v>9.2378752886836026E-3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</v>
      </c>
      <c r="W17" s="116">
        <v>5</v>
      </c>
      <c r="X17" s="116">
        <v>8</v>
      </c>
      <c r="Y17" s="112">
        <v>12</v>
      </c>
      <c r="Z17" s="112">
        <v>11</v>
      </c>
      <c r="AB17" s="117">
        <f t="shared" si="2"/>
        <v>1.2702078521939953E-2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7</v>
      </c>
      <c r="X18" s="116">
        <v>7</v>
      </c>
      <c r="Y18" s="112">
        <v>10</v>
      </c>
      <c r="Z18" s="112">
        <v>5</v>
      </c>
      <c r="AB18" s="117">
        <f t="shared" si="2"/>
        <v>5.7736720554272519E-3</v>
      </c>
    </row>
    <row r="19" spans="1:28" x14ac:dyDescent="0.25">
      <c r="A19" s="63" t="str">
        <f>$S$1&amp;" ("&amp;$V$2&amp;" to "&amp;$Z$2&amp;")"</f>
        <v>Richmond (2018-19 to 2022-23)</v>
      </c>
      <c r="B19" s="63"/>
      <c r="C19" s="63"/>
      <c r="D19" s="63"/>
      <c r="E19" s="63"/>
      <c r="F19" s="63"/>
      <c r="G19" s="63" t="str">
        <f>$S$1&amp;" ("&amp;$V$2&amp;" to "&amp;$Z$2&amp;")"</f>
        <v>Richmond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43</v>
      </c>
      <c r="W19" s="116">
        <v>58</v>
      </c>
      <c r="X19" s="116">
        <v>70</v>
      </c>
      <c r="Y19" s="112">
        <v>56</v>
      </c>
      <c r="Z19" s="112">
        <v>62</v>
      </c>
      <c r="AB19" s="117">
        <f t="shared" si="2"/>
        <v>7.1593533487297925E-2</v>
      </c>
    </row>
    <row r="20" spans="1:28" x14ac:dyDescent="0.25">
      <c r="S20" s="115" t="s">
        <v>64</v>
      </c>
      <c r="T20" s="115"/>
      <c r="U20" s="116"/>
      <c r="V20" s="116">
        <v>29</v>
      </c>
      <c r="W20" s="116">
        <v>50</v>
      </c>
      <c r="X20" s="116">
        <v>31</v>
      </c>
      <c r="Y20" s="112">
        <v>28</v>
      </c>
      <c r="Z20" s="112">
        <v>25</v>
      </c>
      <c r="AB20" s="117">
        <f t="shared" si="2"/>
        <v>2.8868360277136258E-2</v>
      </c>
    </row>
    <row r="21" spans="1:28" x14ac:dyDescent="0.25">
      <c r="S21" s="115" t="s">
        <v>65</v>
      </c>
      <c r="T21" s="115"/>
      <c r="U21" s="116"/>
      <c r="V21" s="116">
        <v>54</v>
      </c>
      <c r="W21" s="116">
        <v>51</v>
      </c>
      <c r="X21" s="116">
        <v>41</v>
      </c>
      <c r="Y21" s="112">
        <v>52</v>
      </c>
      <c r="Z21" s="112">
        <v>61</v>
      </c>
      <c r="AB21" s="117">
        <f t="shared" si="2"/>
        <v>7.0438799076212477E-2</v>
      </c>
    </row>
    <row r="22" spans="1:28" x14ac:dyDescent="0.25">
      <c r="S22" s="115" t="s">
        <v>66</v>
      </c>
      <c r="T22" s="115"/>
      <c r="U22" s="116"/>
      <c r="V22" s="116">
        <v>24</v>
      </c>
      <c r="W22" s="116">
        <v>40</v>
      </c>
      <c r="X22" s="116">
        <v>35</v>
      </c>
      <c r="Y22" s="112">
        <v>23</v>
      </c>
      <c r="Z22" s="112">
        <v>32</v>
      </c>
      <c r="AB22" s="117">
        <f t="shared" si="2"/>
        <v>3.695150115473441E-2</v>
      </c>
    </row>
    <row r="23" spans="1:28" x14ac:dyDescent="0.25">
      <c r="S23" s="115" t="s">
        <v>67</v>
      </c>
      <c r="T23" s="115"/>
      <c r="U23" s="116"/>
      <c r="V23" s="116">
        <v>23</v>
      </c>
      <c r="W23" s="116">
        <v>27</v>
      </c>
      <c r="X23" s="116">
        <v>29</v>
      </c>
      <c r="Y23" s="112">
        <v>27</v>
      </c>
      <c r="Z23" s="112">
        <v>29</v>
      </c>
      <c r="AB23" s="117">
        <f t="shared" si="2"/>
        <v>3.348729792147806E-2</v>
      </c>
    </row>
    <row r="24" spans="1:28" x14ac:dyDescent="0.25">
      <c r="S24" s="115" t="s">
        <v>68</v>
      </c>
      <c r="T24" s="115"/>
      <c r="U24" s="116"/>
      <c r="V24" s="116">
        <v>6</v>
      </c>
      <c r="W24" s="116">
        <v>0</v>
      </c>
      <c r="X24" s="116">
        <v>11</v>
      </c>
      <c r="Y24" s="112">
        <v>14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9</v>
      </c>
      <c r="W25" s="116">
        <v>13</v>
      </c>
      <c r="X25" s="116">
        <v>19</v>
      </c>
      <c r="Y25" s="112">
        <v>21</v>
      </c>
      <c r="Z25" s="112">
        <v>11</v>
      </c>
      <c r="AB25" s="117">
        <f t="shared" si="2"/>
        <v>1.2702078521939953E-2</v>
      </c>
    </row>
    <row r="26" spans="1:28" x14ac:dyDescent="0.25">
      <c r="S26" s="115" t="s">
        <v>70</v>
      </c>
      <c r="T26" s="115"/>
      <c r="U26" s="116"/>
      <c r="V26" s="116">
        <v>6</v>
      </c>
      <c r="W26" s="116">
        <v>10</v>
      </c>
      <c r="X26" s="116">
        <v>16</v>
      </c>
      <c r="Y26" s="112">
        <v>16</v>
      </c>
      <c r="Z26" s="112">
        <v>19</v>
      </c>
      <c r="AB26" s="117">
        <f t="shared" si="2"/>
        <v>2.1939953810623556E-2</v>
      </c>
    </row>
    <row r="27" spans="1:28" x14ac:dyDescent="0.25">
      <c r="S27" s="115" t="s">
        <v>71</v>
      </c>
      <c r="T27" s="115"/>
      <c r="U27" s="116"/>
      <c r="V27" s="116">
        <v>13</v>
      </c>
      <c r="W27" s="116">
        <v>20</v>
      </c>
      <c r="X27" s="116">
        <v>19</v>
      </c>
      <c r="Y27" s="112">
        <v>17</v>
      </c>
      <c r="Z27" s="112">
        <v>21</v>
      </c>
      <c r="AB27" s="117">
        <f t="shared" si="2"/>
        <v>2.4249422632794459E-2</v>
      </c>
    </row>
    <row r="28" spans="1:28" x14ac:dyDescent="0.25">
      <c r="S28" s="115" t="s">
        <v>72</v>
      </c>
      <c r="T28" s="115"/>
      <c r="U28" s="116"/>
      <c r="V28" s="116">
        <v>28</v>
      </c>
      <c r="W28" s="116">
        <v>86</v>
      </c>
      <c r="X28" s="116">
        <v>67</v>
      </c>
      <c r="Y28" s="112">
        <v>43</v>
      </c>
      <c r="Z28" s="112">
        <v>48</v>
      </c>
      <c r="AB28" s="117">
        <f t="shared" si="2"/>
        <v>5.5427251732101619E-2</v>
      </c>
    </row>
    <row r="29" spans="1:28" x14ac:dyDescent="0.25">
      <c r="S29" s="115" t="s">
        <v>73</v>
      </c>
      <c r="T29" s="115"/>
      <c r="U29" s="116"/>
      <c r="V29" s="116">
        <v>125</v>
      </c>
      <c r="W29" s="116">
        <v>109</v>
      </c>
      <c r="X29" s="116">
        <v>108</v>
      </c>
      <c r="Y29" s="112">
        <v>104</v>
      </c>
      <c r="Z29" s="112">
        <v>99</v>
      </c>
      <c r="AB29" s="117">
        <f t="shared" si="2"/>
        <v>0.11431870669745958</v>
      </c>
    </row>
    <row r="30" spans="1:28" x14ac:dyDescent="0.25">
      <c r="S30" s="115" t="s">
        <v>74</v>
      </c>
      <c r="T30" s="115"/>
      <c r="U30" s="116"/>
      <c r="V30" s="116">
        <v>38</v>
      </c>
      <c r="W30" s="116">
        <v>43</v>
      </c>
      <c r="X30" s="116">
        <v>43</v>
      </c>
      <c r="Y30" s="112">
        <v>37</v>
      </c>
      <c r="Z30" s="112">
        <v>30</v>
      </c>
      <c r="AB30" s="117">
        <f t="shared" si="2"/>
        <v>3.4642032332563508E-2</v>
      </c>
    </row>
    <row r="31" spans="1:28" x14ac:dyDescent="0.25">
      <c r="S31" s="115" t="s">
        <v>75</v>
      </c>
      <c r="T31" s="115"/>
      <c r="U31" s="116"/>
      <c r="V31" s="116">
        <v>49</v>
      </c>
      <c r="W31" s="116">
        <v>46</v>
      </c>
      <c r="X31" s="116">
        <v>52</v>
      </c>
      <c r="Y31" s="112">
        <v>55</v>
      </c>
      <c r="Z31" s="112">
        <v>56</v>
      </c>
      <c r="AB31" s="117">
        <f t="shared" si="2"/>
        <v>6.4665127020785224E-2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7</v>
      </c>
      <c r="X32" s="116">
        <v>3</v>
      </c>
      <c r="Y32" s="112">
        <v>7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31</v>
      </c>
      <c r="W33" s="116">
        <v>39</v>
      </c>
      <c r="X33" s="116">
        <v>32</v>
      </c>
      <c r="Y33" s="112">
        <v>31</v>
      </c>
      <c r="Z33" s="112">
        <v>24</v>
      </c>
      <c r="AB33" s="117">
        <f t="shared" si="2"/>
        <v>2.771362586605081E-2</v>
      </c>
    </row>
    <row r="34" spans="19:32" x14ac:dyDescent="0.25">
      <c r="S34" s="118" t="s">
        <v>53</v>
      </c>
      <c r="T34" s="118"/>
      <c r="U34" s="119"/>
      <c r="V34" s="119">
        <v>676</v>
      </c>
      <c r="W34" s="119">
        <v>969</v>
      </c>
      <c r="X34" s="119">
        <v>943</v>
      </c>
      <c r="Y34" s="120">
        <v>878</v>
      </c>
      <c r="Z34" s="120">
        <v>866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331</v>
      </c>
      <c r="W37" s="112">
        <v>493</v>
      </c>
      <c r="X37" s="112">
        <v>469</v>
      </c>
      <c r="Y37" s="112">
        <v>484</v>
      </c>
      <c r="Z37" s="112">
        <v>490</v>
      </c>
      <c r="AB37" s="132">
        <f>Z37/Z40*100</f>
        <v>84.337349397590373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80</v>
      </c>
      <c r="W38" s="112">
        <v>121</v>
      </c>
      <c r="X38" s="112">
        <v>119</v>
      </c>
      <c r="Y38" s="112">
        <v>92</v>
      </c>
      <c r="Z38" s="112">
        <v>91</v>
      </c>
      <c r="AB38" s="132">
        <f>Z38/Z40*100</f>
        <v>15.66265060240964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411</v>
      </c>
      <c r="W40" s="112">
        <v>614</v>
      </c>
      <c r="X40" s="112">
        <v>588</v>
      </c>
      <c r="Y40" s="112">
        <v>576</v>
      </c>
      <c r="Z40" s="112">
        <v>581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8</v>
      </c>
      <c r="X44" s="112">
        <v>5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11</v>
      </c>
      <c r="X45" s="112">
        <v>3</v>
      </c>
      <c r="Y45" s="112">
        <v>4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34</v>
      </c>
      <c r="W46" s="112">
        <v>58</v>
      </c>
      <c r="X46" s="112">
        <v>37</v>
      </c>
      <c r="Y46" s="112">
        <v>25</v>
      </c>
      <c r="Z46" s="112">
        <v>18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47</v>
      </c>
      <c r="X47" s="112">
        <v>54</v>
      </c>
      <c r="Y47" s="112">
        <v>57</v>
      </c>
      <c r="Z47" s="112">
        <v>50</v>
      </c>
    </row>
    <row r="48" spans="19:32" x14ac:dyDescent="0.25">
      <c r="S48" s="115" t="s">
        <v>40</v>
      </c>
      <c r="T48" s="115"/>
      <c r="U48" s="112"/>
      <c r="V48" s="112">
        <v>57</v>
      </c>
      <c r="W48" s="112">
        <v>73</v>
      </c>
      <c r="X48" s="112">
        <v>63</v>
      </c>
      <c r="Y48" s="112">
        <v>50</v>
      </c>
      <c r="Z48" s="112">
        <v>48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</v>
      </c>
      <c r="W49" s="112">
        <v>62</v>
      </c>
      <c r="X49" s="112">
        <v>67</v>
      </c>
      <c r="Y49" s="112">
        <v>63</v>
      </c>
      <c r="Z49" s="112">
        <v>51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Richmond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24</v>
      </c>
      <c r="W50" s="112">
        <v>53</v>
      </c>
      <c r="X50" s="112">
        <v>56</v>
      </c>
      <c r="Y50" s="112">
        <v>41</v>
      </c>
      <c r="Z50" s="112">
        <v>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</v>
      </c>
      <c r="W51" s="112">
        <v>23</v>
      </c>
      <c r="X51" s="112">
        <v>25</v>
      </c>
      <c r="Y51" s="112">
        <v>33</v>
      </c>
      <c r="Z51" s="112">
        <v>39</v>
      </c>
    </row>
    <row r="52" spans="1:26" ht="15" customHeight="1" x14ac:dyDescent="0.25">
      <c r="S52" s="115" t="s">
        <v>44</v>
      </c>
      <c r="T52" s="115"/>
      <c r="U52" s="112"/>
      <c r="V52" s="112">
        <v>26</v>
      </c>
      <c r="W52" s="112">
        <v>30</v>
      </c>
      <c r="X52" s="112">
        <v>46</v>
      </c>
      <c r="Y52" s="112">
        <v>39</v>
      </c>
      <c r="Z52" s="112">
        <v>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</v>
      </c>
      <c r="W53" s="112">
        <v>36</v>
      </c>
      <c r="X53" s="112">
        <v>33</v>
      </c>
      <c r="Y53" s="112">
        <v>36</v>
      </c>
      <c r="Z53" s="112">
        <v>27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</v>
      </c>
      <c r="W54" s="112">
        <v>33</v>
      </c>
      <c r="X54" s="112">
        <v>37</v>
      </c>
      <c r="Y54" s="112">
        <v>34</v>
      </c>
      <c r="Z54" s="112">
        <v>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</v>
      </c>
      <c r="W55" s="112">
        <v>35</v>
      </c>
      <c r="X55" s="112">
        <v>40</v>
      </c>
      <c r="Y55" s="112">
        <v>36</v>
      </c>
      <c r="Z55" s="112">
        <v>29</v>
      </c>
    </row>
    <row r="56" spans="1:26" ht="15" customHeight="1" x14ac:dyDescent="0.25">
      <c r="S56" s="115" t="s">
        <v>48</v>
      </c>
      <c r="T56" s="115"/>
      <c r="U56" s="112"/>
      <c r="V56" s="112">
        <v>20</v>
      </c>
      <c r="W56" s="112">
        <v>23</v>
      </c>
      <c r="X56" s="112">
        <v>34</v>
      </c>
      <c r="Y56" s="112">
        <v>30</v>
      </c>
      <c r="Z56" s="112">
        <v>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</v>
      </c>
      <c r="W57" s="112">
        <v>5</v>
      </c>
      <c r="X57" s="112">
        <v>5</v>
      </c>
      <c r="Y57" s="112">
        <v>12</v>
      </c>
      <c r="Z57" s="112">
        <v>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</v>
      </c>
      <c r="W58" s="112">
        <v>7</v>
      </c>
      <c r="X58" s="112">
        <v>6</v>
      </c>
      <c r="Y58" s="112">
        <v>0</v>
      </c>
      <c r="Z58" s="112">
        <v>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3</v>
      </c>
      <c r="X59" s="112">
        <v>4</v>
      </c>
      <c r="Y59" s="112">
        <v>5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335</v>
      </c>
      <c r="W61" s="112">
        <v>499</v>
      </c>
      <c r="X61" s="112">
        <v>515</v>
      </c>
      <c r="Y61" s="112">
        <v>474</v>
      </c>
      <c r="Z61" s="112">
        <v>447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7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</v>
      </c>
      <c r="W64" s="112">
        <v>11</v>
      </c>
      <c r="X64" s="112">
        <v>8</v>
      </c>
      <c r="Y64" s="112">
        <v>5</v>
      </c>
      <c r="Z64" s="112">
        <v>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Richmond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</v>
      </c>
      <c r="W65" s="112">
        <v>41</v>
      </c>
      <c r="X65" s="112">
        <v>26</v>
      </c>
      <c r="Y65" s="112">
        <v>25</v>
      </c>
      <c r="Z65" s="112">
        <v>28</v>
      </c>
    </row>
    <row r="66" spans="1:26" x14ac:dyDescent="0.25">
      <c r="S66" s="115" t="s">
        <v>39</v>
      </c>
      <c r="T66" s="115"/>
      <c r="U66" s="112"/>
      <c r="V66" s="112">
        <v>29</v>
      </c>
      <c r="W66" s="112">
        <v>46</v>
      </c>
      <c r="X66" s="112">
        <v>45</v>
      </c>
      <c r="Y66" s="112">
        <v>42</v>
      </c>
      <c r="Z66" s="112">
        <v>35</v>
      </c>
    </row>
    <row r="67" spans="1:26" x14ac:dyDescent="0.25">
      <c r="S67" s="115" t="s">
        <v>40</v>
      </c>
      <c r="T67" s="115"/>
      <c r="U67" s="112"/>
      <c r="V67" s="112">
        <v>49</v>
      </c>
      <c r="W67" s="112">
        <v>69</v>
      </c>
      <c r="X67" s="112">
        <v>57</v>
      </c>
      <c r="Y67" s="112">
        <v>35</v>
      </c>
      <c r="Z67" s="112">
        <v>45</v>
      </c>
    </row>
    <row r="68" spans="1:26" x14ac:dyDescent="0.25">
      <c r="S68" s="115" t="s">
        <v>41</v>
      </c>
      <c r="T68" s="115"/>
      <c r="U68" s="112"/>
      <c r="V68" s="112">
        <v>35</v>
      </c>
      <c r="W68" s="112">
        <v>62</v>
      </c>
      <c r="X68" s="112">
        <v>62</v>
      </c>
      <c r="Y68" s="112">
        <v>54</v>
      </c>
      <c r="Z68" s="112">
        <v>52</v>
      </c>
    </row>
    <row r="69" spans="1:26" x14ac:dyDescent="0.25">
      <c r="S69" s="115" t="s">
        <v>42</v>
      </c>
      <c r="T69" s="115"/>
      <c r="U69" s="112"/>
      <c r="V69" s="112">
        <v>23</v>
      </c>
      <c r="W69" s="112">
        <v>25</v>
      </c>
      <c r="X69" s="112">
        <v>36</v>
      </c>
      <c r="Y69" s="112">
        <v>50</v>
      </c>
      <c r="Z69" s="112">
        <v>64</v>
      </c>
    </row>
    <row r="70" spans="1:26" x14ac:dyDescent="0.25">
      <c r="S70" s="115" t="s">
        <v>43</v>
      </c>
      <c r="T70" s="115"/>
      <c r="U70" s="112"/>
      <c r="V70" s="112">
        <v>30</v>
      </c>
      <c r="W70" s="112">
        <v>35</v>
      </c>
      <c r="X70" s="112">
        <v>27</v>
      </c>
      <c r="Y70" s="112">
        <v>22</v>
      </c>
      <c r="Z70" s="112">
        <v>20</v>
      </c>
    </row>
    <row r="71" spans="1:26" x14ac:dyDescent="0.25">
      <c r="S71" s="115" t="s">
        <v>44</v>
      </c>
      <c r="T71" s="115"/>
      <c r="U71" s="112"/>
      <c r="V71" s="112">
        <v>30</v>
      </c>
      <c r="W71" s="112">
        <v>28</v>
      </c>
      <c r="X71" s="112">
        <v>24</v>
      </c>
      <c r="Y71" s="112">
        <v>26</v>
      </c>
      <c r="Z71" s="112">
        <v>27</v>
      </c>
    </row>
    <row r="72" spans="1:26" x14ac:dyDescent="0.25">
      <c r="S72" s="115" t="s">
        <v>45</v>
      </c>
      <c r="T72" s="115"/>
      <c r="U72" s="112"/>
      <c r="V72" s="112">
        <v>29</v>
      </c>
      <c r="W72" s="112">
        <v>39</v>
      </c>
      <c r="X72" s="112">
        <v>36</v>
      </c>
      <c r="Y72" s="112">
        <v>30</v>
      </c>
      <c r="Z72" s="112">
        <v>32</v>
      </c>
    </row>
    <row r="73" spans="1:26" x14ac:dyDescent="0.25">
      <c r="S73" s="115" t="s">
        <v>46</v>
      </c>
      <c r="T73" s="115"/>
      <c r="U73" s="112"/>
      <c r="V73" s="112">
        <v>40</v>
      </c>
      <c r="W73" s="112">
        <v>49</v>
      </c>
      <c r="X73" s="112">
        <v>42</v>
      </c>
      <c r="Y73" s="112">
        <v>44</v>
      </c>
      <c r="Z73" s="112">
        <v>38</v>
      </c>
    </row>
    <row r="74" spans="1:26" x14ac:dyDescent="0.25">
      <c r="S74" s="115" t="s">
        <v>47</v>
      </c>
      <c r="T74" s="115"/>
      <c r="U74" s="112"/>
      <c r="V74" s="112">
        <v>19</v>
      </c>
      <c r="W74" s="112">
        <v>29</v>
      </c>
      <c r="X74" s="112">
        <v>36</v>
      </c>
      <c r="Y74" s="112">
        <v>31</v>
      </c>
      <c r="Z74" s="112">
        <v>33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11</v>
      </c>
      <c r="X75" s="112">
        <v>15</v>
      </c>
      <c r="Y75" s="112">
        <v>12</v>
      </c>
      <c r="Z75" s="112">
        <v>14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9</v>
      </c>
      <c r="X76" s="112">
        <v>5</v>
      </c>
      <c r="Y76" s="112">
        <v>9</v>
      </c>
      <c r="Z76" s="112">
        <v>11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6</v>
      </c>
      <c r="X77" s="112">
        <v>5</v>
      </c>
      <c r="Y77" s="112">
        <v>7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0</v>
      </c>
      <c r="X78" s="112">
        <v>3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338</v>
      </c>
      <c r="W80" s="112">
        <v>466</v>
      </c>
      <c r="X80" s="112">
        <v>428</v>
      </c>
      <c r="Y80" s="112">
        <v>411</v>
      </c>
      <c r="Z80" s="112">
        <v>421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Richmond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21</v>
      </c>
      <c r="W83" s="112">
        <v>35</v>
      </c>
      <c r="X83" s="112">
        <v>38</v>
      </c>
      <c r="Y83" s="112">
        <v>34</v>
      </c>
      <c r="Z83" s="112">
        <v>43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8</v>
      </c>
      <c r="W84" s="112">
        <v>15</v>
      </c>
      <c r="X84" s="112">
        <v>17</v>
      </c>
      <c r="Y84" s="112">
        <v>12</v>
      </c>
      <c r="Z84" s="112">
        <v>14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34</v>
      </c>
      <c r="W85" s="112">
        <v>33</v>
      </c>
      <c r="X85" s="112">
        <v>30</v>
      </c>
      <c r="Y85" s="112">
        <v>41</v>
      </c>
      <c r="Z85" s="112">
        <v>39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866</v>
      </c>
      <c r="D86" s="96">
        <f t="shared" ref="D86:D91" si="4">AD4</f>
        <v>-1.3667425968109326E-2</v>
      </c>
      <c r="E86" s="97">
        <f t="shared" ref="E86:E91" si="5">AD4</f>
        <v>-1.3667425968109326E-2</v>
      </c>
      <c r="F86" s="96">
        <f t="shared" ref="F86:F91" si="6">AF4</f>
        <v>0.28486646884273004</v>
      </c>
      <c r="G86" s="97">
        <f t="shared" ref="G86:G91" si="7">AF4</f>
        <v>0.28486646884273004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</v>
      </c>
      <c r="W86" s="112">
        <v>3</v>
      </c>
      <c r="X86" s="112">
        <v>5</v>
      </c>
      <c r="Y86" s="112">
        <v>9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448</v>
      </c>
      <c r="D87" s="96">
        <f t="shared" si="4"/>
        <v>-4.6808510638297829E-2</v>
      </c>
      <c r="E87" s="97">
        <f t="shared" si="5"/>
        <v>-4.6808510638297829E-2</v>
      </c>
      <c r="F87" s="96">
        <f t="shared" si="6"/>
        <v>0.32544378698224863</v>
      </c>
      <c r="G87" s="97">
        <f t="shared" si="7"/>
        <v>0.32544378698224863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6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422</v>
      </c>
      <c r="D88" s="96">
        <f t="shared" si="4"/>
        <v>3.6855036855036882E-2</v>
      </c>
      <c r="E88" s="97">
        <f t="shared" si="5"/>
        <v>3.6855036855036882E-2</v>
      </c>
      <c r="F88" s="96">
        <f t="shared" si="6"/>
        <v>0.23032069970845481</v>
      </c>
      <c r="G88" s="97">
        <f t="shared" si="7"/>
        <v>0.23032069970845481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6</v>
      </c>
      <c r="X88" s="112">
        <v>0</v>
      </c>
      <c r="Y88" s="112">
        <v>4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584</v>
      </c>
      <c r="D89" s="96">
        <f t="shared" si="4"/>
        <v>1.21317157712304E-2</v>
      </c>
      <c r="E89" s="97">
        <f t="shared" si="5"/>
        <v>1.21317157712304E-2</v>
      </c>
      <c r="F89" s="96">
        <f t="shared" si="6"/>
        <v>0.42439024390243896</v>
      </c>
      <c r="G89" s="97">
        <f t="shared" si="7"/>
        <v>0.42439024390243896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32</v>
      </c>
      <c r="W89" s="112">
        <v>49</v>
      </c>
      <c r="X89" s="112">
        <v>50</v>
      </c>
      <c r="Y89" s="112">
        <v>49</v>
      </c>
      <c r="Z89" s="112">
        <v>47</v>
      </c>
    </row>
    <row r="90" spans="1:30" ht="15" customHeight="1" x14ac:dyDescent="0.25">
      <c r="A90" s="49" t="s">
        <v>95</v>
      </c>
      <c r="B90" s="49"/>
      <c r="C90" s="57" t="str">
        <f t="shared" si="3"/>
        <v>$49,437</v>
      </c>
      <c r="D90" s="96">
        <f t="shared" si="4"/>
        <v>1.6688647692856051E-2</v>
      </c>
      <c r="E90" s="97">
        <f t="shared" si="5"/>
        <v>1.6688647692856051E-2</v>
      </c>
      <c r="F90" s="96">
        <f t="shared" si="6"/>
        <v>5.3654656546599622E-2</v>
      </c>
      <c r="G90" s="97">
        <f t="shared" si="7"/>
        <v>5.3654656546599622E-2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47</v>
      </c>
      <c r="W90" s="112">
        <v>62</v>
      </c>
      <c r="X90" s="112">
        <v>64</v>
      </c>
      <c r="Y90" s="112">
        <v>63</v>
      </c>
      <c r="Z90" s="112">
        <v>45</v>
      </c>
    </row>
    <row r="91" spans="1:30" ht="15" customHeight="1" x14ac:dyDescent="0.25">
      <c r="A91" s="49" t="s">
        <v>7</v>
      </c>
      <c r="B91" s="49"/>
      <c r="C91" s="57" t="str">
        <f t="shared" si="3"/>
        <v>$33.6 mil</v>
      </c>
      <c r="D91" s="96">
        <f t="shared" si="4"/>
        <v>-0.23050403031898614</v>
      </c>
      <c r="E91" s="97">
        <f t="shared" si="5"/>
        <v>-0.23050403031898614</v>
      </c>
      <c r="F91" s="96">
        <f t="shared" si="6"/>
        <v>0.56888320127381342</v>
      </c>
      <c r="G91" s="97">
        <f t="shared" si="7"/>
        <v>0.56888320127381342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209</v>
      </c>
      <c r="W91" s="112">
        <v>327</v>
      </c>
      <c r="X91" s="112">
        <v>320</v>
      </c>
      <c r="Y91" s="112">
        <v>319</v>
      </c>
      <c r="Z91" s="112">
        <v>316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14</v>
      </c>
      <c r="W93" s="112">
        <v>23</v>
      </c>
      <c r="X93" s="112">
        <v>23</v>
      </c>
      <c r="Y93" s="112">
        <v>34</v>
      </c>
      <c r="Z93" s="112">
        <v>34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23</v>
      </c>
      <c r="W94" s="112">
        <v>26</v>
      </c>
      <c r="X94" s="112">
        <v>22</v>
      </c>
      <c r="Y94" s="112">
        <v>21</v>
      </c>
      <c r="Z94" s="112">
        <v>23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</v>
      </c>
      <c r="W95" s="112">
        <v>4</v>
      </c>
      <c r="X95" s="112">
        <v>3</v>
      </c>
      <c r="Y95" s="112">
        <v>4</v>
      </c>
      <c r="Z95" s="112">
        <v>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25</v>
      </c>
      <c r="W96" s="112">
        <v>34</v>
      </c>
      <c r="X96" s="112">
        <v>35</v>
      </c>
      <c r="Y96" s="112">
        <v>33</v>
      </c>
      <c r="Z96" s="112">
        <v>42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34</v>
      </c>
      <c r="W97" s="112">
        <v>41</v>
      </c>
      <c r="X97" s="112">
        <v>42</v>
      </c>
      <c r="Y97" s="112">
        <v>39</v>
      </c>
      <c r="Z97" s="112">
        <v>38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29</v>
      </c>
      <c r="W98" s="112">
        <v>21</v>
      </c>
      <c r="X98" s="112">
        <v>24</v>
      </c>
      <c r="Y98" s="112">
        <v>19</v>
      </c>
      <c r="Z98" s="112">
        <v>17</v>
      </c>
    </row>
    <row r="99" spans="1:32" ht="15" customHeight="1" x14ac:dyDescent="0.25">
      <c r="S99" s="115" t="s">
        <v>196</v>
      </c>
      <c r="T99" s="115"/>
      <c r="U99" s="112"/>
      <c r="V99" s="112">
        <v>3</v>
      </c>
      <c r="W99" s="112">
        <v>5</v>
      </c>
      <c r="X99" s="112">
        <v>5</v>
      </c>
      <c r="Y99" s="112">
        <v>7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28</v>
      </c>
      <c r="W100" s="112">
        <v>45</v>
      </c>
      <c r="X100" s="112">
        <v>52</v>
      </c>
      <c r="Y100" s="112">
        <v>48</v>
      </c>
      <c r="Z100" s="112">
        <v>31</v>
      </c>
    </row>
    <row r="101" spans="1:32" x14ac:dyDescent="0.25">
      <c r="A101" s="18"/>
      <c r="S101" s="118" t="s">
        <v>53</v>
      </c>
      <c r="T101" s="118"/>
      <c r="U101" s="112"/>
      <c r="V101" s="112">
        <v>197</v>
      </c>
      <c r="W101" s="112">
        <v>287</v>
      </c>
      <c r="X101" s="112">
        <v>270</v>
      </c>
      <c r="Y101" s="112">
        <v>262</v>
      </c>
      <c r="Z101" s="112">
        <v>267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473</v>
      </c>
      <c r="W104" s="112">
        <v>563</v>
      </c>
      <c r="X104" s="112">
        <v>559</v>
      </c>
      <c r="Y104" s="112">
        <v>507</v>
      </c>
      <c r="Z104" s="112">
        <v>528</v>
      </c>
      <c r="AB104" s="109" t="str">
        <f>TEXT(Z104,"###,###")</f>
        <v>528</v>
      </c>
      <c r="AD104" s="130">
        <f>Z104/($Z$4)*100</f>
        <v>60.969976905311775</v>
      </c>
      <c r="AF104" s="109"/>
    </row>
    <row r="105" spans="1:32" x14ac:dyDescent="0.25">
      <c r="S105" s="115" t="s">
        <v>17</v>
      </c>
      <c r="T105" s="115"/>
      <c r="U105" s="112"/>
      <c r="V105" s="112">
        <v>202</v>
      </c>
      <c r="W105" s="112">
        <v>182</v>
      </c>
      <c r="X105" s="112">
        <v>196</v>
      </c>
      <c r="Y105" s="112">
        <v>182</v>
      </c>
      <c r="Z105" s="112">
        <v>165</v>
      </c>
      <c r="AB105" s="109" t="str">
        <f>TEXT(Z105,"###,###")</f>
        <v>165</v>
      </c>
      <c r="AD105" s="130">
        <f>Z105/($Z$4)*100</f>
        <v>19.053117782909933</v>
      </c>
      <c r="AF105" s="109"/>
    </row>
    <row r="106" spans="1:32" x14ac:dyDescent="0.25">
      <c r="S106" s="118" t="s">
        <v>53</v>
      </c>
      <c r="T106" s="118"/>
      <c r="U106" s="120"/>
      <c r="V106" s="120">
        <v>675</v>
      </c>
      <c r="W106" s="120">
        <v>745</v>
      </c>
      <c r="X106" s="120">
        <v>755</v>
      </c>
      <c r="Y106" s="120">
        <v>689</v>
      </c>
      <c r="Z106" s="120">
        <v>693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137</v>
      </c>
      <c r="W108" s="112">
        <v>258</v>
      </c>
      <c r="X108" s="112">
        <v>192</v>
      </c>
      <c r="Y108" s="112">
        <v>166</v>
      </c>
      <c r="Z108" s="112">
        <v>217</v>
      </c>
      <c r="AB108" s="109" t="str">
        <f>TEXT(Z108,"###,###")</f>
        <v>217</v>
      </c>
      <c r="AD108" s="130">
        <f>Z108/($Z$4)*100</f>
        <v>25.057736720554274</v>
      </c>
      <c r="AF108" s="109"/>
    </row>
    <row r="109" spans="1:32" x14ac:dyDescent="0.25">
      <c r="S109" s="115" t="s">
        <v>20</v>
      </c>
      <c r="T109" s="115"/>
      <c r="U109" s="112"/>
      <c r="V109" s="112">
        <v>124</v>
      </c>
      <c r="W109" s="112">
        <v>163</v>
      </c>
      <c r="X109" s="112">
        <v>177</v>
      </c>
      <c r="Y109" s="112">
        <v>200</v>
      </c>
      <c r="Z109" s="112">
        <v>172</v>
      </c>
      <c r="AB109" s="109" t="str">
        <f>TEXT(Z109,"###,###")</f>
        <v>172</v>
      </c>
      <c r="AD109" s="130">
        <f>Z109/($Z$4)*100</f>
        <v>19.861431870669747</v>
      </c>
      <c r="AF109" s="109"/>
    </row>
    <row r="110" spans="1:32" x14ac:dyDescent="0.25">
      <c r="S110" s="115" t="s">
        <v>21</v>
      </c>
      <c r="T110" s="115"/>
      <c r="U110" s="112"/>
      <c r="V110" s="112">
        <v>160</v>
      </c>
      <c r="W110" s="112">
        <v>187</v>
      </c>
      <c r="X110" s="112">
        <v>226</v>
      </c>
      <c r="Y110" s="112">
        <v>168</v>
      </c>
      <c r="Z110" s="112">
        <v>158</v>
      </c>
      <c r="AB110" s="109" t="str">
        <f>TEXT(Z110,"###,###")</f>
        <v>158</v>
      </c>
      <c r="AD110" s="130">
        <f>Z110/($Z$4)*100</f>
        <v>18.244803695150118</v>
      </c>
      <c r="AF110" s="109"/>
    </row>
    <row r="111" spans="1:32" x14ac:dyDescent="0.25">
      <c r="S111" s="115" t="s">
        <v>22</v>
      </c>
      <c r="T111" s="115"/>
      <c r="U111" s="112"/>
      <c r="V111" s="112">
        <v>138</v>
      </c>
      <c r="W111" s="112">
        <v>153</v>
      </c>
      <c r="X111" s="112">
        <v>160</v>
      </c>
      <c r="Y111" s="112">
        <v>156</v>
      </c>
      <c r="Z111" s="112">
        <v>150</v>
      </c>
      <c r="AB111" s="109" t="str">
        <f>TEXT(Z111,"###,###")</f>
        <v>150</v>
      </c>
      <c r="AD111" s="130">
        <f>Z111/($Z$4)*100</f>
        <v>17.321016166281755</v>
      </c>
      <c r="AF111" s="109"/>
    </row>
    <row r="112" spans="1:32" x14ac:dyDescent="0.25">
      <c r="S112" s="118" t="s">
        <v>53</v>
      </c>
      <c r="T112" s="118"/>
      <c r="U112" s="112"/>
      <c r="V112" s="112">
        <v>677</v>
      </c>
      <c r="W112" s="112">
        <v>963</v>
      </c>
      <c r="X112" s="112">
        <v>943</v>
      </c>
      <c r="Y112" s="112">
        <v>882</v>
      </c>
      <c r="Z112" s="112">
        <v>869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40.78</v>
      </c>
      <c r="W118" s="131">
        <v>41.05</v>
      </c>
      <c r="X118" s="131">
        <v>42.34</v>
      </c>
      <c r="Y118" s="131">
        <v>42.9</v>
      </c>
      <c r="Z118" s="131">
        <v>42.51</v>
      </c>
      <c r="AB118" s="109" t="str">
        <f>TEXT(Z118,"##.0")</f>
        <v>42.5</v>
      </c>
    </row>
    <row r="120" spans="19:32" x14ac:dyDescent="0.25">
      <c r="S120" s="101" t="s">
        <v>97</v>
      </c>
      <c r="T120" s="112"/>
      <c r="U120" s="112"/>
      <c r="V120" s="112">
        <v>275</v>
      </c>
      <c r="W120" s="112">
        <v>371</v>
      </c>
      <c r="X120" s="112">
        <v>364</v>
      </c>
      <c r="Y120" s="112">
        <v>349</v>
      </c>
      <c r="Z120" s="112">
        <v>350</v>
      </c>
      <c r="AB120" s="109" t="str">
        <f>TEXT(Z120,"###,###")</f>
        <v>350</v>
      </c>
    </row>
    <row r="121" spans="19:32" x14ac:dyDescent="0.25">
      <c r="S121" s="101" t="s">
        <v>98</v>
      </c>
      <c r="T121" s="112"/>
      <c r="U121" s="112"/>
      <c r="V121" s="112">
        <v>49</v>
      </c>
      <c r="W121" s="112">
        <v>126</v>
      </c>
      <c r="X121" s="112">
        <v>120</v>
      </c>
      <c r="Y121" s="112">
        <v>124</v>
      </c>
      <c r="Z121" s="112">
        <v>129</v>
      </c>
      <c r="AB121" s="109" t="str">
        <f>TEXT(Z121,"###,###")</f>
        <v>129</v>
      </c>
    </row>
    <row r="122" spans="19:32" x14ac:dyDescent="0.25">
      <c r="S122" s="101" t="s">
        <v>99</v>
      </c>
      <c r="T122" s="112"/>
      <c r="U122" s="112"/>
      <c r="V122" s="112">
        <v>88</v>
      </c>
      <c r="W122" s="112">
        <v>112</v>
      </c>
      <c r="X122" s="112">
        <v>108</v>
      </c>
      <c r="Y122" s="112">
        <v>104</v>
      </c>
      <c r="Z122" s="112">
        <v>105</v>
      </c>
      <c r="AB122" s="109" t="str">
        <f>TEXT(Z122,"###,###")</f>
        <v>105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363</v>
      </c>
      <c r="W124" s="112">
        <v>483</v>
      </c>
      <c r="X124" s="112">
        <v>472</v>
      </c>
      <c r="Y124" s="112">
        <v>453</v>
      </c>
      <c r="Z124" s="112">
        <v>455</v>
      </c>
      <c r="AB124" s="109" t="str">
        <f>TEXT(Z124,"###,###")</f>
        <v>455</v>
      </c>
      <c r="AD124" s="127">
        <f>Z124/$Z$7*100</f>
        <v>77.910958904109577</v>
      </c>
    </row>
    <row r="125" spans="19:32" x14ac:dyDescent="0.25">
      <c r="S125" s="101" t="s">
        <v>101</v>
      </c>
      <c r="T125" s="112"/>
      <c r="U125" s="112"/>
      <c r="V125" s="112">
        <v>137</v>
      </c>
      <c r="W125" s="112">
        <v>238</v>
      </c>
      <c r="X125" s="112">
        <v>228</v>
      </c>
      <c r="Y125" s="112">
        <v>228</v>
      </c>
      <c r="Z125" s="112">
        <v>234</v>
      </c>
      <c r="AB125" s="109" t="str">
        <f>TEXT(Z125,"###,###")</f>
        <v>234</v>
      </c>
      <c r="AD125" s="127">
        <f>Z125/$Z$7*100</f>
        <v>40.06849315068493</v>
      </c>
    </row>
    <row r="127" spans="19:32" x14ac:dyDescent="0.25">
      <c r="S127" s="101" t="s">
        <v>102</v>
      </c>
      <c r="T127" s="112"/>
      <c r="U127" s="112"/>
      <c r="V127" s="112">
        <v>211</v>
      </c>
      <c r="W127" s="112">
        <v>323</v>
      </c>
      <c r="X127" s="112">
        <v>318</v>
      </c>
      <c r="Y127" s="112">
        <v>315</v>
      </c>
      <c r="Z127" s="112">
        <v>313</v>
      </c>
      <c r="AB127" s="109" t="str">
        <f>TEXT(Z127,"###,###")</f>
        <v>313</v>
      </c>
      <c r="AD127" s="127">
        <f>Z127/$Z$7*100</f>
        <v>53.595890410958901</v>
      </c>
    </row>
    <row r="128" spans="19:32" x14ac:dyDescent="0.25">
      <c r="S128" s="101" t="s">
        <v>103</v>
      </c>
      <c r="T128" s="112"/>
      <c r="U128" s="112"/>
      <c r="V128" s="112">
        <v>200</v>
      </c>
      <c r="W128" s="112">
        <v>287</v>
      </c>
      <c r="X128" s="112">
        <v>270</v>
      </c>
      <c r="Y128" s="112">
        <v>259</v>
      </c>
      <c r="Z128" s="112">
        <v>270</v>
      </c>
      <c r="AB128" s="109" t="str">
        <f>TEXT(Z128,"###,###")</f>
        <v>270</v>
      </c>
      <c r="AD128" s="127">
        <f>Z128/$Z$7*100</f>
        <v>46.232876712328768</v>
      </c>
    </row>
    <row r="130" spans="19:20" x14ac:dyDescent="0.25">
      <c r="S130" s="101" t="s">
        <v>277</v>
      </c>
      <c r="T130" s="127">
        <v>59.931506849315063</v>
      </c>
    </row>
    <row r="131" spans="19:20" x14ac:dyDescent="0.25">
      <c r="S131" s="101" t="s">
        <v>278</v>
      </c>
      <c r="T131" s="127">
        <v>22.089041095890412</v>
      </c>
    </row>
    <row r="132" spans="19:20" x14ac:dyDescent="0.25">
      <c r="S132" s="101" t="s">
        <v>279</v>
      </c>
      <c r="T132" s="127">
        <v>17.979452054794521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3B1B3-2C06-4DEB-8F27-23564DA92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6B80A3-656E-4960-A042-F8D50ACE3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F66DB50-0326-4148-87FE-5B1589F5C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D7DE17-3FFE-457E-8271-EE1E79D479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3E4-2398-43E9-BDC9-ABEAC852BEF4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9.61 Rockhampton,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60778</v>
      </c>
      <c r="W4" s="108">
        <v>61743</v>
      </c>
      <c r="X4" s="108">
        <v>66473</v>
      </c>
      <c r="Y4" s="108">
        <v>71047</v>
      </c>
      <c r="Z4" s="108">
        <v>72603</v>
      </c>
      <c r="AB4" s="109" t="str">
        <f>TEXT(Z4,"###,###")</f>
        <v>72,603</v>
      </c>
      <c r="AD4" s="110">
        <f>Z4/Y4-1</f>
        <v>2.1900995115909261E-2</v>
      </c>
      <c r="AF4" s="110">
        <f>Z4/V4-1</f>
        <v>0.19456053177136456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32455</v>
      </c>
      <c r="W5" s="108">
        <v>32728</v>
      </c>
      <c r="X5" s="108">
        <v>34614</v>
      </c>
      <c r="Y5" s="108">
        <v>37133</v>
      </c>
      <c r="Z5" s="108">
        <v>37881</v>
      </c>
      <c r="AB5" s="109" t="str">
        <f>TEXT(Z5,"###,###")</f>
        <v>37,881</v>
      </c>
      <c r="AD5" s="110">
        <f t="shared" ref="AD5:AD9" si="0">Z5/Y5-1</f>
        <v>2.0143807395039515E-2</v>
      </c>
      <c r="AF5" s="110">
        <f t="shared" ref="AF5:AF9" si="1">Z5/V5-1</f>
        <v>0.16718533353874587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28330</v>
      </c>
      <c r="W6" s="108">
        <v>29013</v>
      </c>
      <c r="X6" s="108">
        <v>31771</v>
      </c>
      <c r="Y6" s="108">
        <v>33815</v>
      </c>
      <c r="Z6" s="108">
        <v>34628</v>
      </c>
      <c r="AB6" s="109" t="str">
        <f>TEXT(Z6,"###,###")</f>
        <v>34,628</v>
      </c>
      <c r="AD6" s="110">
        <f t="shared" si="0"/>
        <v>2.4042584651781773E-2</v>
      </c>
      <c r="AF6" s="110">
        <f t="shared" si="1"/>
        <v>0.22230850688316273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42929</v>
      </c>
      <c r="W7" s="108">
        <v>44121</v>
      </c>
      <c r="X7" s="108">
        <v>45278</v>
      </c>
      <c r="Y7" s="108">
        <v>47005</v>
      </c>
      <c r="Z7" s="108">
        <v>48554</v>
      </c>
      <c r="AB7" s="109" t="str">
        <f>TEXT(Z7,"###,###")</f>
        <v>48,554</v>
      </c>
      <c r="AD7" s="110">
        <f t="shared" si="0"/>
        <v>3.2953941070098969E-2</v>
      </c>
      <c r="AF7" s="110">
        <f t="shared" si="1"/>
        <v>0.13103030585385178</v>
      </c>
    </row>
    <row r="8" spans="1:32" ht="17.25" customHeight="1" x14ac:dyDescent="0.25">
      <c r="A8" s="64" t="s">
        <v>12</v>
      </c>
      <c r="B8" s="65"/>
      <c r="C8" s="29"/>
      <c r="D8" s="66" t="str">
        <f>AB4</f>
        <v>72,603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48,554</v>
      </c>
      <c r="P8" s="67"/>
      <c r="S8" s="107" t="s">
        <v>82</v>
      </c>
      <c r="T8" s="108"/>
      <c r="U8" s="108"/>
      <c r="V8" s="108">
        <v>48533.66</v>
      </c>
      <c r="W8" s="108">
        <v>48233.85</v>
      </c>
      <c r="X8" s="108">
        <v>48108.28</v>
      </c>
      <c r="Y8" s="108">
        <v>49683</v>
      </c>
      <c r="Z8" s="108">
        <v>53376.9</v>
      </c>
      <c r="AB8" s="109" t="str">
        <f>TEXT(Z8,"$###,###")</f>
        <v>$53,377</v>
      </c>
      <c r="AD8" s="110">
        <f t="shared" si="0"/>
        <v>7.4349375037739307E-2</v>
      </c>
      <c r="AF8" s="110">
        <f t="shared" si="1"/>
        <v>9.9791361294408798E-2</v>
      </c>
    </row>
    <row r="9" spans="1:32" x14ac:dyDescent="0.25">
      <c r="A9" s="30" t="s">
        <v>14</v>
      </c>
      <c r="B9" s="71"/>
      <c r="C9" s="72"/>
      <c r="D9" s="73">
        <f>AD104</f>
        <v>76.923818574990008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51.973060921860196</v>
      </c>
      <c r="P9" s="74" t="s">
        <v>83</v>
      </c>
      <c r="S9" s="107" t="s">
        <v>7</v>
      </c>
      <c r="T9" s="108"/>
      <c r="U9" s="108"/>
      <c r="V9" s="108">
        <v>2627640561</v>
      </c>
      <c r="W9" s="108">
        <v>2790326052</v>
      </c>
      <c r="X9" s="108">
        <v>2964613642</v>
      </c>
      <c r="Y9" s="108">
        <v>3155319045</v>
      </c>
      <c r="Z9" s="108">
        <v>3416828764</v>
      </c>
      <c r="AB9" s="109" t="str">
        <f>TEXT(Z9/1000000,"$#,###.0")&amp;" mil"</f>
        <v>$3,416.8 mil</v>
      </c>
      <c r="AD9" s="110">
        <f t="shared" si="0"/>
        <v>8.2879010100229022E-2</v>
      </c>
      <c r="AF9" s="110">
        <f t="shared" si="1"/>
        <v>0.30034100352738458</v>
      </c>
    </row>
    <row r="10" spans="1:32" x14ac:dyDescent="0.25">
      <c r="A10" s="30" t="s">
        <v>17</v>
      </c>
      <c r="B10" s="71"/>
      <c r="C10" s="72"/>
      <c r="D10" s="73">
        <f>AD105</f>
        <v>18.198972494249549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47.86629319932446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88.717716357045759</v>
      </c>
      <c r="P11" s="74" t="s">
        <v>83</v>
      </c>
      <c r="S11" s="107" t="s">
        <v>29</v>
      </c>
      <c r="T11" s="112"/>
      <c r="U11" s="112"/>
      <c r="V11" s="112">
        <v>55997</v>
      </c>
      <c r="W11" s="112">
        <v>56747</v>
      </c>
      <c r="X11" s="112">
        <v>61354</v>
      </c>
      <c r="Y11" s="112">
        <v>65742</v>
      </c>
      <c r="Z11" s="112">
        <v>67126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4.5866457964328378</v>
      </c>
      <c r="P12" s="74" t="s">
        <v>83</v>
      </c>
      <c r="S12" s="107" t="s">
        <v>30</v>
      </c>
      <c r="T12" s="112"/>
      <c r="U12" s="112"/>
      <c r="V12" s="112">
        <v>4779</v>
      </c>
      <c r="W12" s="112">
        <v>4994</v>
      </c>
      <c r="X12" s="112">
        <v>5119</v>
      </c>
      <c r="Y12" s="112">
        <v>5301</v>
      </c>
      <c r="Z12" s="112">
        <v>5478</v>
      </c>
    </row>
    <row r="13" spans="1:32" ht="15" customHeight="1" x14ac:dyDescent="0.25">
      <c r="A13" s="30" t="s">
        <v>19</v>
      </c>
      <c r="B13" s="72"/>
      <c r="C13" s="72"/>
      <c r="D13" s="73">
        <f>AD108</f>
        <v>10.376981667424211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6.6976974090703134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13.661969891051335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22.675371541120889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18.156729482030688</v>
      </c>
      <c r="P15" s="74" t="s">
        <v>83</v>
      </c>
      <c r="S15" s="115" t="s">
        <v>59</v>
      </c>
      <c r="T15" s="115"/>
      <c r="U15" s="116"/>
      <c r="V15" s="116">
        <v>1285</v>
      </c>
      <c r="W15" s="116">
        <v>1383</v>
      </c>
      <c r="X15" s="116">
        <v>1426</v>
      </c>
      <c r="Y15" s="112">
        <v>1387</v>
      </c>
      <c r="Z15" s="112">
        <v>1567</v>
      </c>
      <c r="AB15" s="117">
        <f t="shared" ref="AB15:AB34" si="2">IF(Z15="np",0,Z15/$Z$34)</f>
        <v>2.1582535638041456E-2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48.415354737407547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81.843270517969316</v>
      </c>
      <c r="P16" s="37" t="s">
        <v>83</v>
      </c>
      <c r="S16" s="115" t="s">
        <v>60</v>
      </c>
      <c r="T16" s="115"/>
      <c r="U16" s="116"/>
      <c r="V16" s="116">
        <v>1879</v>
      </c>
      <c r="W16" s="116">
        <v>2106</v>
      </c>
      <c r="X16" s="116">
        <v>2071</v>
      </c>
      <c r="Y16" s="112">
        <v>2483</v>
      </c>
      <c r="Z16" s="112">
        <v>2965</v>
      </c>
      <c r="AB16" s="117">
        <f t="shared" si="2"/>
        <v>4.0837407892018458E-2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3521</v>
      </c>
      <c r="W17" s="116">
        <v>3518</v>
      </c>
      <c r="X17" s="116">
        <v>3514</v>
      </c>
      <c r="Y17" s="112">
        <v>3657</v>
      </c>
      <c r="Z17" s="112">
        <v>3543</v>
      </c>
      <c r="AB17" s="117">
        <f t="shared" si="2"/>
        <v>4.8798292128641278E-2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1093</v>
      </c>
      <c r="W18" s="116">
        <v>1136</v>
      </c>
      <c r="X18" s="116">
        <v>1197</v>
      </c>
      <c r="Y18" s="112">
        <v>1240</v>
      </c>
      <c r="Z18" s="112">
        <v>1309</v>
      </c>
      <c r="AB18" s="117">
        <f t="shared" si="2"/>
        <v>1.8029061359410507E-2</v>
      </c>
    </row>
    <row r="19" spans="1:28" x14ac:dyDescent="0.25">
      <c r="A19" s="63" t="str">
        <f>$S$1&amp;" ("&amp;$V$2&amp;" to "&amp;$Z$2&amp;")"</f>
        <v>Rockhampton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Rockhampton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4603</v>
      </c>
      <c r="W19" s="116">
        <v>4512</v>
      </c>
      <c r="X19" s="116">
        <v>5270</v>
      </c>
      <c r="Y19" s="112">
        <v>5406</v>
      </c>
      <c r="Z19" s="112">
        <v>5229</v>
      </c>
      <c r="AB19" s="117">
        <f t="shared" si="2"/>
        <v>7.2019833344810963E-2</v>
      </c>
    </row>
    <row r="20" spans="1:28" x14ac:dyDescent="0.25">
      <c r="S20" s="115" t="s">
        <v>64</v>
      </c>
      <c r="T20" s="115"/>
      <c r="U20" s="116"/>
      <c r="V20" s="116">
        <v>1898</v>
      </c>
      <c r="W20" s="116">
        <v>1959</v>
      </c>
      <c r="X20" s="116">
        <v>1987</v>
      </c>
      <c r="Y20" s="112">
        <v>2096</v>
      </c>
      <c r="Z20" s="112">
        <v>2044</v>
      </c>
      <c r="AB20" s="117">
        <f t="shared" si="2"/>
        <v>2.8152331106673093E-2</v>
      </c>
    </row>
    <row r="21" spans="1:28" x14ac:dyDescent="0.25">
      <c r="S21" s="115" t="s">
        <v>65</v>
      </c>
      <c r="T21" s="115"/>
      <c r="U21" s="116"/>
      <c r="V21" s="116">
        <v>5789</v>
      </c>
      <c r="W21" s="116">
        <v>5846</v>
      </c>
      <c r="X21" s="116">
        <v>6344</v>
      </c>
      <c r="Y21" s="112">
        <v>6977</v>
      </c>
      <c r="Z21" s="112">
        <v>7271</v>
      </c>
      <c r="AB21" s="117">
        <f t="shared" si="2"/>
        <v>0.10014461813924661</v>
      </c>
    </row>
    <row r="22" spans="1:28" x14ac:dyDescent="0.25">
      <c r="S22" s="115" t="s">
        <v>66</v>
      </c>
      <c r="T22" s="115"/>
      <c r="U22" s="116"/>
      <c r="V22" s="116">
        <v>4659</v>
      </c>
      <c r="W22" s="116">
        <v>4725</v>
      </c>
      <c r="X22" s="116">
        <v>5688</v>
      </c>
      <c r="Y22" s="112">
        <v>6013</v>
      </c>
      <c r="Z22" s="112">
        <v>6126</v>
      </c>
      <c r="AB22" s="117">
        <f t="shared" si="2"/>
        <v>8.437435438330694E-2</v>
      </c>
    </row>
    <row r="23" spans="1:28" x14ac:dyDescent="0.25">
      <c r="S23" s="115" t="s">
        <v>67</v>
      </c>
      <c r="T23" s="115"/>
      <c r="U23" s="116"/>
      <c r="V23" s="116">
        <v>3200</v>
      </c>
      <c r="W23" s="116">
        <v>3164</v>
      </c>
      <c r="X23" s="116">
        <v>3353</v>
      </c>
      <c r="Y23" s="112">
        <v>3638</v>
      </c>
      <c r="Z23" s="112">
        <v>3890</v>
      </c>
      <c r="AB23" s="117">
        <f t="shared" si="2"/>
        <v>5.3577577301838715E-2</v>
      </c>
    </row>
    <row r="24" spans="1:28" x14ac:dyDescent="0.25">
      <c r="S24" s="115" t="s">
        <v>68</v>
      </c>
      <c r="T24" s="115"/>
      <c r="U24" s="116"/>
      <c r="V24" s="116">
        <v>272</v>
      </c>
      <c r="W24" s="116">
        <v>269</v>
      </c>
      <c r="X24" s="116">
        <v>270</v>
      </c>
      <c r="Y24" s="112">
        <v>281</v>
      </c>
      <c r="Z24" s="112">
        <v>330</v>
      </c>
      <c r="AB24" s="117">
        <f t="shared" si="2"/>
        <v>4.5451415191791198E-3</v>
      </c>
    </row>
    <row r="25" spans="1:28" x14ac:dyDescent="0.25">
      <c r="S25" s="115" t="s">
        <v>69</v>
      </c>
      <c r="T25" s="115"/>
      <c r="U25" s="116"/>
      <c r="V25" s="116">
        <v>1534</v>
      </c>
      <c r="W25" s="116">
        <v>1510</v>
      </c>
      <c r="X25" s="116">
        <v>1638</v>
      </c>
      <c r="Y25" s="112">
        <v>1670</v>
      </c>
      <c r="Z25" s="112">
        <v>1737</v>
      </c>
      <c r="AB25" s="117">
        <f t="shared" si="2"/>
        <v>2.3923972178224642E-2</v>
      </c>
    </row>
    <row r="26" spans="1:28" x14ac:dyDescent="0.25">
      <c r="S26" s="115" t="s">
        <v>70</v>
      </c>
      <c r="T26" s="115"/>
      <c r="U26" s="116"/>
      <c r="V26" s="116">
        <v>973</v>
      </c>
      <c r="W26" s="116">
        <v>984</v>
      </c>
      <c r="X26" s="116">
        <v>1082</v>
      </c>
      <c r="Y26" s="112">
        <v>1268</v>
      </c>
      <c r="Z26" s="112">
        <v>1241</v>
      </c>
      <c r="AB26" s="117">
        <f t="shared" si="2"/>
        <v>1.7092486743337236E-2</v>
      </c>
    </row>
    <row r="27" spans="1:28" x14ac:dyDescent="0.25">
      <c r="S27" s="115" t="s">
        <v>71</v>
      </c>
      <c r="T27" s="115"/>
      <c r="U27" s="116"/>
      <c r="V27" s="116">
        <v>2531</v>
      </c>
      <c r="W27" s="116">
        <v>2619</v>
      </c>
      <c r="X27" s="116">
        <v>2810</v>
      </c>
      <c r="Y27" s="112">
        <v>3118</v>
      </c>
      <c r="Z27" s="112">
        <v>3128</v>
      </c>
      <c r="AB27" s="117">
        <f t="shared" si="2"/>
        <v>4.308243233937057E-2</v>
      </c>
    </row>
    <row r="28" spans="1:28" x14ac:dyDescent="0.25">
      <c r="S28" s="115" t="s">
        <v>72</v>
      </c>
      <c r="T28" s="115"/>
      <c r="U28" s="116"/>
      <c r="V28" s="116">
        <v>4820</v>
      </c>
      <c r="W28" s="116">
        <v>4891</v>
      </c>
      <c r="X28" s="116">
        <v>5336</v>
      </c>
      <c r="Y28" s="112">
        <v>5749</v>
      </c>
      <c r="Z28" s="112">
        <v>5898</v>
      </c>
      <c r="AB28" s="117">
        <f t="shared" si="2"/>
        <v>8.1234074788237728E-2</v>
      </c>
    </row>
    <row r="29" spans="1:28" x14ac:dyDescent="0.25">
      <c r="S29" s="115" t="s">
        <v>73</v>
      </c>
      <c r="T29" s="115"/>
      <c r="U29" s="116"/>
      <c r="V29" s="116">
        <v>3535</v>
      </c>
      <c r="W29" s="116">
        <v>3262</v>
      </c>
      <c r="X29" s="116">
        <v>3441</v>
      </c>
      <c r="Y29" s="112">
        <v>3600</v>
      </c>
      <c r="Z29" s="112">
        <v>3392</v>
      </c>
      <c r="AB29" s="117">
        <f t="shared" si="2"/>
        <v>4.6718545554713865E-2</v>
      </c>
    </row>
    <row r="30" spans="1:28" x14ac:dyDescent="0.25">
      <c r="S30" s="115" t="s">
        <v>74</v>
      </c>
      <c r="T30" s="115"/>
      <c r="U30" s="116"/>
      <c r="V30" s="116">
        <v>5143</v>
      </c>
      <c r="W30" s="116">
        <v>5176</v>
      </c>
      <c r="X30" s="116">
        <v>5362</v>
      </c>
      <c r="Y30" s="112">
        <v>5481</v>
      </c>
      <c r="Z30" s="112">
        <v>5579</v>
      </c>
      <c r="AB30" s="117">
        <f t="shared" si="2"/>
        <v>7.6840437986364571E-2</v>
      </c>
    </row>
    <row r="31" spans="1:28" x14ac:dyDescent="0.25">
      <c r="S31" s="115" t="s">
        <v>75</v>
      </c>
      <c r="T31" s="115"/>
      <c r="U31" s="116"/>
      <c r="V31" s="116">
        <v>8377</v>
      </c>
      <c r="W31" s="116">
        <v>8854</v>
      </c>
      <c r="X31" s="116">
        <v>9970</v>
      </c>
      <c r="Y31" s="112">
        <v>11111</v>
      </c>
      <c r="Z31" s="112">
        <v>11464</v>
      </c>
      <c r="AB31" s="117">
        <f t="shared" si="2"/>
        <v>0.15789546174505889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704</v>
      </c>
      <c r="W32" s="116">
        <v>759</v>
      </c>
      <c r="X32" s="116">
        <v>761</v>
      </c>
      <c r="Y32" s="112">
        <v>870</v>
      </c>
      <c r="Z32" s="112">
        <v>833</v>
      </c>
      <c r="AB32" s="117">
        <f t="shared" si="2"/>
        <v>1.1473039046897596E-2</v>
      </c>
    </row>
    <row r="33" spans="19:32" x14ac:dyDescent="0.25">
      <c r="S33" s="115" t="s">
        <v>77</v>
      </c>
      <c r="T33" s="115"/>
      <c r="U33" s="116"/>
      <c r="V33" s="116">
        <v>2820</v>
      </c>
      <c r="W33" s="116">
        <v>3001</v>
      </c>
      <c r="X33" s="116">
        <v>3173</v>
      </c>
      <c r="Y33" s="112">
        <v>3417</v>
      </c>
      <c r="Z33" s="112">
        <v>3573</v>
      </c>
      <c r="AB33" s="117">
        <f t="shared" si="2"/>
        <v>4.9211486812203019E-2</v>
      </c>
    </row>
    <row r="34" spans="19:32" x14ac:dyDescent="0.25">
      <c r="S34" s="118" t="s">
        <v>53</v>
      </c>
      <c r="T34" s="118"/>
      <c r="U34" s="119"/>
      <c r="V34" s="119">
        <v>60784</v>
      </c>
      <c r="W34" s="119">
        <v>61741</v>
      </c>
      <c r="X34" s="119">
        <v>66473</v>
      </c>
      <c r="Y34" s="120">
        <v>71047</v>
      </c>
      <c r="Z34" s="120">
        <v>72605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35853</v>
      </c>
      <c r="W37" s="112">
        <v>36533</v>
      </c>
      <c r="X37" s="112">
        <v>36864</v>
      </c>
      <c r="Y37" s="112">
        <v>37939</v>
      </c>
      <c r="Z37" s="112">
        <v>39739</v>
      </c>
      <c r="AB37" s="132">
        <f>Z37/Z40*100</f>
        <v>81.843270517969316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7075</v>
      </c>
      <c r="W38" s="112">
        <v>7591</v>
      </c>
      <c r="X38" s="112">
        <v>8414</v>
      </c>
      <c r="Y38" s="112">
        <v>9070</v>
      </c>
      <c r="Z38" s="112">
        <v>8816</v>
      </c>
      <c r="AB38" s="132">
        <f>Z38/Z40*100</f>
        <v>18.156729482030688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42928</v>
      </c>
      <c r="W40" s="112">
        <v>44124</v>
      </c>
      <c r="X40" s="112">
        <v>45278</v>
      </c>
      <c r="Y40" s="112">
        <v>47009</v>
      </c>
      <c r="Z40" s="112">
        <v>48555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54</v>
      </c>
      <c r="W44" s="112">
        <v>58</v>
      </c>
      <c r="X44" s="112">
        <v>83</v>
      </c>
      <c r="Y44" s="112">
        <v>100</v>
      </c>
      <c r="Z44" s="112">
        <v>120</v>
      </c>
    </row>
    <row r="45" spans="19:32" x14ac:dyDescent="0.25">
      <c r="S45" s="115" t="s">
        <v>37</v>
      </c>
      <c r="T45" s="115"/>
      <c r="U45" s="112"/>
      <c r="V45" s="112">
        <v>877</v>
      </c>
      <c r="W45" s="112">
        <v>865</v>
      </c>
      <c r="X45" s="112">
        <v>1094</v>
      </c>
      <c r="Y45" s="112">
        <v>1242</v>
      </c>
      <c r="Z45" s="112">
        <v>1321</v>
      </c>
    </row>
    <row r="46" spans="19:32" x14ac:dyDescent="0.25">
      <c r="S46" s="115" t="s">
        <v>38</v>
      </c>
      <c r="T46" s="115"/>
      <c r="U46" s="112"/>
      <c r="V46" s="112">
        <v>2145</v>
      </c>
      <c r="W46" s="112">
        <v>2135</v>
      </c>
      <c r="X46" s="112">
        <v>2379</v>
      </c>
      <c r="Y46" s="112">
        <v>2645</v>
      </c>
      <c r="Z46" s="112">
        <v>2585</v>
      </c>
    </row>
    <row r="47" spans="19:32" x14ac:dyDescent="0.25">
      <c r="S47" s="115" t="s">
        <v>39</v>
      </c>
      <c r="T47" s="115"/>
      <c r="U47" s="112"/>
      <c r="V47" s="112">
        <v>3129</v>
      </c>
      <c r="W47" s="112">
        <v>3001</v>
      </c>
      <c r="X47" s="112">
        <v>3352</v>
      </c>
      <c r="Y47" s="112">
        <v>3540</v>
      </c>
      <c r="Z47" s="112">
        <v>3649</v>
      </c>
    </row>
    <row r="48" spans="19:32" x14ac:dyDescent="0.25">
      <c r="S48" s="115" t="s">
        <v>40</v>
      </c>
      <c r="T48" s="115"/>
      <c r="U48" s="112"/>
      <c r="V48" s="112">
        <v>4150</v>
      </c>
      <c r="W48" s="112">
        <v>4114</v>
      </c>
      <c r="X48" s="112">
        <v>4358</v>
      </c>
      <c r="Y48" s="112">
        <v>4830</v>
      </c>
      <c r="Z48" s="112">
        <v>4809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3919</v>
      </c>
      <c r="W49" s="112">
        <v>3937</v>
      </c>
      <c r="X49" s="112">
        <v>4113</v>
      </c>
      <c r="Y49" s="112">
        <v>4390</v>
      </c>
      <c r="Z49" s="112">
        <v>4378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Rockhampton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3477</v>
      </c>
      <c r="W50" s="112">
        <v>3652</v>
      </c>
      <c r="X50" s="112">
        <v>3838</v>
      </c>
      <c r="Y50" s="112">
        <v>4096</v>
      </c>
      <c r="Z50" s="112">
        <v>4313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2986</v>
      </c>
      <c r="W51" s="112">
        <v>2984</v>
      </c>
      <c r="X51" s="112">
        <v>3180</v>
      </c>
      <c r="Y51" s="112">
        <v>3476</v>
      </c>
      <c r="Z51" s="112">
        <v>3732</v>
      </c>
    </row>
    <row r="52" spans="1:26" ht="15" customHeight="1" x14ac:dyDescent="0.25">
      <c r="S52" s="115" t="s">
        <v>44</v>
      </c>
      <c r="T52" s="115"/>
      <c r="U52" s="112"/>
      <c r="V52" s="112">
        <v>2973</v>
      </c>
      <c r="W52" s="112">
        <v>3061</v>
      </c>
      <c r="X52" s="112">
        <v>3046</v>
      </c>
      <c r="Y52" s="112">
        <v>3068</v>
      </c>
      <c r="Z52" s="112">
        <v>2971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2582</v>
      </c>
      <c r="W53" s="112">
        <v>2665</v>
      </c>
      <c r="X53" s="112">
        <v>2751</v>
      </c>
      <c r="Y53" s="112">
        <v>3021</v>
      </c>
      <c r="Z53" s="112">
        <v>3083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2734</v>
      </c>
      <c r="W54" s="112">
        <v>2649</v>
      </c>
      <c r="X54" s="112">
        <v>2629</v>
      </c>
      <c r="Y54" s="112">
        <v>2644</v>
      </c>
      <c r="Z54" s="112">
        <v>2696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1988</v>
      </c>
      <c r="W55" s="112">
        <v>2062</v>
      </c>
      <c r="X55" s="112">
        <v>2155</v>
      </c>
      <c r="Y55" s="112">
        <v>2320</v>
      </c>
      <c r="Z55" s="112">
        <v>2392</v>
      </c>
    </row>
    <row r="56" spans="1:26" ht="15" customHeight="1" x14ac:dyDescent="0.25">
      <c r="S56" s="115" t="s">
        <v>48</v>
      </c>
      <c r="T56" s="115"/>
      <c r="U56" s="112"/>
      <c r="V56" s="112">
        <v>889</v>
      </c>
      <c r="W56" s="112">
        <v>971</v>
      </c>
      <c r="X56" s="112">
        <v>1031</v>
      </c>
      <c r="Y56" s="112">
        <v>1135</v>
      </c>
      <c r="Z56" s="112">
        <v>1175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322</v>
      </c>
      <c r="W57" s="112">
        <v>331</v>
      </c>
      <c r="X57" s="112">
        <v>391</v>
      </c>
      <c r="Y57" s="112">
        <v>403</v>
      </c>
      <c r="Z57" s="112">
        <v>410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122</v>
      </c>
      <c r="W58" s="112">
        <v>134</v>
      </c>
      <c r="X58" s="112">
        <v>124</v>
      </c>
      <c r="Y58" s="112">
        <v>132</v>
      </c>
      <c r="Z58" s="112">
        <v>150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71</v>
      </c>
      <c r="W59" s="112">
        <v>62</v>
      </c>
      <c r="X59" s="112">
        <v>53</v>
      </c>
      <c r="Y59" s="112">
        <v>64</v>
      </c>
      <c r="Z59" s="112">
        <v>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32</v>
      </c>
      <c r="W60" s="112">
        <v>41</v>
      </c>
      <c r="X60" s="112">
        <v>37</v>
      </c>
      <c r="Y60" s="112">
        <v>27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32456</v>
      </c>
      <c r="W61" s="112">
        <v>32727</v>
      </c>
      <c r="X61" s="112">
        <v>34614</v>
      </c>
      <c r="Y61" s="112">
        <v>37130</v>
      </c>
      <c r="Z61" s="112">
        <v>37883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70</v>
      </c>
      <c r="W63" s="112">
        <v>78</v>
      </c>
      <c r="X63" s="112">
        <v>104</v>
      </c>
      <c r="Y63" s="112">
        <v>138</v>
      </c>
      <c r="Z63" s="112">
        <v>163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1038</v>
      </c>
      <c r="W64" s="112">
        <v>924</v>
      </c>
      <c r="X64" s="112">
        <v>1106</v>
      </c>
      <c r="Y64" s="112">
        <v>1356</v>
      </c>
      <c r="Z64" s="112">
        <v>1463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Rockhampton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2127</v>
      </c>
      <c r="W65" s="112">
        <v>2231</v>
      </c>
      <c r="X65" s="112">
        <v>2619</v>
      </c>
      <c r="Y65" s="112">
        <v>2672</v>
      </c>
      <c r="Z65" s="112">
        <v>2654</v>
      </c>
    </row>
    <row r="66" spans="1:26" x14ac:dyDescent="0.25">
      <c r="S66" s="115" t="s">
        <v>39</v>
      </c>
      <c r="T66" s="115"/>
      <c r="U66" s="112"/>
      <c r="V66" s="112">
        <v>2858</v>
      </c>
      <c r="W66" s="112">
        <v>2902</v>
      </c>
      <c r="X66" s="112">
        <v>3286</v>
      </c>
      <c r="Y66" s="112">
        <v>3434</v>
      </c>
      <c r="Z66" s="112">
        <v>3382</v>
      </c>
    </row>
    <row r="67" spans="1:26" x14ac:dyDescent="0.25">
      <c r="S67" s="115" t="s">
        <v>40</v>
      </c>
      <c r="T67" s="115"/>
      <c r="U67" s="112"/>
      <c r="V67" s="112">
        <v>3337</v>
      </c>
      <c r="W67" s="112">
        <v>3454</v>
      </c>
      <c r="X67" s="112">
        <v>3740</v>
      </c>
      <c r="Y67" s="112">
        <v>4058</v>
      </c>
      <c r="Z67" s="112">
        <v>4276</v>
      </c>
    </row>
    <row r="68" spans="1:26" x14ac:dyDescent="0.25">
      <c r="S68" s="115" t="s">
        <v>41</v>
      </c>
      <c r="T68" s="115"/>
      <c r="U68" s="112"/>
      <c r="V68" s="112">
        <v>3115</v>
      </c>
      <c r="W68" s="112">
        <v>3020</v>
      </c>
      <c r="X68" s="112">
        <v>3377</v>
      </c>
      <c r="Y68" s="112">
        <v>3635</v>
      </c>
      <c r="Z68" s="112">
        <v>3794</v>
      </c>
    </row>
    <row r="69" spans="1:26" x14ac:dyDescent="0.25">
      <c r="S69" s="115" t="s">
        <v>42</v>
      </c>
      <c r="T69" s="115"/>
      <c r="U69" s="112"/>
      <c r="V69" s="112">
        <v>2777</v>
      </c>
      <c r="W69" s="112">
        <v>3025</v>
      </c>
      <c r="X69" s="112">
        <v>3245</v>
      </c>
      <c r="Y69" s="112">
        <v>3583</v>
      </c>
      <c r="Z69" s="112">
        <v>3684</v>
      </c>
    </row>
    <row r="70" spans="1:26" x14ac:dyDescent="0.25">
      <c r="S70" s="115" t="s">
        <v>43</v>
      </c>
      <c r="T70" s="115"/>
      <c r="U70" s="112"/>
      <c r="V70" s="112">
        <v>2556</v>
      </c>
      <c r="W70" s="112">
        <v>2647</v>
      </c>
      <c r="X70" s="112">
        <v>2903</v>
      </c>
      <c r="Y70" s="112">
        <v>3196</v>
      </c>
      <c r="Z70" s="112">
        <v>3341</v>
      </c>
    </row>
    <row r="71" spans="1:26" x14ac:dyDescent="0.25">
      <c r="S71" s="115" t="s">
        <v>44</v>
      </c>
      <c r="T71" s="115"/>
      <c r="U71" s="112"/>
      <c r="V71" s="112">
        <v>2849</v>
      </c>
      <c r="W71" s="112">
        <v>2859</v>
      </c>
      <c r="X71" s="112">
        <v>2899</v>
      </c>
      <c r="Y71" s="112">
        <v>2903</v>
      </c>
      <c r="Z71" s="112">
        <v>2942</v>
      </c>
    </row>
    <row r="72" spans="1:26" x14ac:dyDescent="0.25">
      <c r="S72" s="115" t="s">
        <v>45</v>
      </c>
      <c r="T72" s="115"/>
      <c r="U72" s="112"/>
      <c r="V72" s="112">
        <v>2446</v>
      </c>
      <c r="W72" s="112">
        <v>2445</v>
      </c>
      <c r="X72" s="112">
        <v>2743</v>
      </c>
      <c r="Y72" s="112">
        <v>2979</v>
      </c>
      <c r="Z72" s="112">
        <v>3023</v>
      </c>
    </row>
    <row r="73" spans="1:26" x14ac:dyDescent="0.25">
      <c r="S73" s="115" t="s">
        <v>46</v>
      </c>
      <c r="T73" s="115"/>
      <c r="U73" s="112"/>
      <c r="V73" s="112">
        <v>2428</v>
      </c>
      <c r="W73" s="112">
        <v>2455</v>
      </c>
      <c r="X73" s="112">
        <v>2465</v>
      </c>
      <c r="Y73" s="112">
        <v>2490</v>
      </c>
      <c r="Z73" s="112">
        <v>2423</v>
      </c>
    </row>
    <row r="74" spans="1:26" x14ac:dyDescent="0.25">
      <c r="S74" s="115" t="s">
        <v>47</v>
      </c>
      <c r="T74" s="115"/>
      <c r="U74" s="112"/>
      <c r="V74" s="112">
        <v>1603</v>
      </c>
      <c r="W74" s="112">
        <v>1714</v>
      </c>
      <c r="X74" s="112">
        <v>1927</v>
      </c>
      <c r="Y74" s="112">
        <v>1949</v>
      </c>
      <c r="Z74" s="112">
        <v>1973</v>
      </c>
    </row>
    <row r="75" spans="1:26" x14ac:dyDescent="0.25">
      <c r="S75" s="115" t="s">
        <v>48</v>
      </c>
      <c r="T75" s="115"/>
      <c r="U75" s="112"/>
      <c r="V75" s="112">
        <v>662</v>
      </c>
      <c r="W75" s="112">
        <v>747</v>
      </c>
      <c r="X75" s="112">
        <v>863</v>
      </c>
      <c r="Y75" s="112">
        <v>914</v>
      </c>
      <c r="Z75" s="112">
        <v>981</v>
      </c>
    </row>
    <row r="76" spans="1:26" x14ac:dyDescent="0.25">
      <c r="S76" s="115" t="s">
        <v>49</v>
      </c>
      <c r="T76" s="115"/>
      <c r="U76" s="112"/>
      <c r="V76" s="112">
        <v>256</v>
      </c>
      <c r="W76" s="112">
        <v>284</v>
      </c>
      <c r="X76" s="112">
        <v>273</v>
      </c>
      <c r="Y76" s="112">
        <v>296</v>
      </c>
      <c r="Z76" s="112">
        <v>294</v>
      </c>
    </row>
    <row r="77" spans="1:26" x14ac:dyDescent="0.25">
      <c r="S77" s="115" t="s">
        <v>50</v>
      </c>
      <c r="T77" s="115"/>
      <c r="U77" s="112"/>
      <c r="V77" s="112">
        <v>109</v>
      </c>
      <c r="W77" s="112">
        <v>105</v>
      </c>
      <c r="X77" s="112">
        <v>108</v>
      </c>
      <c r="Y77" s="112">
        <v>101</v>
      </c>
      <c r="Z77" s="112">
        <v>110</v>
      </c>
    </row>
    <row r="78" spans="1:26" x14ac:dyDescent="0.25">
      <c r="S78" s="115" t="s">
        <v>51</v>
      </c>
      <c r="T78" s="115"/>
      <c r="U78" s="112"/>
      <c r="V78" s="112">
        <v>64</v>
      </c>
      <c r="W78" s="112">
        <v>74</v>
      </c>
      <c r="X78" s="112">
        <v>66</v>
      </c>
      <c r="Y78" s="112">
        <v>68</v>
      </c>
      <c r="Z78" s="112">
        <v>71</v>
      </c>
    </row>
    <row r="79" spans="1:26" x14ac:dyDescent="0.25">
      <c r="S79" s="115" t="s">
        <v>52</v>
      </c>
      <c r="T79" s="115"/>
      <c r="U79" s="112"/>
      <c r="V79" s="112">
        <v>42</v>
      </c>
      <c r="W79" s="112">
        <v>50</v>
      </c>
      <c r="X79" s="112">
        <v>47</v>
      </c>
      <c r="Y79" s="112">
        <v>45</v>
      </c>
      <c r="Z79" s="112">
        <v>46</v>
      </c>
    </row>
    <row r="80" spans="1:26" x14ac:dyDescent="0.25">
      <c r="S80" s="118" t="s">
        <v>53</v>
      </c>
      <c r="T80" s="118"/>
      <c r="U80" s="112"/>
      <c r="V80" s="112">
        <v>28326</v>
      </c>
      <c r="W80" s="112">
        <v>29017</v>
      </c>
      <c r="X80" s="112">
        <v>31771</v>
      </c>
      <c r="Y80" s="112">
        <v>33817</v>
      </c>
      <c r="Z80" s="112">
        <v>34631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Rockhampton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1446</v>
      </c>
      <c r="W83" s="112">
        <v>1534</v>
      </c>
      <c r="X83" s="112">
        <v>1485</v>
      </c>
      <c r="Y83" s="112">
        <v>1528</v>
      </c>
      <c r="Z83" s="112">
        <v>1559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2157</v>
      </c>
      <c r="W84" s="112">
        <v>2214</v>
      </c>
      <c r="X84" s="112">
        <v>2242</v>
      </c>
      <c r="Y84" s="112">
        <v>2257</v>
      </c>
      <c r="Z84" s="112">
        <v>2323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5112</v>
      </c>
      <c r="W85" s="112">
        <v>5137</v>
      </c>
      <c r="X85" s="112">
        <v>5181</v>
      </c>
      <c r="Y85" s="112">
        <v>5388</v>
      </c>
      <c r="Z85" s="112">
        <v>5418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72,603</v>
      </c>
      <c r="D86" s="96">
        <f t="shared" ref="D86:D91" si="4">AD4</f>
        <v>2.1900995115909261E-2</v>
      </c>
      <c r="E86" s="97">
        <f t="shared" ref="E86:E91" si="5">AD4</f>
        <v>2.1900995115909261E-2</v>
      </c>
      <c r="F86" s="96">
        <f t="shared" ref="F86:F91" si="6">AF4</f>
        <v>0.19456053177136456</v>
      </c>
      <c r="G86" s="97">
        <f t="shared" ref="G86:G91" si="7">AF4</f>
        <v>0.19456053177136456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1413</v>
      </c>
      <c r="W86" s="112">
        <v>1483</v>
      </c>
      <c r="X86" s="112">
        <v>1619</v>
      </c>
      <c r="Y86" s="112">
        <v>1724</v>
      </c>
      <c r="Z86" s="112">
        <v>1808</v>
      </c>
    </row>
    <row r="87" spans="1:30" ht="15" customHeight="1" x14ac:dyDescent="0.25">
      <c r="A87" s="98" t="s">
        <v>4</v>
      </c>
      <c r="B87" s="49"/>
      <c r="C87" s="57" t="str">
        <f t="shared" si="3"/>
        <v>37,881</v>
      </c>
      <c r="D87" s="96">
        <f t="shared" si="4"/>
        <v>2.0143807395039515E-2</v>
      </c>
      <c r="E87" s="97">
        <f t="shared" si="5"/>
        <v>2.0143807395039515E-2</v>
      </c>
      <c r="F87" s="96">
        <f t="shared" si="6"/>
        <v>0.16718533353874587</v>
      </c>
      <c r="G87" s="97">
        <f t="shared" si="7"/>
        <v>0.16718533353874587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804</v>
      </c>
      <c r="W87" s="112">
        <v>771</v>
      </c>
      <c r="X87" s="112">
        <v>773</v>
      </c>
      <c r="Y87" s="112">
        <v>773</v>
      </c>
      <c r="Z87" s="112">
        <v>799</v>
      </c>
    </row>
    <row r="88" spans="1:30" ht="15" customHeight="1" x14ac:dyDescent="0.25">
      <c r="A88" s="98" t="s">
        <v>5</v>
      </c>
      <c r="B88" s="49"/>
      <c r="C88" s="57" t="str">
        <f t="shared" si="3"/>
        <v>34,628</v>
      </c>
      <c r="D88" s="96">
        <f t="shared" si="4"/>
        <v>2.4042584651781773E-2</v>
      </c>
      <c r="E88" s="97">
        <f t="shared" si="5"/>
        <v>2.4042584651781773E-2</v>
      </c>
      <c r="F88" s="96">
        <f t="shared" si="6"/>
        <v>0.22230850688316273</v>
      </c>
      <c r="G88" s="97">
        <f t="shared" si="7"/>
        <v>0.22230850688316273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1166</v>
      </c>
      <c r="W88" s="112">
        <v>1184</v>
      </c>
      <c r="X88" s="112">
        <v>1247</v>
      </c>
      <c r="Y88" s="112">
        <v>1370</v>
      </c>
      <c r="Z88" s="112">
        <v>1351</v>
      </c>
    </row>
    <row r="89" spans="1:30" ht="15" customHeight="1" x14ac:dyDescent="0.25">
      <c r="A89" s="49" t="s">
        <v>6</v>
      </c>
      <c r="B89" s="49"/>
      <c r="C89" s="57" t="str">
        <f t="shared" si="3"/>
        <v>48,554</v>
      </c>
      <c r="D89" s="96">
        <f t="shared" si="4"/>
        <v>3.2953941070098969E-2</v>
      </c>
      <c r="E89" s="97">
        <f t="shared" si="5"/>
        <v>3.2953941070098969E-2</v>
      </c>
      <c r="F89" s="96">
        <f t="shared" si="6"/>
        <v>0.13103030585385178</v>
      </c>
      <c r="G89" s="97">
        <f t="shared" si="7"/>
        <v>0.13103030585385178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3298</v>
      </c>
      <c r="W89" s="112">
        <v>3428</v>
      </c>
      <c r="X89" s="112">
        <v>3509</v>
      </c>
      <c r="Y89" s="112">
        <v>3595</v>
      </c>
      <c r="Z89" s="112">
        <v>3809</v>
      </c>
    </row>
    <row r="90" spans="1:30" ht="15" customHeight="1" x14ac:dyDescent="0.25">
      <c r="A90" s="49" t="s">
        <v>95</v>
      </c>
      <c r="B90" s="49"/>
      <c r="C90" s="57" t="str">
        <f t="shared" si="3"/>
        <v>$53,377</v>
      </c>
      <c r="D90" s="96">
        <f t="shared" si="4"/>
        <v>7.4349375037739307E-2</v>
      </c>
      <c r="E90" s="97">
        <f t="shared" si="5"/>
        <v>7.4349375037739307E-2</v>
      </c>
      <c r="F90" s="96">
        <f t="shared" si="6"/>
        <v>9.9791361294408798E-2</v>
      </c>
      <c r="G90" s="97">
        <f t="shared" si="7"/>
        <v>9.9791361294408798E-2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3532</v>
      </c>
      <c r="W90" s="112">
        <v>3650</v>
      </c>
      <c r="X90" s="112">
        <v>3746</v>
      </c>
      <c r="Y90" s="112">
        <v>3932</v>
      </c>
      <c r="Z90" s="112">
        <v>4044</v>
      </c>
    </row>
    <row r="91" spans="1:30" ht="15" customHeight="1" x14ac:dyDescent="0.25">
      <c r="A91" s="49" t="s">
        <v>7</v>
      </c>
      <c r="B91" s="49"/>
      <c r="C91" s="57" t="str">
        <f t="shared" si="3"/>
        <v>$3,416.8 mil</v>
      </c>
      <c r="D91" s="96">
        <f t="shared" si="4"/>
        <v>8.2879010100229022E-2</v>
      </c>
      <c r="E91" s="97">
        <f t="shared" si="5"/>
        <v>8.2879010100229022E-2</v>
      </c>
      <c r="F91" s="96">
        <f t="shared" si="6"/>
        <v>0.30034100352738458</v>
      </c>
      <c r="G91" s="97">
        <f t="shared" si="7"/>
        <v>0.30034100352738458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22408</v>
      </c>
      <c r="W91" s="112">
        <v>23029</v>
      </c>
      <c r="X91" s="112">
        <v>23496</v>
      </c>
      <c r="Y91" s="112">
        <v>24399</v>
      </c>
      <c r="Z91" s="112">
        <v>25238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1257</v>
      </c>
      <c r="W93" s="112">
        <v>1301</v>
      </c>
      <c r="X93" s="112">
        <v>1328</v>
      </c>
      <c r="Y93" s="112">
        <v>1396</v>
      </c>
      <c r="Z93" s="112">
        <v>1402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3721</v>
      </c>
      <c r="W94" s="112">
        <v>3832</v>
      </c>
      <c r="X94" s="112">
        <v>3909</v>
      </c>
      <c r="Y94" s="112">
        <v>4030</v>
      </c>
      <c r="Z94" s="112">
        <v>4132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625</v>
      </c>
      <c r="W95" s="112">
        <v>661</v>
      </c>
      <c r="X95" s="112">
        <v>690</v>
      </c>
      <c r="Y95" s="112">
        <v>726</v>
      </c>
      <c r="Z95" s="112">
        <v>804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3648</v>
      </c>
      <c r="W96" s="112">
        <v>3808</v>
      </c>
      <c r="X96" s="112">
        <v>4053</v>
      </c>
      <c r="Y96" s="112">
        <v>4257</v>
      </c>
      <c r="Z96" s="112">
        <v>4379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4021</v>
      </c>
      <c r="W97" s="112">
        <v>4028</v>
      </c>
      <c r="X97" s="112">
        <v>4035</v>
      </c>
      <c r="Y97" s="112">
        <v>4102</v>
      </c>
      <c r="Z97" s="112">
        <v>4184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2285</v>
      </c>
      <c r="W98" s="112">
        <v>2368</v>
      </c>
      <c r="X98" s="112">
        <v>2446</v>
      </c>
      <c r="Y98" s="112">
        <v>2509</v>
      </c>
      <c r="Z98" s="112">
        <v>2587</v>
      </c>
    </row>
    <row r="99" spans="1:32" ht="15" customHeight="1" x14ac:dyDescent="0.25">
      <c r="S99" s="115" t="s">
        <v>196</v>
      </c>
      <c r="T99" s="115"/>
      <c r="U99" s="112"/>
      <c r="V99" s="112">
        <v>326</v>
      </c>
      <c r="W99" s="112">
        <v>373</v>
      </c>
      <c r="X99" s="112">
        <v>380</v>
      </c>
      <c r="Y99" s="112">
        <v>396</v>
      </c>
      <c r="Z99" s="112">
        <v>474</v>
      </c>
    </row>
    <row r="100" spans="1:32" ht="15" customHeight="1" x14ac:dyDescent="0.25">
      <c r="S100" s="115" t="s">
        <v>58</v>
      </c>
      <c r="T100" s="115"/>
      <c r="U100" s="112"/>
      <c r="V100" s="112">
        <v>1811</v>
      </c>
      <c r="W100" s="112">
        <v>1932</v>
      </c>
      <c r="X100" s="112">
        <v>2025</v>
      </c>
      <c r="Y100" s="112">
        <v>2089</v>
      </c>
      <c r="Z100" s="112">
        <v>2036</v>
      </c>
    </row>
    <row r="101" spans="1:32" x14ac:dyDescent="0.25">
      <c r="A101" s="18"/>
      <c r="S101" s="118" t="s">
        <v>53</v>
      </c>
      <c r="T101" s="118"/>
      <c r="U101" s="112"/>
      <c r="V101" s="112">
        <v>20524</v>
      </c>
      <c r="W101" s="112">
        <v>21096</v>
      </c>
      <c r="X101" s="112">
        <v>21710</v>
      </c>
      <c r="Y101" s="112">
        <v>22528</v>
      </c>
      <c r="Z101" s="112">
        <v>23237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43629</v>
      </c>
      <c r="W104" s="112">
        <v>48102</v>
      </c>
      <c r="X104" s="112">
        <v>49419</v>
      </c>
      <c r="Y104" s="112">
        <v>53491</v>
      </c>
      <c r="Z104" s="112">
        <v>55849</v>
      </c>
      <c r="AB104" s="109" t="str">
        <f>TEXT(Z104,"###,###")</f>
        <v>55,849</v>
      </c>
      <c r="AD104" s="130">
        <f>Z104/($Z$4)*100</f>
        <v>76.923818574990008</v>
      </c>
      <c r="AF104" s="109"/>
    </row>
    <row r="105" spans="1:32" x14ac:dyDescent="0.25">
      <c r="S105" s="115" t="s">
        <v>17</v>
      </c>
      <c r="T105" s="115"/>
      <c r="U105" s="112"/>
      <c r="V105" s="112">
        <v>13568</v>
      </c>
      <c r="W105" s="112">
        <v>13454</v>
      </c>
      <c r="X105" s="112">
        <v>13559</v>
      </c>
      <c r="Y105" s="112">
        <v>14040</v>
      </c>
      <c r="Z105" s="112">
        <v>13213</v>
      </c>
      <c r="AB105" s="109" t="str">
        <f>TEXT(Z105,"###,###")</f>
        <v>13,213</v>
      </c>
      <c r="AD105" s="130">
        <f>Z105/($Z$4)*100</f>
        <v>18.198972494249549</v>
      </c>
      <c r="AF105" s="109"/>
    </row>
    <row r="106" spans="1:32" x14ac:dyDescent="0.25">
      <c r="S106" s="118" t="s">
        <v>53</v>
      </c>
      <c r="T106" s="118"/>
      <c r="U106" s="120"/>
      <c r="V106" s="120">
        <v>57197</v>
      </c>
      <c r="W106" s="120">
        <v>61556</v>
      </c>
      <c r="X106" s="120">
        <v>62978</v>
      </c>
      <c r="Y106" s="120">
        <v>67531</v>
      </c>
      <c r="Z106" s="120">
        <v>69062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6983</v>
      </c>
      <c r="W108" s="112">
        <v>7345</v>
      </c>
      <c r="X108" s="112">
        <v>7657</v>
      </c>
      <c r="Y108" s="112">
        <v>8100</v>
      </c>
      <c r="Z108" s="112">
        <v>7534</v>
      </c>
      <c r="AB108" s="109" t="str">
        <f>TEXT(Z108,"###,###")</f>
        <v>7,534</v>
      </c>
      <c r="AD108" s="130">
        <f>Z108/($Z$4)*100</f>
        <v>10.376981667424211</v>
      </c>
      <c r="AF108" s="109"/>
    </row>
    <row r="109" spans="1:32" x14ac:dyDescent="0.25">
      <c r="S109" s="115" t="s">
        <v>20</v>
      </c>
      <c r="T109" s="115"/>
      <c r="U109" s="112"/>
      <c r="V109" s="112">
        <v>7934</v>
      </c>
      <c r="W109" s="112">
        <v>8452</v>
      </c>
      <c r="X109" s="112">
        <v>9626</v>
      </c>
      <c r="Y109" s="112">
        <v>9822</v>
      </c>
      <c r="Z109" s="112">
        <v>9919</v>
      </c>
      <c r="AB109" s="109" t="str">
        <f>TEXT(Z109,"###,###")</f>
        <v>9,919</v>
      </c>
      <c r="AD109" s="130">
        <f>Z109/($Z$4)*100</f>
        <v>13.661969891051335</v>
      </c>
      <c r="AF109" s="109"/>
    </row>
    <row r="110" spans="1:32" x14ac:dyDescent="0.25">
      <c r="S110" s="115" t="s">
        <v>21</v>
      </c>
      <c r="T110" s="115"/>
      <c r="U110" s="112"/>
      <c r="V110" s="112">
        <v>13322</v>
      </c>
      <c r="W110" s="112">
        <v>12798</v>
      </c>
      <c r="X110" s="112">
        <v>15485</v>
      </c>
      <c r="Y110" s="112">
        <v>16219</v>
      </c>
      <c r="Z110" s="112">
        <v>16463</v>
      </c>
      <c r="AB110" s="109" t="str">
        <f>TEXT(Z110,"###,###")</f>
        <v>16,463</v>
      </c>
      <c r="AD110" s="130">
        <f>Z110/($Z$4)*100</f>
        <v>22.675371541120889</v>
      </c>
      <c r="AF110" s="109"/>
    </row>
    <row r="111" spans="1:32" x14ac:dyDescent="0.25">
      <c r="S111" s="115" t="s">
        <v>22</v>
      </c>
      <c r="T111" s="115"/>
      <c r="U111" s="112"/>
      <c r="V111" s="112">
        <v>28860</v>
      </c>
      <c r="W111" s="112">
        <v>29388</v>
      </c>
      <c r="X111" s="112">
        <v>30210</v>
      </c>
      <c r="Y111" s="112">
        <v>33391</v>
      </c>
      <c r="Z111" s="112">
        <v>35151</v>
      </c>
      <c r="AB111" s="109" t="str">
        <f>TEXT(Z111,"###,###")</f>
        <v>35,151</v>
      </c>
      <c r="AD111" s="130">
        <f>Z111/($Z$4)*100</f>
        <v>48.415354737407547</v>
      </c>
      <c r="AF111" s="109"/>
    </row>
    <row r="112" spans="1:32" x14ac:dyDescent="0.25">
      <c r="S112" s="118" t="s">
        <v>53</v>
      </c>
      <c r="T112" s="118"/>
      <c r="U112" s="112"/>
      <c r="V112" s="112">
        <v>60784</v>
      </c>
      <c r="W112" s="112">
        <v>61740</v>
      </c>
      <c r="X112" s="112">
        <v>66473</v>
      </c>
      <c r="Y112" s="112">
        <v>71044</v>
      </c>
      <c r="Z112" s="112">
        <v>72599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40.15</v>
      </c>
      <c r="W118" s="131">
        <v>40.270000000000003</v>
      </c>
      <c r="X118" s="131">
        <v>40.1</v>
      </c>
      <c r="Y118" s="131">
        <v>39.979999999999997</v>
      </c>
      <c r="Z118" s="131">
        <v>39.97</v>
      </c>
      <c r="AB118" s="109" t="str">
        <f>TEXT(Z118,"##.0")</f>
        <v>40.0</v>
      </c>
    </row>
    <row r="120" spans="19:32" x14ac:dyDescent="0.25">
      <c r="S120" s="101" t="s">
        <v>97</v>
      </c>
      <c r="T120" s="112"/>
      <c r="U120" s="112"/>
      <c r="V120" s="112">
        <v>38149</v>
      </c>
      <c r="W120" s="112">
        <v>39130</v>
      </c>
      <c r="X120" s="112">
        <v>40162</v>
      </c>
      <c r="Y120" s="112">
        <v>41708</v>
      </c>
      <c r="Z120" s="112">
        <v>43076</v>
      </c>
      <c r="AB120" s="109" t="str">
        <f>TEXT(Z120,"###,###")</f>
        <v>43,076</v>
      </c>
    </row>
    <row r="121" spans="19:32" x14ac:dyDescent="0.25">
      <c r="S121" s="101" t="s">
        <v>98</v>
      </c>
      <c r="T121" s="112"/>
      <c r="U121" s="112"/>
      <c r="V121" s="112">
        <v>2157</v>
      </c>
      <c r="W121" s="112">
        <v>2280</v>
      </c>
      <c r="X121" s="112">
        <v>2270</v>
      </c>
      <c r="Y121" s="112">
        <v>2194</v>
      </c>
      <c r="Z121" s="112">
        <v>2227</v>
      </c>
      <c r="AB121" s="109" t="str">
        <f>TEXT(Z121,"###,###")</f>
        <v>2,227</v>
      </c>
    </row>
    <row r="122" spans="19:32" x14ac:dyDescent="0.25">
      <c r="S122" s="101" t="s">
        <v>99</v>
      </c>
      <c r="T122" s="112"/>
      <c r="U122" s="112"/>
      <c r="V122" s="112">
        <v>2626</v>
      </c>
      <c r="W122" s="112">
        <v>2716</v>
      </c>
      <c r="X122" s="112">
        <v>2853</v>
      </c>
      <c r="Y122" s="112">
        <v>3106</v>
      </c>
      <c r="Z122" s="112">
        <v>3252</v>
      </c>
      <c r="AB122" s="109" t="str">
        <f>TEXT(Z122,"###,###")</f>
        <v>3,252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40775</v>
      </c>
      <c r="W124" s="112">
        <v>41846</v>
      </c>
      <c r="X124" s="112">
        <v>43015</v>
      </c>
      <c r="Y124" s="112">
        <v>44814</v>
      </c>
      <c r="Z124" s="112">
        <v>46328</v>
      </c>
      <c r="AB124" s="109" t="str">
        <f>TEXT(Z124,"###,###")</f>
        <v>46,328</v>
      </c>
      <c r="AD124" s="127">
        <f>Z124/$Z$7*100</f>
        <v>95.415413766116075</v>
      </c>
    </row>
    <row r="125" spans="19:32" x14ac:dyDescent="0.25">
      <c r="S125" s="101" t="s">
        <v>101</v>
      </c>
      <c r="T125" s="112"/>
      <c r="U125" s="112"/>
      <c r="V125" s="112">
        <v>4783</v>
      </c>
      <c r="W125" s="112">
        <v>4996</v>
      </c>
      <c r="X125" s="112">
        <v>5123</v>
      </c>
      <c r="Y125" s="112">
        <v>5300</v>
      </c>
      <c r="Z125" s="112">
        <v>5479</v>
      </c>
      <c r="AB125" s="109" t="str">
        <f>TEXT(Z125,"###,###")</f>
        <v>5,479</v>
      </c>
      <c r="AD125" s="127">
        <f>Z125/$Z$7*100</f>
        <v>11.284343205503152</v>
      </c>
    </row>
    <row r="127" spans="19:32" x14ac:dyDescent="0.25">
      <c r="S127" s="101" t="s">
        <v>102</v>
      </c>
      <c r="T127" s="112"/>
      <c r="U127" s="112"/>
      <c r="V127" s="112">
        <v>22404</v>
      </c>
      <c r="W127" s="112">
        <v>23029</v>
      </c>
      <c r="X127" s="112">
        <v>23501</v>
      </c>
      <c r="Y127" s="112">
        <v>24398</v>
      </c>
      <c r="Z127" s="112">
        <v>25235</v>
      </c>
      <c r="AB127" s="109" t="str">
        <f>TEXT(Z127,"###,###")</f>
        <v>25,235</v>
      </c>
      <c r="AD127" s="127">
        <f>Z127/$Z$7*100</f>
        <v>51.973060921860196</v>
      </c>
    </row>
    <row r="128" spans="19:32" x14ac:dyDescent="0.25">
      <c r="S128" s="101" t="s">
        <v>103</v>
      </c>
      <c r="T128" s="112"/>
      <c r="U128" s="112"/>
      <c r="V128" s="112">
        <v>20525</v>
      </c>
      <c r="W128" s="112">
        <v>21098</v>
      </c>
      <c r="X128" s="112">
        <v>21710</v>
      </c>
      <c r="Y128" s="112">
        <v>22532</v>
      </c>
      <c r="Z128" s="112">
        <v>23241</v>
      </c>
      <c r="AB128" s="109" t="str">
        <f>TEXT(Z128,"###,###")</f>
        <v>23,241</v>
      </c>
      <c r="AD128" s="127">
        <f>Z128/$Z$7*100</f>
        <v>47.86629319932446</v>
      </c>
    </row>
    <row r="130" spans="19:20" x14ac:dyDescent="0.25">
      <c r="S130" s="101" t="s">
        <v>277</v>
      </c>
      <c r="T130" s="127">
        <v>88.717716357045759</v>
      </c>
    </row>
    <row r="131" spans="19:20" x14ac:dyDescent="0.25">
      <c r="S131" s="101" t="s">
        <v>278</v>
      </c>
      <c r="T131" s="127">
        <v>4.5866457964328378</v>
      </c>
    </row>
    <row r="132" spans="19:20" x14ac:dyDescent="0.25">
      <c r="S132" s="101" t="s">
        <v>279</v>
      </c>
      <c r="T132" s="127">
        <v>6.6976974090703134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755125-CAC0-416B-AED7-6BF485582E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FD2B1B-C8CA-4357-AE43-21CC53D1F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B103E7B-C405-4CD8-AF3D-21021B85A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2E88617-A4FE-4B52-8100-608B40C154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73E8-A92A-43CA-BF14-7C28B9D23364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9.62 Scenic Rim,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31078</v>
      </c>
      <c r="W4" s="108">
        <v>31217</v>
      </c>
      <c r="X4" s="108">
        <v>32580</v>
      </c>
      <c r="Y4" s="108">
        <v>35761</v>
      </c>
      <c r="Z4" s="108">
        <v>36775</v>
      </c>
      <c r="AB4" s="109" t="str">
        <f>TEXT(Z4,"###,###")</f>
        <v>36,775</v>
      </c>
      <c r="AD4" s="110">
        <f>Z4/Y4-1</f>
        <v>2.835491177539784E-2</v>
      </c>
      <c r="AF4" s="110">
        <f>Z4/V4-1</f>
        <v>0.18331295450157659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16063</v>
      </c>
      <c r="W5" s="108">
        <v>16102</v>
      </c>
      <c r="X5" s="108">
        <v>16679</v>
      </c>
      <c r="Y5" s="108">
        <v>18010</v>
      </c>
      <c r="Z5" s="108">
        <v>18480</v>
      </c>
      <c r="AB5" s="109" t="str">
        <f>TEXT(Z5,"###,###")</f>
        <v>18,480</v>
      </c>
      <c r="AD5" s="110">
        <f t="shared" ref="AD5:AD9" si="0">Z5/Y5-1</f>
        <v>2.6096612992781765E-2</v>
      </c>
      <c r="AF5" s="110">
        <f t="shared" ref="AF5:AF9" si="1">Z5/V5-1</f>
        <v>0.15047002427939993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15009</v>
      </c>
      <c r="W6" s="108">
        <v>15119</v>
      </c>
      <c r="X6" s="108">
        <v>15868</v>
      </c>
      <c r="Y6" s="108">
        <v>17721</v>
      </c>
      <c r="Z6" s="108">
        <v>18272</v>
      </c>
      <c r="AB6" s="109" t="str">
        <f>TEXT(Z6,"###,###")</f>
        <v>18,272</v>
      </c>
      <c r="AD6" s="110">
        <f t="shared" si="0"/>
        <v>3.1093053439422258E-2</v>
      </c>
      <c r="AF6" s="110">
        <f t="shared" si="1"/>
        <v>0.21740289159837434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22117</v>
      </c>
      <c r="W7" s="108">
        <v>22543</v>
      </c>
      <c r="X7" s="108">
        <v>22959</v>
      </c>
      <c r="Y7" s="108">
        <v>24195</v>
      </c>
      <c r="Z7" s="108">
        <v>25045</v>
      </c>
      <c r="AB7" s="109" t="str">
        <f>TEXT(Z7,"###,###")</f>
        <v>25,045</v>
      </c>
      <c r="AD7" s="110">
        <f t="shared" si="0"/>
        <v>3.5131225459805737E-2</v>
      </c>
      <c r="AF7" s="110">
        <f t="shared" si="1"/>
        <v>0.13238685174300313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36,775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25,045</v>
      </c>
      <c r="P8" s="67"/>
      <c r="S8" s="107" t="s">
        <v>82</v>
      </c>
      <c r="T8" s="108"/>
      <c r="U8" s="108"/>
      <c r="V8" s="108">
        <v>42242</v>
      </c>
      <c r="W8" s="108">
        <v>42021.87</v>
      </c>
      <c r="X8" s="108">
        <v>44492</v>
      </c>
      <c r="Y8" s="108">
        <v>45047.95</v>
      </c>
      <c r="Z8" s="108">
        <v>48170</v>
      </c>
      <c r="AB8" s="109" t="str">
        <f>TEXT(Z8,"$###,###")</f>
        <v>$48,170</v>
      </c>
      <c r="AD8" s="110">
        <f t="shared" si="0"/>
        <v>6.9305040517937178E-2</v>
      </c>
      <c r="AF8" s="110">
        <f t="shared" si="1"/>
        <v>0.14033426447611386</v>
      </c>
    </row>
    <row r="9" spans="1:32" x14ac:dyDescent="0.25">
      <c r="A9" s="30" t="s">
        <v>14</v>
      </c>
      <c r="B9" s="71"/>
      <c r="C9" s="72"/>
      <c r="D9" s="73">
        <f>AD104</f>
        <v>75.573079537729441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51.080055899381115</v>
      </c>
      <c r="P9" s="74" t="s">
        <v>83</v>
      </c>
      <c r="S9" s="107" t="s">
        <v>7</v>
      </c>
      <c r="T9" s="108"/>
      <c r="U9" s="108"/>
      <c r="V9" s="108">
        <v>1100256265</v>
      </c>
      <c r="W9" s="108">
        <v>1142273732</v>
      </c>
      <c r="X9" s="108">
        <v>1236294585</v>
      </c>
      <c r="Y9" s="108">
        <v>1338971960</v>
      </c>
      <c r="Z9" s="108">
        <v>1482478528</v>
      </c>
      <c r="AB9" s="109" t="str">
        <f>TEXT(Z9/1000000,"$#,###.0")&amp;" mil"</f>
        <v>$1,482.5 mil</v>
      </c>
      <c r="AD9" s="110">
        <f t="shared" si="0"/>
        <v>0.10717667903964179</v>
      </c>
      <c r="AF9" s="110">
        <f t="shared" si="1"/>
        <v>0.34739385283118573</v>
      </c>
    </row>
    <row r="10" spans="1:32" x14ac:dyDescent="0.25">
      <c r="A10" s="30" t="s">
        <v>17</v>
      </c>
      <c r="B10" s="71"/>
      <c r="C10" s="72"/>
      <c r="D10" s="73">
        <f>AD105</f>
        <v>14.836165873555403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48.820123777201033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78.231183869035732</v>
      </c>
      <c r="P11" s="74" t="s">
        <v>83</v>
      </c>
      <c r="S11" s="107" t="s">
        <v>29</v>
      </c>
      <c r="T11" s="112"/>
      <c r="U11" s="112"/>
      <c r="V11" s="112">
        <v>26091</v>
      </c>
      <c r="W11" s="112">
        <v>26223</v>
      </c>
      <c r="X11" s="112">
        <v>27343</v>
      </c>
      <c r="Y11" s="112">
        <v>30362</v>
      </c>
      <c r="Z11" s="112">
        <v>31323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12.026352565382311</v>
      </c>
      <c r="P12" s="74" t="s">
        <v>83</v>
      </c>
      <c r="S12" s="107" t="s">
        <v>30</v>
      </c>
      <c r="T12" s="112"/>
      <c r="U12" s="112"/>
      <c r="V12" s="112">
        <v>4982</v>
      </c>
      <c r="W12" s="112">
        <v>4993</v>
      </c>
      <c r="X12" s="112">
        <v>5237</v>
      </c>
      <c r="Y12" s="112">
        <v>5394</v>
      </c>
      <c r="Z12" s="112">
        <v>5451</v>
      </c>
    </row>
    <row r="13" spans="1:32" ht="15" customHeight="1" x14ac:dyDescent="0.25">
      <c r="A13" s="30" t="s">
        <v>19</v>
      </c>
      <c r="B13" s="72"/>
      <c r="C13" s="72"/>
      <c r="D13" s="73">
        <f>AD108</f>
        <v>17.539089055064583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9.7584348173288085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17.411284840244733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21.696804894629505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16.381789137380192</v>
      </c>
      <c r="P15" s="74" t="s">
        <v>83</v>
      </c>
      <c r="S15" s="115" t="s">
        <v>59</v>
      </c>
      <c r="T15" s="115"/>
      <c r="U15" s="116"/>
      <c r="V15" s="116">
        <v>1762</v>
      </c>
      <c r="W15" s="116">
        <v>1861</v>
      </c>
      <c r="X15" s="116">
        <v>1891</v>
      </c>
      <c r="Y15" s="112">
        <v>1930</v>
      </c>
      <c r="Z15" s="112">
        <v>2014</v>
      </c>
      <c r="AB15" s="117">
        <f t="shared" ref="AB15:AB34" si="2">IF(Z15="np",0,Z15/$Z$34)</f>
        <v>5.4772912700571115E-2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33.759347382732834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83.618210862619819</v>
      </c>
      <c r="P16" s="37" t="s">
        <v>83</v>
      </c>
      <c r="S16" s="115" t="s">
        <v>60</v>
      </c>
      <c r="T16" s="115"/>
      <c r="U16" s="116"/>
      <c r="V16" s="116">
        <v>253</v>
      </c>
      <c r="W16" s="116">
        <v>250</v>
      </c>
      <c r="X16" s="116">
        <v>244</v>
      </c>
      <c r="Y16" s="112">
        <v>303</v>
      </c>
      <c r="Z16" s="112">
        <v>333</v>
      </c>
      <c r="AB16" s="117">
        <f t="shared" si="2"/>
        <v>9.0562958933913511E-3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1891</v>
      </c>
      <c r="W17" s="116">
        <v>1909</v>
      </c>
      <c r="X17" s="116">
        <v>1986</v>
      </c>
      <c r="Y17" s="112">
        <v>2149</v>
      </c>
      <c r="Z17" s="112">
        <v>2327</v>
      </c>
      <c r="AB17" s="117">
        <f t="shared" si="2"/>
        <v>6.3285286918683709E-2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313</v>
      </c>
      <c r="W18" s="116">
        <v>315</v>
      </c>
      <c r="X18" s="116">
        <v>350</v>
      </c>
      <c r="Y18" s="112">
        <v>340</v>
      </c>
      <c r="Z18" s="112">
        <v>360</v>
      </c>
      <c r="AB18" s="117">
        <f t="shared" si="2"/>
        <v>9.7905901550176776E-3</v>
      </c>
    </row>
    <row r="19" spans="1:28" x14ac:dyDescent="0.25">
      <c r="A19" s="63" t="str">
        <f>$S$1&amp;" ("&amp;$V$2&amp;" to "&amp;$Z$2&amp;")"</f>
        <v>Scenic Rim (2018-19 to 2022-23)</v>
      </c>
      <c r="B19" s="63"/>
      <c r="C19" s="63"/>
      <c r="D19" s="63"/>
      <c r="E19" s="63"/>
      <c r="F19" s="63"/>
      <c r="G19" s="63" t="str">
        <f>$S$1&amp;" ("&amp;$V$2&amp;" to "&amp;$Z$2&amp;")"</f>
        <v>Scenic Rim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2861</v>
      </c>
      <c r="W19" s="116">
        <v>2892</v>
      </c>
      <c r="X19" s="116">
        <v>3009</v>
      </c>
      <c r="Y19" s="112">
        <v>3377</v>
      </c>
      <c r="Z19" s="112">
        <v>3425</v>
      </c>
      <c r="AB19" s="117">
        <f t="shared" si="2"/>
        <v>9.3146586891487623E-2</v>
      </c>
    </row>
    <row r="20" spans="1:28" x14ac:dyDescent="0.25">
      <c r="S20" s="115" t="s">
        <v>64</v>
      </c>
      <c r="T20" s="115"/>
      <c r="U20" s="116"/>
      <c r="V20" s="116">
        <v>1276</v>
      </c>
      <c r="W20" s="116">
        <v>1258</v>
      </c>
      <c r="X20" s="116">
        <v>1337</v>
      </c>
      <c r="Y20" s="112">
        <v>1381</v>
      </c>
      <c r="Z20" s="112">
        <v>1343</v>
      </c>
      <c r="AB20" s="117">
        <f t="shared" si="2"/>
        <v>3.6524340494968721E-2</v>
      </c>
    </row>
    <row r="21" spans="1:28" x14ac:dyDescent="0.25">
      <c r="S21" s="115" t="s">
        <v>65</v>
      </c>
      <c r="T21" s="115"/>
      <c r="U21" s="116"/>
      <c r="V21" s="116">
        <v>2424</v>
      </c>
      <c r="W21" s="116">
        <v>2437</v>
      </c>
      <c r="X21" s="116">
        <v>2680</v>
      </c>
      <c r="Y21" s="112">
        <v>2928</v>
      </c>
      <c r="Z21" s="112">
        <v>3145</v>
      </c>
      <c r="AB21" s="117">
        <f t="shared" si="2"/>
        <v>8.5531683437584993E-2</v>
      </c>
    </row>
    <row r="22" spans="1:28" x14ac:dyDescent="0.25">
      <c r="S22" s="115" t="s">
        <v>66</v>
      </c>
      <c r="T22" s="115"/>
      <c r="U22" s="116"/>
      <c r="V22" s="116">
        <v>1978</v>
      </c>
      <c r="W22" s="116">
        <v>1959</v>
      </c>
      <c r="X22" s="116">
        <v>2011</v>
      </c>
      <c r="Y22" s="112">
        <v>2355</v>
      </c>
      <c r="Z22" s="112">
        <v>2653</v>
      </c>
      <c r="AB22" s="117">
        <f t="shared" si="2"/>
        <v>7.21512102257275E-2</v>
      </c>
    </row>
    <row r="23" spans="1:28" x14ac:dyDescent="0.25">
      <c r="S23" s="115" t="s">
        <v>67</v>
      </c>
      <c r="T23" s="115"/>
      <c r="U23" s="116"/>
      <c r="V23" s="116">
        <v>1217</v>
      </c>
      <c r="W23" s="116">
        <v>1272</v>
      </c>
      <c r="X23" s="116">
        <v>1302</v>
      </c>
      <c r="Y23" s="112">
        <v>1433</v>
      </c>
      <c r="Z23" s="112">
        <v>1479</v>
      </c>
      <c r="AB23" s="117">
        <f t="shared" si="2"/>
        <v>4.0223007886864288E-2</v>
      </c>
    </row>
    <row r="24" spans="1:28" x14ac:dyDescent="0.25">
      <c r="S24" s="115" t="s">
        <v>68</v>
      </c>
      <c r="T24" s="115"/>
      <c r="U24" s="116"/>
      <c r="V24" s="116">
        <v>415</v>
      </c>
      <c r="W24" s="116">
        <v>328</v>
      </c>
      <c r="X24" s="116">
        <v>397</v>
      </c>
      <c r="Y24" s="112">
        <v>533</v>
      </c>
      <c r="Z24" s="112">
        <v>505</v>
      </c>
      <c r="AB24" s="117">
        <f t="shared" si="2"/>
        <v>1.3734022300788686E-2</v>
      </c>
    </row>
    <row r="25" spans="1:28" x14ac:dyDescent="0.25">
      <c r="S25" s="115" t="s">
        <v>69</v>
      </c>
      <c r="T25" s="115"/>
      <c r="U25" s="116"/>
      <c r="V25" s="116">
        <v>903</v>
      </c>
      <c r="W25" s="116">
        <v>889</v>
      </c>
      <c r="X25" s="116">
        <v>980</v>
      </c>
      <c r="Y25" s="112">
        <v>1070</v>
      </c>
      <c r="Z25" s="112">
        <v>1122</v>
      </c>
      <c r="AB25" s="117">
        <f t="shared" si="2"/>
        <v>3.0514005983138429E-2</v>
      </c>
    </row>
    <row r="26" spans="1:28" x14ac:dyDescent="0.25">
      <c r="S26" s="115" t="s">
        <v>70</v>
      </c>
      <c r="T26" s="115"/>
      <c r="U26" s="116"/>
      <c r="V26" s="116">
        <v>668</v>
      </c>
      <c r="W26" s="116">
        <v>706</v>
      </c>
      <c r="X26" s="116">
        <v>745</v>
      </c>
      <c r="Y26" s="112">
        <v>865</v>
      </c>
      <c r="Z26" s="112">
        <v>837</v>
      </c>
      <c r="AB26" s="117">
        <f t="shared" si="2"/>
        <v>2.27631221104161E-2</v>
      </c>
    </row>
    <row r="27" spans="1:28" x14ac:dyDescent="0.25">
      <c r="S27" s="115" t="s">
        <v>71</v>
      </c>
      <c r="T27" s="115"/>
      <c r="U27" s="116"/>
      <c r="V27" s="116">
        <v>1675</v>
      </c>
      <c r="W27" s="116">
        <v>1805</v>
      </c>
      <c r="X27" s="116">
        <v>1985</v>
      </c>
      <c r="Y27" s="112">
        <v>2214</v>
      </c>
      <c r="Z27" s="112">
        <v>2284</v>
      </c>
      <c r="AB27" s="117">
        <f t="shared" si="2"/>
        <v>6.2115855316834376E-2</v>
      </c>
    </row>
    <row r="28" spans="1:28" x14ac:dyDescent="0.25">
      <c r="S28" s="115" t="s">
        <v>72</v>
      </c>
      <c r="T28" s="115"/>
      <c r="U28" s="116"/>
      <c r="V28" s="116">
        <v>1923</v>
      </c>
      <c r="W28" s="116">
        <v>2054</v>
      </c>
      <c r="X28" s="116">
        <v>2238</v>
      </c>
      <c r="Y28" s="112">
        <v>2573</v>
      </c>
      <c r="Z28" s="112">
        <v>2522</v>
      </c>
      <c r="AB28" s="117">
        <f t="shared" si="2"/>
        <v>6.858852325265162E-2</v>
      </c>
    </row>
    <row r="29" spans="1:28" x14ac:dyDescent="0.25">
      <c r="S29" s="115" t="s">
        <v>73</v>
      </c>
      <c r="T29" s="115"/>
      <c r="U29" s="116"/>
      <c r="V29" s="116">
        <v>1819</v>
      </c>
      <c r="W29" s="116">
        <v>1734</v>
      </c>
      <c r="X29" s="116">
        <v>1676</v>
      </c>
      <c r="Y29" s="112">
        <v>1839</v>
      </c>
      <c r="Z29" s="112">
        <v>1775</v>
      </c>
      <c r="AB29" s="117">
        <f t="shared" si="2"/>
        <v>4.8273048680989937E-2</v>
      </c>
    </row>
    <row r="30" spans="1:28" x14ac:dyDescent="0.25">
      <c r="S30" s="115" t="s">
        <v>74</v>
      </c>
      <c r="T30" s="115"/>
      <c r="U30" s="116"/>
      <c r="V30" s="116">
        <v>2426</v>
      </c>
      <c r="W30" s="116">
        <v>2417</v>
      </c>
      <c r="X30" s="116">
        <v>2415</v>
      </c>
      <c r="Y30" s="112">
        <v>2536</v>
      </c>
      <c r="Z30" s="112">
        <v>2641</v>
      </c>
      <c r="AB30" s="117">
        <f t="shared" si="2"/>
        <v>7.1824857220560243E-2</v>
      </c>
    </row>
    <row r="31" spans="1:28" x14ac:dyDescent="0.25">
      <c r="S31" s="115" t="s">
        <v>75</v>
      </c>
      <c r="T31" s="115"/>
      <c r="U31" s="116"/>
      <c r="V31" s="116">
        <v>2960</v>
      </c>
      <c r="W31" s="116">
        <v>3020</v>
      </c>
      <c r="X31" s="116">
        <v>3299</v>
      </c>
      <c r="Y31" s="112">
        <v>3732</v>
      </c>
      <c r="Z31" s="112">
        <v>3763</v>
      </c>
      <c r="AB31" s="117">
        <f t="shared" si="2"/>
        <v>0.10233886320369867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611</v>
      </c>
      <c r="W32" s="116">
        <v>622</v>
      </c>
      <c r="X32" s="116">
        <v>612</v>
      </c>
      <c r="Y32" s="112">
        <v>671</v>
      </c>
      <c r="Z32" s="112">
        <v>795</v>
      </c>
      <c r="AB32" s="117">
        <f t="shared" si="2"/>
        <v>2.1620886592330704E-2</v>
      </c>
    </row>
    <row r="33" spans="19:32" x14ac:dyDescent="0.25">
      <c r="S33" s="115" t="s">
        <v>77</v>
      </c>
      <c r="T33" s="115"/>
      <c r="U33" s="116"/>
      <c r="V33" s="116">
        <v>1370</v>
      </c>
      <c r="W33" s="116">
        <v>1395</v>
      </c>
      <c r="X33" s="116">
        <v>1445</v>
      </c>
      <c r="Y33" s="112">
        <v>1632</v>
      </c>
      <c r="Z33" s="112">
        <v>1703</v>
      </c>
      <c r="AB33" s="117">
        <f t="shared" si="2"/>
        <v>4.6314930649986402E-2</v>
      </c>
    </row>
    <row r="34" spans="19:32" x14ac:dyDescent="0.25">
      <c r="S34" s="118" t="s">
        <v>53</v>
      </c>
      <c r="T34" s="118"/>
      <c r="U34" s="119"/>
      <c r="V34" s="119">
        <v>31077</v>
      </c>
      <c r="W34" s="119">
        <v>31221</v>
      </c>
      <c r="X34" s="119">
        <v>32580</v>
      </c>
      <c r="Y34" s="120">
        <v>35757</v>
      </c>
      <c r="Z34" s="120">
        <v>36770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18784</v>
      </c>
      <c r="W37" s="112">
        <v>19096</v>
      </c>
      <c r="X37" s="112">
        <v>19484</v>
      </c>
      <c r="Y37" s="112">
        <v>20149</v>
      </c>
      <c r="Z37" s="112">
        <v>20938</v>
      </c>
      <c r="AB37" s="132">
        <f>Z37/Z40*100</f>
        <v>83.618210862619819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3330</v>
      </c>
      <c r="W38" s="112">
        <v>3446</v>
      </c>
      <c r="X38" s="112">
        <v>3478</v>
      </c>
      <c r="Y38" s="112">
        <v>4051</v>
      </c>
      <c r="Z38" s="112">
        <v>4102</v>
      </c>
      <c r="AB38" s="132">
        <f>Z38/Z40*100</f>
        <v>16.381789137380192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22114</v>
      </c>
      <c r="W40" s="112">
        <v>22542</v>
      </c>
      <c r="X40" s="112">
        <v>22962</v>
      </c>
      <c r="Y40" s="112">
        <v>24200</v>
      </c>
      <c r="Z40" s="112">
        <v>25040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30</v>
      </c>
      <c r="W44" s="112">
        <v>30</v>
      </c>
      <c r="X44" s="112">
        <v>39</v>
      </c>
      <c r="Y44" s="112">
        <v>73</v>
      </c>
      <c r="Z44" s="112">
        <v>65</v>
      </c>
    </row>
    <row r="45" spans="19:32" x14ac:dyDescent="0.25">
      <c r="S45" s="115" t="s">
        <v>37</v>
      </c>
      <c r="T45" s="115"/>
      <c r="U45" s="112"/>
      <c r="V45" s="112">
        <v>421</v>
      </c>
      <c r="W45" s="112">
        <v>434</v>
      </c>
      <c r="X45" s="112">
        <v>510</v>
      </c>
      <c r="Y45" s="112">
        <v>679</v>
      </c>
      <c r="Z45" s="112">
        <v>785</v>
      </c>
    </row>
    <row r="46" spans="19:32" x14ac:dyDescent="0.25">
      <c r="S46" s="115" t="s">
        <v>38</v>
      </c>
      <c r="T46" s="115"/>
      <c r="U46" s="112"/>
      <c r="V46" s="112">
        <v>1038</v>
      </c>
      <c r="W46" s="112">
        <v>991</v>
      </c>
      <c r="X46" s="112">
        <v>1068</v>
      </c>
      <c r="Y46" s="112">
        <v>1192</v>
      </c>
      <c r="Z46" s="112">
        <v>1198</v>
      </c>
    </row>
    <row r="47" spans="19:32" x14ac:dyDescent="0.25">
      <c r="S47" s="115" t="s">
        <v>39</v>
      </c>
      <c r="T47" s="115"/>
      <c r="U47" s="112"/>
      <c r="V47" s="112">
        <v>1253</v>
      </c>
      <c r="W47" s="112">
        <v>1179</v>
      </c>
      <c r="X47" s="112">
        <v>1176</v>
      </c>
      <c r="Y47" s="112">
        <v>1398</v>
      </c>
      <c r="Z47" s="112">
        <v>1461</v>
      </c>
    </row>
    <row r="48" spans="19:32" x14ac:dyDescent="0.25">
      <c r="S48" s="115" t="s">
        <v>40</v>
      </c>
      <c r="T48" s="115"/>
      <c r="U48" s="112"/>
      <c r="V48" s="112">
        <v>1348</v>
      </c>
      <c r="W48" s="112">
        <v>1551</v>
      </c>
      <c r="X48" s="112">
        <v>1581</v>
      </c>
      <c r="Y48" s="112">
        <v>1610</v>
      </c>
      <c r="Z48" s="112">
        <v>1608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1344</v>
      </c>
      <c r="W49" s="112">
        <v>1302</v>
      </c>
      <c r="X49" s="112">
        <v>1368</v>
      </c>
      <c r="Y49" s="112">
        <v>1526</v>
      </c>
      <c r="Z49" s="112">
        <v>1580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Scenic Rim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1444</v>
      </c>
      <c r="W50" s="112">
        <v>1454</v>
      </c>
      <c r="X50" s="112">
        <v>1494</v>
      </c>
      <c r="Y50" s="112">
        <v>1603</v>
      </c>
      <c r="Z50" s="112">
        <v>1696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1491</v>
      </c>
      <c r="W51" s="112">
        <v>1465</v>
      </c>
      <c r="X51" s="112">
        <v>1591</v>
      </c>
      <c r="Y51" s="112">
        <v>1628</v>
      </c>
      <c r="Z51" s="112">
        <v>1693</v>
      </c>
    </row>
    <row r="52" spans="1:26" ht="15" customHeight="1" x14ac:dyDescent="0.25">
      <c r="S52" s="115" t="s">
        <v>44</v>
      </c>
      <c r="T52" s="115"/>
      <c r="U52" s="112"/>
      <c r="V52" s="112">
        <v>1783</v>
      </c>
      <c r="W52" s="112">
        <v>1784</v>
      </c>
      <c r="X52" s="112">
        <v>1633</v>
      </c>
      <c r="Y52" s="112">
        <v>1755</v>
      </c>
      <c r="Z52" s="112">
        <v>1659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1624</v>
      </c>
      <c r="W53" s="112">
        <v>1578</v>
      </c>
      <c r="X53" s="112">
        <v>1733</v>
      </c>
      <c r="Y53" s="112">
        <v>1771</v>
      </c>
      <c r="Z53" s="112">
        <v>1877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1576</v>
      </c>
      <c r="W54" s="112">
        <v>1591</v>
      </c>
      <c r="X54" s="112">
        <v>1619</v>
      </c>
      <c r="Y54" s="112">
        <v>1709</v>
      </c>
      <c r="Z54" s="112">
        <v>1668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1315</v>
      </c>
      <c r="W55" s="112">
        <v>1295</v>
      </c>
      <c r="X55" s="112">
        <v>1343</v>
      </c>
      <c r="Y55" s="112">
        <v>1452</v>
      </c>
      <c r="Z55" s="112">
        <v>1502</v>
      </c>
    </row>
    <row r="56" spans="1:26" ht="15" customHeight="1" x14ac:dyDescent="0.25">
      <c r="S56" s="115" t="s">
        <v>48</v>
      </c>
      <c r="T56" s="115"/>
      <c r="U56" s="112"/>
      <c r="V56" s="112">
        <v>741</v>
      </c>
      <c r="W56" s="112">
        <v>747</v>
      </c>
      <c r="X56" s="112">
        <v>796</v>
      </c>
      <c r="Y56" s="112">
        <v>889</v>
      </c>
      <c r="Z56" s="112">
        <v>927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381</v>
      </c>
      <c r="W57" s="112">
        <v>410</v>
      </c>
      <c r="X57" s="112">
        <v>404</v>
      </c>
      <c r="Y57" s="112">
        <v>378</v>
      </c>
      <c r="Z57" s="112">
        <v>396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149</v>
      </c>
      <c r="W58" s="112">
        <v>175</v>
      </c>
      <c r="X58" s="112">
        <v>194</v>
      </c>
      <c r="Y58" s="112">
        <v>235</v>
      </c>
      <c r="Z58" s="112">
        <v>227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77</v>
      </c>
      <c r="W59" s="112">
        <v>84</v>
      </c>
      <c r="X59" s="112">
        <v>83</v>
      </c>
      <c r="Y59" s="112">
        <v>82</v>
      </c>
      <c r="Z59" s="112">
        <v>94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42</v>
      </c>
      <c r="X60" s="112">
        <v>47</v>
      </c>
      <c r="Y60" s="112">
        <v>51</v>
      </c>
      <c r="Z60" s="112">
        <v>49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16064</v>
      </c>
      <c r="W61" s="112">
        <v>16107</v>
      </c>
      <c r="X61" s="112">
        <v>16679</v>
      </c>
      <c r="Y61" s="112">
        <v>18007</v>
      </c>
      <c r="Z61" s="112">
        <v>18478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48</v>
      </c>
      <c r="X63" s="112">
        <v>57</v>
      </c>
      <c r="Y63" s="112">
        <v>70</v>
      </c>
      <c r="Z63" s="112">
        <v>81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458</v>
      </c>
      <c r="W64" s="112">
        <v>442</v>
      </c>
      <c r="X64" s="112">
        <v>544</v>
      </c>
      <c r="Y64" s="112">
        <v>759</v>
      </c>
      <c r="Z64" s="112">
        <v>806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Scenic Rim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992</v>
      </c>
      <c r="W65" s="112">
        <v>984</v>
      </c>
      <c r="X65" s="112">
        <v>1068</v>
      </c>
      <c r="Y65" s="112">
        <v>1241</v>
      </c>
      <c r="Z65" s="112">
        <v>1347</v>
      </c>
    </row>
    <row r="66" spans="1:26" x14ac:dyDescent="0.25">
      <c r="S66" s="115" t="s">
        <v>39</v>
      </c>
      <c r="T66" s="115"/>
      <c r="U66" s="112"/>
      <c r="V66" s="112">
        <v>1178</v>
      </c>
      <c r="W66" s="112">
        <v>1171</v>
      </c>
      <c r="X66" s="112">
        <v>1204</v>
      </c>
      <c r="Y66" s="112">
        <v>1432</v>
      </c>
      <c r="Z66" s="112">
        <v>1430</v>
      </c>
    </row>
    <row r="67" spans="1:26" x14ac:dyDescent="0.25">
      <c r="S67" s="115" t="s">
        <v>40</v>
      </c>
      <c r="T67" s="115"/>
      <c r="U67" s="112"/>
      <c r="V67" s="112">
        <v>1286</v>
      </c>
      <c r="W67" s="112">
        <v>1365</v>
      </c>
      <c r="X67" s="112">
        <v>1332</v>
      </c>
      <c r="Y67" s="112">
        <v>1425</v>
      </c>
      <c r="Z67" s="112">
        <v>1576</v>
      </c>
    </row>
    <row r="68" spans="1:26" x14ac:dyDescent="0.25">
      <c r="S68" s="115" t="s">
        <v>41</v>
      </c>
      <c r="T68" s="115"/>
      <c r="U68" s="112"/>
      <c r="V68" s="112">
        <v>1149</v>
      </c>
      <c r="W68" s="112">
        <v>1175</v>
      </c>
      <c r="X68" s="112">
        <v>1268</v>
      </c>
      <c r="Y68" s="112">
        <v>1425</v>
      </c>
      <c r="Z68" s="112">
        <v>1601</v>
      </c>
    </row>
    <row r="69" spans="1:26" x14ac:dyDescent="0.25">
      <c r="S69" s="115" t="s">
        <v>42</v>
      </c>
      <c r="T69" s="115"/>
      <c r="U69" s="112"/>
      <c r="V69" s="112">
        <v>1313</v>
      </c>
      <c r="W69" s="112">
        <v>1343</v>
      </c>
      <c r="X69" s="112">
        <v>1399</v>
      </c>
      <c r="Y69" s="112">
        <v>1555</v>
      </c>
      <c r="Z69" s="112">
        <v>1541</v>
      </c>
    </row>
    <row r="70" spans="1:26" x14ac:dyDescent="0.25">
      <c r="S70" s="115" t="s">
        <v>43</v>
      </c>
      <c r="T70" s="115"/>
      <c r="U70" s="112"/>
      <c r="V70" s="112">
        <v>1507</v>
      </c>
      <c r="W70" s="112">
        <v>1437</v>
      </c>
      <c r="X70" s="112">
        <v>1451</v>
      </c>
      <c r="Y70" s="112">
        <v>1624</v>
      </c>
      <c r="Z70" s="112">
        <v>1665</v>
      </c>
    </row>
    <row r="71" spans="1:26" x14ac:dyDescent="0.25">
      <c r="S71" s="115" t="s">
        <v>44</v>
      </c>
      <c r="T71" s="115"/>
      <c r="U71" s="112"/>
      <c r="V71" s="112">
        <v>1851</v>
      </c>
      <c r="W71" s="112">
        <v>1735</v>
      </c>
      <c r="X71" s="112">
        <v>1811</v>
      </c>
      <c r="Y71" s="112">
        <v>1912</v>
      </c>
      <c r="Z71" s="112">
        <v>1745</v>
      </c>
    </row>
    <row r="72" spans="1:26" x14ac:dyDescent="0.25">
      <c r="S72" s="115" t="s">
        <v>45</v>
      </c>
      <c r="T72" s="115"/>
      <c r="U72" s="112"/>
      <c r="V72" s="112">
        <v>1664</v>
      </c>
      <c r="W72" s="112">
        <v>1709</v>
      </c>
      <c r="X72" s="112">
        <v>1735</v>
      </c>
      <c r="Y72" s="112">
        <v>1927</v>
      </c>
      <c r="Z72" s="112">
        <v>2041</v>
      </c>
    </row>
    <row r="73" spans="1:26" x14ac:dyDescent="0.25">
      <c r="S73" s="115" t="s">
        <v>46</v>
      </c>
      <c r="T73" s="115"/>
      <c r="U73" s="112"/>
      <c r="V73" s="112">
        <v>1505</v>
      </c>
      <c r="W73" s="112">
        <v>1519</v>
      </c>
      <c r="X73" s="112">
        <v>1625</v>
      </c>
      <c r="Y73" s="112">
        <v>1751</v>
      </c>
      <c r="Z73" s="112">
        <v>1759</v>
      </c>
    </row>
    <row r="74" spans="1:26" x14ac:dyDescent="0.25">
      <c r="S74" s="115" t="s">
        <v>47</v>
      </c>
      <c r="T74" s="115"/>
      <c r="U74" s="112"/>
      <c r="V74" s="112">
        <v>1066</v>
      </c>
      <c r="W74" s="112">
        <v>1115</v>
      </c>
      <c r="X74" s="112">
        <v>1221</v>
      </c>
      <c r="Y74" s="112">
        <v>1359</v>
      </c>
      <c r="Z74" s="112">
        <v>1428</v>
      </c>
    </row>
    <row r="75" spans="1:26" x14ac:dyDescent="0.25">
      <c r="S75" s="115" t="s">
        <v>48</v>
      </c>
      <c r="T75" s="115"/>
      <c r="U75" s="112"/>
      <c r="V75" s="112">
        <v>560</v>
      </c>
      <c r="W75" s="112">
        <v>595</v>
      </c>
      <c r="X75" s="112">
        <v>627</v>
      </c>
      <c r="Y75" s="112">
        <v>693</v>
      </c>
      <c r="Z75" s="112">
        <v>683</v>
      </c>
    </row>
    <row r="76" spans="1:26" x14ac:dyDescent="0.25">
      <c r="S76" s="115" t="s">
        <v>49</v>
      </c>
      <c r="T76" s="115"/>
      <c r="U76" s="112"/>
      <c r="V76" s="112">
        <v>261</v>
      </c>
      <c r="W76" s="112">
        <v>273</v>
      </c>
      <c r="X76" s="112">
        <v>308</v>
      </c>
      <c r="Y76" s="112">
        <v>302</v>
      </c>
      <c r="Z76" s="112">
        <v>301</v>
      </c>
    </row>
    <row r="77" spans="1:26" x14ac:dyDescent="0.25">
      <c r="S77" s="115" t="s">
        <v>50</v>
      </c>
      <c r="T77" s="115"/>
      <c r="U77" s="112"/>
      <c r="V77" s="112">
        <v>102</v>
      </c>
      <c r="W77" s="112">
        <v>119</v>
      </c>
      <c r="X77" s="112">
        <v>134</v>
      </c>
      <c r="Y77" s="112">
        <v>150</v>
      </c>
      <c r="Z77" s="112">
        <v>163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69</v>
      </c>
      <c r="X78" s="112">
        <v>57</v>
      </c>
      <c r="Y78" s="112">
        <v>61</v>
      </c>
      <c r="Z78" s="112">
        <v>59</v>
      </c>
    </row>
    <row r="79" spans="1:26" x14ac:dyDescent="0.25">
      <c r="S79" s="115" t="s">
        <v>52</v>
      </c>
      <c r="T79" s="115"/>
      <c r="U79" s="112"/>
      <c r="V79" s="112">
        <v>29</v>
      </c>
      <c r="W79" s="112">
        <v>29</v>
      </c>
      <c r="X79" s="112">
        <v>27</v>
      </c>
      <c r="Y79" s="112">
        <v>35</v>
      </c>
      <c r="Z79" s="112">
        <v>40</v>
      </c>
    </row>
    <row r="80" spans="1:26" x14ac:dyDescent="0.25">
      <c r="S80" s="118" t="s">
        <v>53</v>
      </c>
      <c r="T80" s="118"/>
      <c r="U80" s="112"/>
      <c r="V80" s="112">
        <v>15011</v>
      </c>
      <c r="W80" s="112">
        <v>15114</v>
      </c>
      <c r="X80" s="112">
        <v>15868</v>
      </c>
      <c r="Y80" s="112">
        <v>17717</v>
      </c>
      <c r="Z80" s="112">
        <v>18268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Scenic Rim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1272</v>
      </c>
      <c r="W83" s="112">
        <v>1316</v>
      </c>
      <c r="X83" s="112">
        <v>1329</v>
      </c>
      <c r="Y83" s="112">
        <v>1347</v>
      </c>
      <c r="Z83" s="112">
        <v>1411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980</v>
      </c>
      <c r="W84" s="112">
        <v>980</v>
      </c>
      <c r="X84" s="112">
        <v>1022</v>
      </c>
      <c r="Y84" s="112">
        <v>1102</v>
      </c>
      <c r="Z84" s="112">
        <v>1114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2117</v>
      </c>
      <c r="W85" s="112">
        <v>2169</v>
      </c>
      <c r="X85" s="112">
        <v>2203</v>
      </c>
      <c r="Y85" s="112">
        <v>2376</v>
      </c>
      <c r="Z85" s="112">
        <v>2429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36,775</v>
      </c>
      <c r="D86" s="96">
        <f t="shared" ref="D86:D91" si="4">AD4</f>
        <v>2.835491177539784E-2</v>
      </c>
      <c r="E86" s="97">
        <f t="shared" ref="E86:E91" si="5">AD4</f>
        <v>2.835491177539784E-2</v>
      </c>
      <c r="F86" s="96">
        <f t="shared" ref="F86:F91" si="6">AF4</f>
        <v>0.18331295450157659</v>
      </c>
      <c r="G86" s="97">
        <f t="shared" ref="G86:G91" si="7">AF4</f>
        <v>0.18331295450157659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567</v>
      </c>
      <c r="W86" s="112">
        <v>580</v>
      </c>
      <c r="X86" s="112">
        <v>612</v>
      </c>
      <c r="Y86" s="112">
        <v>641</v>
      </c>
      <c r="Z86" s="112">
        <v>683</v>
      </c>
    </row>
    <row r="87" spans="1:30" ht="15" customHeight="1" x14ac:dyDescent="0.25">
      <c r="A87" s="98" t="s">
        <v>4</v>
      </c>
      <c r="B87" s="49"/>
      <c r="C87" s="57" t="str">
        <f t="shared" si="3"/>
        <v>18,480</v>
      </c>
      <c r="D87" s="96">
        <f t="shared" si="4"/>
        <v>2.6096612992781765E-2</v>
      </c>
      <c r="E87" s="97">
        <f t="shared" si="5"/>
        <v>2.6096612992781765E-2</v>
      </c>
      <c r="F87" s="96">
        <f t="shared" si="6"/>
        <v>0.15047002427939993</v>
      </c>
      <c r="G87" s="97">
        <f t="shared" si="7"/>
        <v>0.15047002427939993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340</v>
      </c>
      <c r="W87" s="112">
        <v>309</v>
      </c>
      <c r="X87" s="112">
        <v>312</v>
      </c>
      <c r="Y87" s="112">
        <v>351</v>
      </c>
      <c r="Z87" s="112">
        <v>366</v>
      </c>
    </row>
    <row r="88" spans="1:30" ht="15" customHeight="1" x14ac:dyDescent="0.25">
      <c r="A88" s="98" t="s">
        <v>5</v>
      </c>
      <c r="B88" s="49"/>
      <c r="C88" s="57" t="str">
        <f t="shared" si="3"/>
        <v>18,272</v>
      </c>
      <c r="D88" s="96">
        <f t="shared" si="4"/>
        <v>3.1093053439422258E-2</v>
      </c>
      <c r="E88" s="97">
        <f t="shared" si="5"/>
        <v>3.1093053439422258E-2</v>
      </c>
      <c r="F88" s="96">
        <f t="shared" si="6"/>
        <v>0.21740289159837434</v>
      </c>
      <c r="G88" s="97">
        <f t="shared" si="7"/>
        <v>0.21740289159837434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467</v>
      </c>
      <c r="W88" s="112">
        <v>483</v>
      </c>
      <c r="X88" s="112">
        <v>479</v>
      </c>
      <c r="Y88" s="112">
        <v>489</v>
      </c>
      <c r="Z88" s="112">
        <v>524</v>
      </c>
    </row>
    <row r="89" spans="1:30" ht="15" customHeight="1" x14ac:dyDescent="0.25">
      <c r="A89" s="49" t="s">
        <v>6</v>
      </c>
      <c r="B89" s="49"/>
      <c r="C89" s="57" t="str">
        <f t="shared" si="3"/>
        <v>25,045</v>
      </c>
      <c r="D89" s="96">
        <f t="shared" si="4"/>
        <v>3.5131225459805737E-2</v>
      </c>
      <c r="E89" s="97">
        <f t="shared" si="5"/>
        <v>3.5131225459805737E-2</v>
      </c>
      <c r="F89" s="96">
        <f t="shared" si="6"/>
        <v>0.13238685174300313</v>
      </c>
      <c r="G89" s="97">
        <f t="shared" si="7"/>
        <v>0.13238685174300313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1286</v>
      </c>
      <c r="W89" s="112">
        <v>1270</v>
      </c>
      <c r="X89" s="112">
        <v>1297</v>
      </c>
      <c r="Y89" s="112">
        <v>1373</v>
      </c>
      <c r="Z89" s="112">
        <v>1511</v>
      </c>
    </row>
    <row r="90" spans="1:30" ht="15" customHeight="1" x14ac:dyDescent="0.25">
      <c r="A90" s="49" t="s">
        <v>95</v>
      </c>
      <c r="B90" s="49"/>
      <c r="C90" s="57" t="str">
        <f t="shared" si="3"/>
        <v>$48,170</v>
      </c>
      <c r="D90" s="96">
        <f t="shared" si="4"/>
        <v>6.9305040517937178E-2</v>
      </c>
      <c r="E90" s="97">
        <f t="shared" si="5"/>
        <v>6.9305040517937178E-2</v>
      </c>
      <c r="F90" s="96">
        <f t="shared" si="6"/>
        <v>0.14033426447611386</v>
      </c>
      <c r="G90" s="97">
        <f t="shared" si="7"/>
        <v>0.14033426447611386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1620</v>
      </c>
      <c r="W90" s="112">
        <v>1611</v>
      </c>
      <c r="X90" s="112">
        <v>1624</v>
      </c>
      <c r="Y90" s="112">
        <v>1640</v>
      </c>
      <c r="Z90" s="112">
        <v>1551</v>
      </c>
    </row>
    <row r="91" spans="1:30" ht="15" customHeight="1" x14ac:dyDescent="0.25">
      <c r="A91" s="49" t="s">
        <v>7</v>
      </c>
      <c r="B91" s="49"/>
      <c r="C91" s="57" t="str">
        <f t="shared" si="3"/>
        <v>$1,482.5 mil</v>
      </c>
      <c r="D91" s="96">
        <f t="shared" si="4"/>
        <v>0.10717667903964179</v>
      </c>
      <c r="E91" s="97">
        <f t="shared" si="5"/>
        <v>0.10717667903964179</v>
      </c>
      <c r="F91" s="96">
        <f t="shared" si="6"/>
        <v>0.34739385283118573</v>
      </c>
      <c r="G91" s="97">
        <f t="shared" si="7"/>
        <v>0.34739385283118573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11458</v>
      </c>
      <c r="W91" s="112">
        <v>11627</v>
      </c>
      <c r="X91" s="112">
        <v>11796</v>
      </c>
      <c r="Y91" s="112">
        <v>12379</v>
      </c>
      <c r="Z91" s="112">
        <v>12796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841</v>
      </c>
      <c r="W93" s="112">
        <v>905</v>
      </c>
      <c r="X93" s="112">
        <v>951</v>
      </c>
      <c r="Y93" s="112">
        <v>972</v>
      </c>
      <c r="Z93" s="112">
        <v>1037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1762</v>
      </c>
      <c r="W94" s="112">
        <v>1762</v>
      </c>
      <c r="X94" s="112">
        <v>1824</v>
      </c>
      <c r="Y94" s="112">
        <v>1938</v>
      </c>
      <c r="Z94" s="112">
        <v>1979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388</v>
      </c>
      <c r="W95" s="112">
        <v>429</v>
      </c>
      <c r="X95" s="112">
        <v>451</v>
      </c>
      <c r="Y95" s="112">
        <v>469</v>
      </c>
      <c r="Z95" s="112">
        <v>509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1692</v>
      </c>
      <c r="W96" s="112">
        <v>1734</v>
      </c>
      <c r="X96" s="112">
        <v>1776</v>
      </c>
      <c r="Y96" s="112">
        <v>1858</v>
      </c>
      <c r="Z96" s="112">
        <v>1982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1823</v>
      </c>
      <c r="W97" s="112">
        <v>1812</v>
      </c>
      <c r="X97" s="112">
        <v>1810</v>
      </c>
      <c r="Y97" s="112">
        <v>1933</v>
      </c>
      <c r="Z97" s="112">
        <v>1963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938</v>
      </c>
      <c r="W98" s="112">
        <v>883</v>
      </c>
      <c r="X98" s="112">
        <v>934</v>
      </c>
      <c r="Y98" s="112">
        <v>1002</v>
      </c>
      <c r="Z98" s="112">
        <v>996</v>
      </c>
    </row>
    <row r="99" spans="1:32" ht="15" customHeight="1" x14ac:dyDescent="0.25">
      <c r="S99" s="115" t="s">
        <v>196</v>
      </c>
      <c r="T99" s="115"/>
      <c r="U99" s="112"/>
      <c r="V99" s="112">
        <v>114</v>
      </c>
      <c r="W99" s="112">
        <v>124</v>
      </c>
      <c r="X99" s="112">
        <v>129</v>
      </c>
      <c r="Y99" s="112">
        <v>143</v>
      </c>
      <c r="Z99" s="112">
        <v>213</v>
      </c>
    </row>
    <row r="100" spans="1:32" ht="15" customHeight="1" x14ac:dyDescent="0.25">
      <c r="S100" s="115" t="s">
        <v>58</v>
      </c>
      <c r="T100" s="115"/>
      <c r="U100" s="112"/>
      <c r="V100" s="112">
        <v>898</v>
      </c>
      <c r="W100" s="112">
        <v>914</v>
      </c>
      <c r="X100" s="112">
        <v>914</v>
      </c>
      <c r="Y100" s="112">
        <v>979</v>
      </c>
      <c r="Z100" s="112">
        <v>932</v>
      </c>
    </row>
    <row r="101" spans="1:32" x14ac:dyDescent="0.25">
      <c r="A101" s="18"/>
      <c r="S101" s="118" t="s">
        <v>53</v>
      </c>
      <c r="T101" s="118"/>
      <c r="U101" s="112"/>
      <c r="V101" s="112">
        <v>10655</v>
      </c>
      <c r="W101" s="112">
        <v>10916</v>
      </c>
      <c r="X101" s="112">
        <v>11134</v>
      </c>
      <c r="Y101" s="112">
        <v>11789</v>
      </c>
      <c r="Z101" s="112">
        <v>12230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22139</v>
      </c>
      <c r="W104" s="112">
        <v>23290</v>
      </c>
      <c r="X104" s="112">
        <v>23671</v>
      </c>
      <c r="Y104" s="112">
        <v>26536</v>
      </c>
      <c r="Z104" s="112">
        <v>27792</v>
      </c>
      <c r="AB104" s="109" t="str">
        <f>TEXT(Z104,"###,###")</f>
        <v>27,792</v>
      </c>
      <c r="AD104" s="130">
        <f>Z104/($Z$4)*100</f>
        <v>75.573079537729441</v>
      </c>
      <c r="AF104" s="109"/>
    </row>
    <row r="105" spans="1:32" x14ac:dyDescent="0.25">
      <c r="S105" s="115" t="s">
        <v>17</v>
      </c>
      <c r="T105" s="115"/>
      <c r="U105" s="112"/>
      <c r="V105" s="112">
        <v>5446</v>
      </c>
      <c r="W105" s="112">
        <v>5402</v>
      </c>
      <c r="X105" s="112">
        <v>5344</v>
      </c>
      <c r="Y105" s="112">
        <v>5628</v>
      </c>
      <c r="Z105" s="112">
        <v>5456</v>
      </c>
      <c r="AB105" s="109" t="str">
        <f>TEXT(Z105,"###,###")</f>
        <v>5,456</v>
      </c>
      <c r="AD105" s="130">
        <f>Z105/($Z$4)*100</f>
        <v>14.836165873555403</v>
      </c>
      <c r="AF105" s="109"/>
    </row>
    <row r="106" spans="1:32" x14ac:dyDescent="0.25">
      <c r="S106" s="118" t="s">
        <v>53</v>
      </c>
      <c r="T106" s="118"/>
      <c r="U106" s="120"/>
      <c r="V106" s="120">
        <v>27585</v>
      </c>
      <c r="W106" s="120">
        <v>28692</v>
      </c>
      <c r="X106" s="120">
        <v>29015</v>
      </c>
      <c r="Y106" s="120">
        <v>32164</v>
      </c>
      <c r="Z106" s="120">
        <v>33248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5602</v>
      </c>
      <c r="W108" s="112">
        <v>5735</v>
      </c>
      <c r="X108" s="112">
        <v>5986</v>
      </c>
      <c r="Y108" s="112">
        <v>6483</v>
      </c>
      <c r="Z108" s="112">
        <v>6450</v>
      </c>
      <c r="AB108" s="109" t="str">
        <f>TEXT(Z108,"###,###")</f>
        <v>6,450</v>
      </c>
      <c r="AD108" s="130">
        <f>Z108/($Z$4)*100</f>
        <v>17.539089055064583</v>
      </c>
      <c r="AF108" s="109"/>
    </row>
    <row r="109" spans="1:32" x14ac:dyDescent="0.25">
      <c r="S109" s="115" t="s">
        <v>20</v>
      </c>
      <c r="T109" s="115"/>
      <c r="U109" s="112"/>
      <c r="V109" s="112">
        <v>4916</v>
      </c>
      <c r="W109" s="112">
        <v>5169</v>
      </c>
      <c r="X109" s="112">
        <v>5727</v>
      </c>
      <c r="Y109" s="112">
        <v>6210</v>
      </c>
      <c r="Z109" s="112">
        <v>6403</v>
      </c>
      <c r="AB109" s="109" t="str">
        <f>TEXT(Z109,"###,###")</f>
        <v>6,403</v>
      </c>
      <c r="AD109" s="130">
        <f>Z109/($Z$4)*100</f>
        <v>17.411284840244733</v>
      </c>
      <c r="AF109" s="109"/>
    </row>
    <row r="110" spans="1:32" x14ac:dyDescent="0.25">
      <c r="S110" s="115" t="s">
        <v>21</v>
      </c>
      <c r="T110" s="115"/>
      <c r="U110" s="112"/>
      <c r="V110" s="112">
        <v>6377</v>
      </c>
      <c r="W110" s="112">
        <v>6527</v>
      </c>
      <c r="X110" s="112">
        <v>6574</v>
      </c>
      <c r="Y110" s="112">
        <v>7751</v>
      </c>
      <c r="Z110" s="112">
        <v>7979</v>
      </c>
      <c r="AB110" s="109" t="str">
        <f>TEXT(Z110,"###,###")</f>
        <v>7,979</v>
      </c>
      <c r="AD110" s="130">
        <f>Z110/($Z$4)*100</f>
        <v>21.696804894629505</v>
      </c>
      <c r="AF110" s="109"/>
    </row>
    <row r="111" spans="1:32" x14ac:dyDescent="0.25">
      <c r="S111" s="115" t="s">
        <v>22</v>
      </c>
      <c r="T111" s="115"/>
      <c r="U111" s="112"/>
      <c r="V111" s="112">
        <v>10493</v>
      </c>
      <c r="W111" s="112">
        <v>10175</v>
      </c>
      <c r="X111" s="112">
        <v>10728</v>
      </c>
      <c r="Y111" s="112">
        <v>11722</v>
      </c>
      <c r="Z111" s="112">
        <v>12415</v>
      </c>
      <c r="AB111" s="109" t="str">
        <f>TEXT(Z111,"###,###")</f>
        <v>12,415</v>
      </c>
      <c r="AD111" s="130">
        <f>Z111/($Z$4)*100</f>
        <v>33.759347382732834</v>
      </c>
      <c r="AF111" s="109"/>
    </row>
    <row r="112" spans="1:32" x14ac:dyDescent="0.25">
      <c r="S112" s="118" t="s">
        <v>53</v>
      </c>
      <c r="T112" s="118"/>
      <c r="U112" s="112"/>
      <c r="V112" s="112">
        <v>31079</v>
      </c>
      <c r="W112" s="112">
        <v>31217</v>
      </c>
      <c r="X112" s="112">
        <v>32580</v>
      </c>
      <c r="Y112" s="112">
        <v>35757</v>
      </c>
      <c r="Z112" s="112">
        <v>36774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43.76</v>
      </c>
      <c r="W118" s="131">
        <v>43.95</v>
      </c>
      <c r="X118" s="131">
        <v>44.02</v>
      </c>
      <c r="Y118" s="131">
        <v>43.77</v>
      </c>
      <c r="Z118" s="131">
        <v>43.53</v>
      </c>
      <c r="AB118" s="109" t="str">
        <f>TEXT(Z118,"##.0")</f>
        <v>43.5</v>
      </c>
    </row>
    <row r="120" spans="19:32" x14ac:dyDescent="0.25">
      <c r="S120" s="101" t="s">
        <v>97</v>
      </c>
      <c r="T120" s="112"/>
      <c r="U120" s="112"/>
      <c r="V120" s="112">
        <v>17128</v>
      </c>
      <c r="W120" s="112">
        <v>17543</v>
      </c>
      <c r="X120" s="112">
        <v>17725</v>
      </c>
      <c r="Y120" s="112">
        <v>18801</v>
      </c>
      <c r="Z120" s="112">
        <v>19593</v>
      </c>
      <c r="AB120" s="109" t="str">
        <f>TEXT(Z120,"###,###")</f>
        <v>19,593</v>
      </c>
    </row>
    <row r="121" spans="19:32" x14ac:dyDescent="0.25">
      <c r="S121" s="101" t="s">
        <v>98</v>
      </c>
      <c r="T121" s="112"/>
      <c r="U121" s="112"/>
      <c r="V121" s="112">
        <v>2743</v>
      </c>
      <c r="W121" s="112">
        <v>2799</v>
      </c>
      <c r="X121" s="112">
        <v>2899</v>
      </c>
      <c r="Y121" s="112">
        <v>2966</v>
      </c>
      <c r="Z121" s="112">
        <v>3012</v>
      </c>
      <c r="AB121" s="109" t="str">
        <f>TEXT(Z121,"###,###")</f>
        <v>3,012</v>
      </c>
    </row>
    <row r="122" spans="19:32" x14ac:dyDescent="0.25">
      <c r="S122" s="101" t="s">
        <v>99</v>
      </c>
      <c r="T122" s="112"/>
      <c r="U122" s="112"/>
      <c r="V122" s="112">
        <v>2243</v>
      </c>
      <c r="W122" s="112">
        <v>2194</v>
      </c>
      <c r="X122" s="112">
        <v>2342</v>
      </c>
      <c r="Y122" s="112">
        <v>2433</v>
      </c>
      <c r="Z122" s="112">
        <v>2444</v>
      </c>
      <c r="AB122" s="109" t="str">
        <f>TEXT(Z122,"###,###")</f>
        <v>2,444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19371</v>
      </c>
      <c r="W124" s="112">
        <v>19737</v>
      </c>
      <c r="X124" s="112">
        <v>20067</v>
      </c>
      <c r="Y124" s="112">
        <v>21234</v>
      </c>
      <c r="Z124" s="112">
        <v>22037</v>
      </c>
      <c r="AB124" s="109" t="str">
        <f>TEXT(Z124,"###,###")</f>
        <v>22,037</v>
      </c>
      <c r="AD124" s="127">
        <f>Z124/$Z$7*100</f>
        <v>87.989618686364551</v>
      </c>
    </row>
    <row r="125" spans="19:32" x14ac:dyDescent="0.25">
      <c r="S125" s="101" t="s">
        <v>101</v>
      </c>
      <c r="T125" s="112"/>
      <c r="U125" s="112"/>
      <c r="V125" s="112">
        <v>4986</v>
      </c>
      <c r="W125" s="112">
        <v>4993</v>
      </c>
      <c r="X125" s="112">
        <v>5241</v>
      </c>
      <c r="Y125" s="112">
        <v>5399</v>
      </c>
      <c r="Z125" s="112">
        <v>5456</v>
      </c>
      <c r="AB125" s="109" t="str">
        <f>TEXT(Z125,"###,###")</f>
        <v>5,456</v>
      </c>
      <c r="AD125" s="127">
        <f>Z125/$Z$7*100</f>
        <v>21.784787382711119</v>
      </c>
    </row>
    <row r="127" spans="19:32" x14ac:dyDescent="0.25">
      <c r="S127" s="101" t="s">
        <v>102</v>
      </c>
      <c r="T127" s="112"/>
      <c r="U127" s="112"/>
      <c r="V127" s="112">
        <v>11463</v>
      </c>
      <c r="W127" s="112">
        <v>11622</v>
      </c>
      <c r="X127" s="112">
        <v>11793</v>
      </c>
      <c r="Y127" s="112">
        <v>12382</v>
      </c>
      <c r="Z127" s="112">
        <v>12793</v>
      </c>
      <c r="AB127" s="109" t="str">
        <f>TEXT(Z127,"###,###")</f>
        <v>12,793</v>
      </c>
      <c r="AD127" s="127">
        <f>Z127/$Z$7*100</f>
        <v>51.080055899381115</v>
      </c>
    </row>
    <row r="128" spans="19:32" x14ac:dyDescent="0.25">
      <c r="S128" s="101" t="s">
        <v>103</v>
      </c>
      <c r="T128" s="112"/>
      <c r="U128" s="112"/>
      <c r="V128" s="112">
        <v>10653</v>
      </c>
      <c r="W128" s="112">
        <v>10918</v>
      </c>
      <c r="X128" s="112">
        <v>11136</v>
      </c>
      <c r="Y128" s="112">
        <v>11792</v>
      </c>
      <c r="Z128" s="112">
        <v>12227</v>
      </c>
      <c r="AB128" s="109" t="str">
        <f>TEXT(Z128,"###,###")</f>
        <v>12,227</v>
      </c>
      <c r="AD128" s="127">
        <f>Z128/$Z$7*100</f>
        <v>48.820123777201033</v>
      </c>
    </row>
    <row r="130" spans="19:20" x14ac:dyDescent="0.25">
      <c r="S130" s="101" t="s">
        <v>277</v>
      </c>
      <c r="T130" s="127">
        <v>78.231183869035732</v>
      </c>
    </row>
    <row r="131" spans="19:20" x14ac:dyDescent="0.25">
      <c r="S131" s="101" t="s">
        <v>278</v>
      </c>
      <c r="T131" s="127">
        <v>12.026352565382311</v>
      </c>
    </row>
    <row r="132" spans="19:20" x14ac:dyDescent="0.25">
      <c r="S132" s="101" t="s">
        <v>279</v>
      </c>
      <c r="T132" s="127">
        <v>9.7584348173288085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560208-5816-4A65-979E-A0A87080B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426DC4-5925-4B43-B240-90271CF71E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377194-3DD1-4BD4-B6BA-DFC8FED843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7186F-F66D-4769-BC9A-06D0F56D95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7313-84F0-496A-8020-A1A1DA062CB3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9.63 Somerset,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17037</v>
      </c>
      <c r="W4" s="108">
        <v>17266</v>
      </c>
      <c r="X4" s="108">
        <v>18442</v>
      </c>
      <c r="Y4" s="108">
        <v>20309</v>
      </c>
      <c r="Z4" s="108">
        <v>21408</v>
      </c>
      <c r="AB4" s="109" t="str">
        <f>TEXT(Z4,"###,###")</f>
        <v>21,408</v>
      </c>
      <c r="AD4" s="110">
        <f>Z4/Y4-1</f>
        <v>5.4113939632675079E-2</v>
      </c>
      <c r="AF4" s="110">
        <f>Z4/V4-1</f>
        <v>0.25655925338968122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9302</v>
      </c>
      <c r="W5" s="108">
        <v>9275</v>
      </c>
      <c r="X5" s="108">
        <v>9804</v>
      </c>
      <c r="Y5" s="108">
        <v>10654</v>
      </c>
      <c r="Z5" s="108">
        <v>11293</v>
      </c>
      <c r="AB5" s="109" t="str">
        <f>TEXT(Z5,"###,###")</f>
        <v>11,293</v>
      </c>
      <c r="AD5" s="110">
        <f t="shared" ref="AD5:AD9" si="0">Z5/Y5-1</f>
        <v>5.997747324948377E-2</v>
      </c>
      <c r="AF5" s="110">
        <f t="shared" ref="AF5:AF9" si="1">Z5/V5-1</f>
        <v>0.21403999139969909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7741</v>
      </c>
      <c r="W6" s="108">
        <v>7996</v>
      </c>
      <c r="X6" s="108">
        <v>8628</v>
      </c>
      <c r="Y6" s="108">
        <v>9647</v>
      </c>
      <c r="Z6" s="108">
        <v>10098</v>
      </c>
      <c r="AB6" s="109" t="str">
        <f>TEXT(Z6,"###,###")</f>
        <v>10,098</v>
      </c>
      <c r="AD6" s="110">
        <f t="shared" si="0"/>
        <v>4.6750285062713726E-2</v>
      </c>
      <c r="AF6" s="110">
        <f t="shared" si="1"/>
        <v>0.30448262498385215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12317</v>
      </c>
      <c r="W7" s="108">
        <v>12728</v>
      </c>
      <c r="X7" s="108">
        <v>12996</v>
      </c>
      <c r="Y7" s="108">
        <v>13851</v>
      </c>
      <c r="Z7" s="108">
        <v>14686</v>
      </c>
      <c r="AB7" s="109" t="str">
        <f>TEXT(Z7,"###,###")</f>
        <v>14,686</v>
      </c>
      <c r="AD7" s="110">
        <f t="shared" si="0"/>
        <v>6.0284455995956998E-2</v>
      </c>
      <c r="AF7" s="110">
        <f t="shared" si="1"/>
        <v>0.19233579605423401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21,408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14,686</v>
      </c>
      <c r="P8" s="67"/>
      <c r="S8" s="107" t="s">
        <v>82</v>
      </c>
      <c r="T8" s="108"/>
      <c r="U8" s="108"/>
      <c r="V8" s="108">
        <v>46430.03</v>
      </c>
      <c r="W8" s="108">
        <v>46913.21</v>
      </c>
      <c r="X8" s="108">
        <v>47637.09</v>
      </c>
      <c r="Y8" s="108">
        <v>47918</v>
      </c>
      <c r="Z8" s="108">
        <v>51561.01</v>
      </c>
      <c r="AB8" s="109" t="str">
        <f>TEXT(Z8,"$###,###")</f>
        <v>$51,561</v>
      </c>
      <c r="AD8" s="110">
        <f t="shared" si="0"/>
        <v>7.6025919278768006E-2</v>
      </c>
      <c r="AF8" s="110">
        <f t="shared" si="1"/>
        <v>0.11050994367223121</v>
      </c>
    </row>
    <row r="9" spans="1:32" x14ac:dyDescent="0.25">
      <c r="A9" s="30" t="s">
        <v>14</v>
      </c>
      <c r="B9" s="71"/>
      <c r="C9" s="72"/>
      <c r="D9" s="73">
        <f>AD104</f>
        <v>76.485426008968602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52.99605066049299</v>
      </c>
      <c r="P9" s="74" t="s">
        <v>83</v>
      </c>
      <c r="S9" s="107" t="s">
        <v>7</v>
      </c>
      <c r="T9" s="108"/>
      <c r="U9" s="108"/>
      <c r="V9" s="108">
        <v>616034149</v>
      </c>
      <c r="W9" s="108">
        <v>641925846</v>
      </c>
      <c r="X9" s="108">
        <v>683047157</v>
      </c>
      <c r="Y9" s="108">
        <v>755287202</v>
      </c>
      <c r="Z9" s="108">
        <v>837164478</v>
      </c>
      <c r="AB9" s="109" t="str">
        <f>TEXT(Z9/1000000,"$#,###.0")&amp;" mil"</f>
        <v>$837.2 mil</v>
      </c>
      <c r="AD9" s="110">
        <f t="shared" si="0"/>
        <v>0.10840548573203557</v>
      </c>
      <c r="AF9" s="110">
        <f t="shared" si="1"/>
        <v>0.35895790738055333</v>
      </c>
    </row>
    <row r="10" spans="1:32" x14ac:dyDescent="0.25">
      <c r="A10" s="30" t="s">
        <v>17</v>
      </c>
      <c r="B10" s="71"/>
      <c r="C10" s="72"/>
      <c r="D10" s="73">
        <f>AD105</f>
        <v>15.041106128550075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46.915429660901538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81.267874165872257</v>
      </c>
      <c r="P11" s="74" t="s">
        <v>83</v>
      </c>
      <c r="S11" s="107" t="s">
        <v>29</v>
      </c>
      <c r="T11" s="112"/>
      <c r="U11" s="112"/>
      <c r="V11" s="112">
        <v>14619</v>
      </c>
      <c r="W11" s="112">
        <v>14731</v>
      </c>
      <c r="X11" s="112">
        <v>15877</v>
      </c>
      <c r="Y11" s="112">
        <v>17634</v>
      </c>
      <c r="Z11" s="112">
        <v>18652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9.6826909982296065</v>
      </c>
      <c r="P12" s="74" t="s">
        <v>83</v>
      </c>
      <c r="S12" s="107" t="s">
        <v>30</v>
      </c>
      <c r="T12" s="112"/>
      <c r="U12" s="112"/>
      <c r="V12" s="112">
        <v>2420</v>
      </c>
      <c r="W12" s="112">
        <v>2544</v>
      </c>
      <c r="X12" s="112">
        <v>2565</v>
      </c>
      <c r="Y12" s="112">
        <v>2678</v>
      </c>
      <c r="Z12" s="112">
        <v>2756</v>
      </c>
    </row>
    <row r="13" spans="1:32" ht="15" customHeight="1" x14ac:dyDescent="0.25">
      <c r="A13" s="30" t="s">
        <v>19</v>
      </c>
      <c r="B13" s="72"/>
      <c r="C13" s="72"/>
      <c r="D13" s="73">
        <f>AD108</f>
        <v>14.036808669656203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9.0630532479912844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14.214312406576981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23.505231689088191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15.006468305304011</v>
      </c>
      <c r="P15" s="74" t="s">
        <v>83</v>
      </c>
      <c r="S15" s="115" t="s">
        <v>59</v>
      </c>
      <c r="T15" s="115"/>
      <c r="U15" s="116"/>
      <c r="V15" s="116">
        <v>978</v>
      </c>
      <c r="W15" s="116">
        <v>1052</v>
      </c>
      <c r="X15" s="116">
        <v>1108</v>
      </c>
      <c r="Y15" s="112">
        <v>1244</v>
      </c>
      <c r="Z15" s="112">
        <v>1312</v>
      </c>
      <c r="AB15" s="117">
        <f t="shared" ref="AB15:AB34" si="2">IF(Z15="np",0,Z15/$Z$34)</f>
        <v>6.1291226758852659E-2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39.751494768310913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84.993531694695989</v>
      </c>
      <c r="P16" s="37" t="s">
        <v>83</v>
      </c>
      <c r="S16" s="115" t="s">
        <v>60</v>
      </c>
      <c r="T16" s="115"/>
      <c r="U16" s="116"/>
      <c r="V16" s="116">
        <v>208</v>
      </c>
      <c r="W16" s="116">
        <v>222</v>
      </c>
      <c r="X16" s="116">
        <v>230</v>
      </c>
      <c r="Y16" s="112">
        <v>272</v>
      </c>
      <c r="Z16" s="112">
        <v>261</v>
      </c>
      <c r="AB16" s="117">
        <f t="shared" si="2"/>
        <v>1.2192843128094927E-2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2298</v>
      </c>
      <c r="W17" s="116">
        <v>2349</v>
      </c>
      <c r="X17" s="116">
        <v>2489</v>
      </c>
      <c r="Y17" s="112">
        <v>2431</v>
      </c>
      <c r="Z17" s="112">
        <v>2692</v>
      </c>
      <c r="AB17" s="117">
        <f t="shared" si="2"/>
        <v>0.12575913295337757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218</v>
      </c>
      <c r="W18" s="116">
        <v>214</v>
      </c>
      <c r="X18" s="116">
        <v>204</v>
      </c>
      <c r="Y18" s="112">
        <v>225</v>
      </c>
      <c r="Z18" s="112">
        <v>244</v>
      </c>
      <c r="AB18" s="117">
        <f t="shared" si="2"/>
        <v>1.1398673269176866E-2</v>
      </c>
    </row>
    <row r="19" spans="1:28" x14ac:dyDescent="0.25">
      <c r="A19" s="63" t="str">
        <f>$S$1&amp;" ("&amp;$V$2&amp;" to "&amp;$Z$2&amp;")"</f>
        <v>Somerset (2018-19 to 2022-23)</v>
      </c>
      <c r="B19" s="63"/>
      <c r="C19" s="63"/>
      <c r="D19" s="63"/>
      <c r="E19" s="63"/>
      <c r="F19" s="63"/>
      <c r="G19" s="63" t="str">
        <f>$S$1&amp;" ("&amp;$V$2&amp;" to "&amp;$Z$2&amp;")"</f>
        <v>Somerset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1265</v>
      </c>
      <c r="W19" s="116">
        <v>1225</v>
      </c>
      <c r="X19" s="116">
        <v>1343</v>
      </c>
      <c r="Y19" s="112">
        <v>1493</v>
      </c>
      <c r="Z19" s="112">
        <v>1611</v>
      </c>
      <c r="AB19" s="117">
        <f t="shared" si="2"/>
        <v>7.5259273100999724E-2</v>
      </c>
    </row>
    <row r="20" spans="1:28" x14ac:dyDescent="0.25">
      <c r="S20" s="115" t="s">
        <v>64</v>
      </c>
      <c r="T20" s="115"/>
      <c r="U20" s="116"/>
      <c r="V20" s="116">
        <v>530</v>
      </c>
      <c r="W20" s="116">
        <v>517</v>
      </c>
      <c r="X20" s="116">
        <v>589</v>
      </c>
      <c r="Y20" s="112">
        <v>615</v>
      </c>
      <c r="Z20" s="112">
        <v>703</v>
      </c>
      <c r="AB20" s="117">
        <f t="shared" si="2"/>
        <v>3.2841259459964495E-2</v>
      </c>
    </row>
    <row r="21" spans="1:28" x14ac:dyDescent="0.25">
      <c r="S21" s="115" t="s">
        <v>65</v>
      </c>
      <c r="T21" s="115"/>
      <c r="U21" s="116"/>
      <c r="V21" s="116">
        <v>1384</v>
      </c>
      <c r="W21" s="116">
        <v>1299</v>
      </c>
      <c r="X21" s="116">
        <v>1402</v>
      </c>
      <c r="Y21" s="112">
        <v>1679</v>
      </c>
      <c r="Z21" s="112">
        <v>1768</v>
      </c>
      <c r="AB21" s="117">
        <f t="shared" si="2"/>
        <v>8.2593665327478277E-2</v>
      </c>
    </row>
    <row r="22" spans="1:28" x14ac:dyDescent="0.25">
      <c r="S22" s="115" t="s">
        <v>66</v>
      </c>
      <c r="T22" s="115"/>
      <c r="U22" s="116"/>
      <c r="V22" s="116">
        <v>825</v>
      </c>
      <c r="W22" s="116">
        <v>855</v>
      </c>
      <c r="X22" s="116">
        <v>1029</v>
      </c>
      <c r="Y22" s="112">
        <v>1234</v>
      </c>
      <c r="Z22" s="112">
        <v>1298</v>
      </c>
      <c r="AB22" s="117">
        <f t="shared" si="2"/>
        <v>6.0637204522096609E-2</v>
      </c>
    </row>
    <row r="23" spans="1:28" x14ac:dyDescent="0.25">
      <c r="S23" s="115" t="s">
        <v>67</v>
      </c>
      <c r="T23" s="115"/>
      <c r="U23" s="116"/>
      <c r="V23" s="116">
        <v>832</v>
      </c>
      <c r="W23" s="116">
        <v>901</v>
      </c>
      <c r="X23" s="116">
        <v>929</v>
      </c>
      <c r="Y23" s="112">
        <v>1025</v>
      </c>
      <c r="Z23" s="112">
        <v>1029</v>
      </c>
      <c r="AB23" s="117">
        <f t="shared" si="2"/>
        <v>4.8070634401569654E-2</v>
      </c>
    </row>
    <row r="24" spans="1:28" x14ac:dyDescent="0.25">
      <c r="S24" s="115" t="s">
        <v>68</v>
      </c>
      <c r="T24" s="115"/>
      <c r="U24" s="116"/>
      <c r="V24" s="116">
        <v>48</v>
      </c>
      <c r="W24" s="116">
        <v>57</v>
      </c>
      <c r="X24" s="116">
        <v>72</v>
      </c>
      <c r="Y24" s="112">
        <v>95</v>
      </c>
      <c r="Z24" s="112">
        <v>136</v>
      </c>
      <c r="AB24" s="117">
        <f t="shared" si="2"/>
        <v>6.3533588713444826E-3</v>
      </c>
    </row>
    <row r="25" spans="1:28" x14ac:dyDescent="0.25">
      <c r="S25" s="115" t="s">
        <v>69</v>
      </c>
      <c r="T25" s="115"/>
      <c r="U25" s="116"/>
      <c r="V25" s="116">
        <v>455</v>
      </c>
      <c r="W25" s="116">
        <v>448</v>
      </c>
      <c r="X25" s="116">
        <v>507</v>
      </c>
      <c r="Y25" s="112">
        <v>516</v>
      </c>
      <c r="Z25" s="112">
        <v>608</v>
      </c>
      <c r="AB25" s="117">
        <f t="shared" si="2"/>
        <v>2.8403251424834158E-2</v>
      </c>
    </row>
    <row r="26" spans="1:28" x14ac:dyDescent="0.25">
      <c r="S26" s="115" t="s">
        <v>70</v>
      </c>
      <c r="T26" s="115"/>
      <c r="U26" s="116"/>
      <c r="V26" s="116">
        <v>349</v>
      </c>
      <c r="W26" s="116">
        <v>336</v>
      </c>
      <c r="X26" s="116">
        <v>370</v>
      </c>
      <c r="Y26" s="112">
        <v>379</v>
      </c>
      <c r="Z26" s="112">
        <v>389</v>
      </c>
      <c r="AB26" s="117">
        <f t="shared" si="2"/>
        <v>1.8172475007007381E-2</v>
      </c>
    </row>
    <row r="27" spans="1:28" x14ac:dyDescent="0.25">
      <c r="S27" s="115" t="s">
        <v>71</v>
      </c>
      <c r="T27" s="115"/>
      <c r="U27" s="116"/>
      <c r="V27" s="116">
        <v>626</v>
      </c>
      <c r="W27" s="116">
        <v>621</v>
      </c>
      <c r="X27" s="116">
        <v>702</v>
      </c>
      <c r="Y27" s="112">
        <v>852</v>
      </c>
      <c r="Z27" s="112">
        <v>931</v>
      </c>
      <c r="AB27" s="117">
        <f t="shared" si="2"/>
        <v>4.3492478744277308E-2</v>
      </c>
    </row>
    <row r="28" spans="1:28" x14ac:dyDescent="0.25">
      <c r="S28" s="115" t="s">
        <v>72</v>
      </c>
      <c r="T28" s="115"/>
      <c r="U28" s="116"/>
      <c r="V28" s="116">
        <v>1199</v>
      </c>
      <c r="W28" s="116">
        <v>1257</v>
      </c>
      <c r="X28" s="116">
        <v>1454</v>
      </c>
      <c r="Y28" s="112">
        <v>1669</v>
      </c>
      <c r="Z28" s="112">
        <v>1774</v>
      </c>
      <c r="AB28" s="117">
        <f t="shared" si="2"/>
        <v>8.2873960571802296E-2</v>
      </c>
    </row>
    <row r="29" spans="1:28" x14ac:dyDescent="0.25">
      <c r="S29" s="115" t="s">
        <v>73</v>
      </c>
      <c r="T29" s="115"/>
      <c r="U29" s="116"/>
      <c r="V29" s="116">
        <v>1028</v>
      </c>
      <c r="W29" s="116">
        <v>1000</v>
      </c>
      <c r="X29" s="116">
        <v>1004</v>
      </c>
      <c r="Y29" s="112">
        <v>1154</v>
      </c>
      <c r="Z29" s="112">
        <v>1124</v>
      </c>
      <c r="AB29" s="117">
        <f t="shared" si="2"/>
        <v>5.250864243669999E-2</v>
      </c>
    </row>
    <row r="30" spans="1:28" x14ac:dyDescent="0.25">
      <c r="S30" s="115" t="s">
        <v>74</v>
      </c>
      <c r="T30" s="115"/>
      <c r="U30" s="116"/>
      <c r="V30" s="116">
        <v>1105</v>
      </c>
      <c r="W30" s="116">
        <v>1187</v>
      </c>
      <c r="X30" s="116">
        <v>1184</v>
      </c>
      <c r="Y30" s="112">
        <v>1262</v>
      </c>
      <c r="Z30" s="112">
        <v>1306</v>
      </c>
      <c r="AB30" s="117">
        <f t="shared" si="2"/>
        <v>6.1010931514528639E-2</v>
      </c>
    </row>
    <row r="31" spans="1:28" x14ac:dyDescent="0.25">
      <c r="S31" s="115" t="s">
        <v>75</v>
      </c>
      <c r="T31" s="115"/>
      <c r="U31" s="116"/>
      <c r="V31" s="116">
        <v>1612</v>
      </c>
      <c r="W31" s="116">
        <v>1655</v>
      </c>
      <c r="X31" s="116">
        <v>1884</v>
      </c>
      <c r="Y31" s="112">
        <v>2155</v>
      </c>
      <c r="Z31" s="112">
        <v>2245</v>
      </c>
      <c r="AB31" s="117">
        <f t="shared" si="2"/>
        <v>0.10487713725123797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209</v>
      </c>
      <c r="W32" s="116">
        <v>254</v>
      </c>
      <c r="X32" s="116">
        <v>223</v>
      </c>
      <c r="Y32" s="112">
        <v>279</v>
      </c>
      <c r="Z32" s="112">
        <v>277</v>
      </c>
      <c r="AB32" s="117">
        <f t="shared" si="2"/>
        <v>1.2940297112958984E-2</v>
      </c>
    </row>
    <row r="33" spans="19:32" x14ac:dyDescent="0.25">
      <c r="S33" s="115" t="s">
        <v>77</v>
      </c>
      <c r="T33" s="115"/>
      <c r="U33" s="116"/>
      <c r="V33" s="116">
        <v>609</v>
      </c>
      <c r="W33" s="116">
        <v>632</v>
      </c>
      <c r="X33" s="116">
        <v>639</v>
      </c>
      <c r="Y33" s="112">
        <v>717</v>
      </c>
      <c r="Z33" s="112">
        <v>803</v>
      </c>
      <c r="AB33" s="117">
        <f t="shared" si="2"/>
        <v>3.7512846865364852E-2</v>
      </c>
    </row>
    <row r="34" spans="19:32" x14ac:dyDescent="0.25">
      <c r="S34" s="118" t="s">
        <v>53</v>
      </c>
      <c r="T34" s="118"/>
      <c r="U34" s="119"/>
      <c r="V34" s="119">
        <v>17039</v>
      </c>
      <c r="W34" s="119">
        <v>17267</v>
      </c>
      <c r="X34" s="119">
        <v>18442</v>
      </c>
      <c r="Y34" s="120">
        <v>20311</v>
      </c>
      <c r="Z34" s="120">
        <v>21406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10552</v>
      </c>
      <c r="W37" s="112">
        <v>11042</v>
      </c>
      <c r="X37" s="112">
        <v>11189</v>
      </c>
      <c r="Y37" s="112">
        <v>11664</v>
      </c>
      <c r="Z37" s="112">
        <v>12483</v>
      </c>
      <c r="AB37" s="132">
        <f>Z37/Z40*100</f>
        <v>84.993531694695989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1762</v>
      </c>
      <c r="W38" s="112">
        <v>1688</v>
      </c>
      <c r="X38" s="112">
        <v>1807</v>
      </c>
      <c r="Y38" s="112">
        <v>2190</v>
      </c>
      <c r="Z38" s="112">
        <v>2204</v>
      </c>
      <c r="AB38" s="132">
        <f>Z38/Z40*100</f>
        <v>15.006468305304011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12314</v>
      </c>
      <c r="W40" s="112">
        <v>12730</v>
      </c>
      <c r="X40" s="112">
        <v>12996</v>
      </c>
      <c r="Y40" s="112">
        <v>13854</v>
      </c>
      <c r="Z40" s="112">
        <v>14687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16</v>
      </c>
      <c r="X44" s="112">
        <v>21</v>
      </c>
      <c r="Y44" s="112">
        <v>25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230</v>
      </c>
      <c r="W45" s="112">
        <v>183</v>
      </c>
      <c r="X45" s="112">
        <v>249</v>
      </c>
      <c r="Y45" s="112">
        <v>377</v>
      </c>
      <c r="Z45" s="112">
        <v>407</v>
      </c>
    </row>
    <row r="46" spans="19:32" x14ac:dyDescent="0.25">
      <c r="S46" s="115" t="s">
        <v>38</v>
      </c>
      <c r="T46" s="115"/>
      <c r="U46" s="112"/>
      <c r="V46" s="112">
        <v>564</v>
      </c>
      <c r="W46" s="112">
        <v>526</v>
      </c>
      <c r="X46" s="112">
        <v>586</v>
      </c>
      <c r="Y46" s="112">
        <v>660</v>
      </c>
      <c r="Z46" s="112">
        <v>702</v>
      </c>
    </row>
    <row r="47" spans="19:32" x14ac:dyDescent="0.25">
      <c r="S47" s="115" t="s">
        <v>39</v>
      </c>
      <c r="T47" s="115"/>
      <c r="U47" s="112"/>
      <c r="V47" s="112">
        <v>804</v>
      </c>
      <c r="W47" s="112">
        <v>701</v>
      </c>
      <c r="X47" s="112">
        <v>746</v>
      </c>
      <c r="Y47" s="112">
        <v>834</v>
      </c>
      <c r="Z47" s="112">
        <v>865</v>
      </c>
    </row>
    <row r="48" spans="19:32" x14ac:dyDescent="0.25">
      <c r="S48" s="115" t="s">
        <v>40</v>
      </c>
      <c r="T48" s="115"/>
      <c r="U48" s="112"/>
      <c r="V48" s="112">
        <v>883</v>
      </c>
      <c r="W48" s="112">
        <v>828</v>
      </c>
      <c r="X48" s="112">
        <v>982</v>
      </c>
      <c r="Y48" s="112">
        <v>1002</v>
      </c>
      <c r="Z48" s="112">
        <v>1177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933</v>
      </c>
      <c r="W49" s="112">
        <v>956</v>
      </c>
      <c r="X49" s="112">
        <v>969</v>
      </c>
      <c r="Y49" s="112">
        <v>1058</v>
      </c>
      <c r="Z49" s="112">
        <v>1153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Somerset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1005</v>
      </c>
      <c r="W50" s="112">
        <v>1061</v>
      </c>
      <c r="X50" s="112">
        <v>1091</v>
      </c>
      <c r="Y50" s="112">
        <v>1123</v>
      </c>
      <c r="Z50" s="112">
        <v>1157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758</v>
      </c>
      <c r="W51" s="112">
        <v>764</v>
      </c>
      <c r="X51" s="112">
        <v>869</v>
      </c>
      <c r="Y51" s="112">
        <v>983</v>
      </c>
      <c r="Z51" s="112">
        <v>1107</v>
      </c>
    </row>
    <row r="52" spans="1:26" ht="15" customHeight="1" x14ac:dyDescent="0.25">
      <c r="S52" s="115" t="s">
        <v>44</v>
      </c>
      <c r="T52" s="115"/>
      <c r="U52" s="112"/>
      <c r="V52" s="112">
        <v>933</v>
      </c>
      <c r="W52" s="112">
        <v>912</v>
      </c>
      <c r="X52" s="112">
        <v>880</v>
      </c>
      <c r="Y52" s="112">
        <v>957</v>
      </c>
      <c r="Z52" s="112">
        <v>970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946</v>
      </c>
      <c r="W53" s="112">
        <v>957</v>
      </c>
      <c r="X53" s="112">
        <v>987</v>
      </c>
      <c r="Y53" s="112">
        <v>1026</v>
      </c>
      <c r="Z53" s="112">
        <v>1028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860</v>
      </c>
      <c r="W54" s="112">
        <v>887</v>
      </c>
      <c r="X54" s="112">
        <v>898</v>
      </c>
      <c r="Y54" s="112">
        <v>999</v>
      </c>
      <c r="Z54" s="112">
        <v>979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691</v>
      </c>
      <c r="W55" s="112">
        <v>729</v>
      </c>
      <c r="X55" s="112">
        <v>779</v>
      </c>
      <c r="Y55" s="112">
        <v>828</v>
      </c>
      <c r="Z55" s="112">
        <v>873</v>
      </c>
    </row>
    <row r="56" spans="1:26" ht="15" customHeight="1" x14ac:dyDescent="0.25">
      <c r="S56" s="115" t="s">
        <v>48</v>
      </c>
      <c r="T56" s="115"/>
      <c r="U56" s="112"/>
      <c r="V56" s="112">
        <v>400</v>
      </c>
      <c r="W56" s="112">
        <v>427</v>
      </c>
      <c r="X56" s="112">
        <v>403</v>
      </c>
      <c r="Y56" s="112">
        <v>443</v>
      </c>
      <c r="Z56" s="112">
        <v>507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161</v>
      </c>
      <c r="W57" s="112">
        <v>191</v>
      </c>
      <c r="X57" s="112">
        <v>196</v>
      </c>
      <c r="Y57" s="112">
        <v>185</v>
      </c>
      <c r="Z57" s="112">
        <v>206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70</v>
      </c>
      <c r="W58" s="112">
        <v>86</v>
      </c>
      <c r="X58" s="112">
        <v>87</v>
      </c>
      <c r="Y58" s="112">
        <v>98</v>
      </c>
      <c r="Z58" s="112">
        <v>94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22</v>
      </c>
      <c r="W59" s="112">
        <v>26</v>
      </c>
      <c r="X59" s="112">
        <v>34</v>
      </c>
      <c r="Y59" s="112">
        <v>42</v>
      </c>
      <c r="Z59" s="112">
        <v>49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22</v>
      </c>
      <c r="X60" s="112">
        <v>27</v>
      </c>
      <c r="Y60" s="112">
        <v>21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9302</v>
      </c>
      <c r="W61" s="112">
        <v>9271</v>
      </c>
      <c r="X61" s="112">
        <v>9804</v>
      </c>
      <c r="Y61" s="112">
        <v>10650</v>
      </c>
      <c r="Z61" s="112">
        <v>11294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18</v>
      </c>
      <c r="X63" s="112">
        <v>29</v>
      </c>
      <c r="Y63" s="112">
        <v>34</v>
      </c>
      <c r="Z63" s="112">
        <v>47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280</v>
      </c>
      <c r="W64" s="112">
        <v>257</v>
      </c>
      <c r="X64" s="112">
        <v>309</v>
      </c>
      <c r="Y64" s="112">
        <v>423</v>
      </c>
      <c r="Z64" s="112">
        <v>395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Somerset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497</v>
      </c>
      <c r="W65" s="112">
        <v>517</v>
      </c>
      <c r="X65" s="112">
        <v>573</v>
      </c>
      <c r="Y65" s="112">
        <v>743</v>
      </c>
      <c r="Z65" s="112">
        <v>806</v>
      </c>
    </row>
    <row r="66" spans="1:26" x14ac:dyDescent="0.25">
      <c r="S66" s="115" t="s">
        <v>39</v>
      </c>
      <c r="T66" s="115"/>
      <c r="U66" s="112"/>
      <c r="V66" s="112">
        <v>568</v>
      </c>
      <c r="W66" s="112">
        <v>628</v>
      </c>
      <c r="X66" s="112">
        <v>576</v>
      </c>
      <c r="Y66" s="112">
        <v>665</v>
      </c>
      <c r="Z66" s="112">
        <v>783</v>
      </c>
    </row>
    <row r="67" spans="1:26" x14ac:dyDescent="0.25">
      <c r="S67" s="115" t="s">
        <v>40</v>
      </c>
      <c r="T67" s="115"/>
      <c r="U67" s="112"/>
      <c r="V67" s="112">
        <v>694</v>
      </c>
      <c r="W67" s="112">
        <v>716</v>
      </c>
      <c r="X67" s="112">
        <v>801</v>
      </c>
      <c r="Y67" s="112">
        <v>858</v>
      </c>
      <c r="Z67" s="112">
        <v>896</v>
      </c>
    </row>
    <row r="68" spans="1:26" x14ac:dyDescent="0.25">
      <c r="S68" s="115" t="s">
        <v>41</v>
      </c>
      <c r="T68" s="115"/>
      <c r="U68" s="112"/>
      <c r="V68" s="112">
        <v>702</v>
      </c>
      <c r="W68" s="112">
        <v>704</v>
      </c>
      <c r="X68" s="112">
        <v>858</v>
      </c>
      <c r="Y68" s="112">
        <v>905</v>
      </c>
      <c r="Z68" s="112">
        <v>976</v>
      </c>
    </row>
    <row r="69" spans="1:26" x14ac:dyDescent="0.25">
      <c r="S69" s="115" t="s">
        <v>42</v>
      </c>
      <c r="T69" s="115"/>
      <c r="U69" s="112"/>
      <c r="V69" s="112">
        <v>751</v>
      </c>
      <c r="W69" s="112">
        <v>767</v>
      </c>
      <c r="X69" s="112">
        <v>853</v>
      </c>
      <c r="Y69" s="112">
        <v>966</v>
      </c>
      <c r="Z69" s="112">
        <v>999</v>
      </c>
    </row>
    <row r="70" spans="1:26" x14ac:dyDescent="0.25">
      <c r="S70" s="115" t="s">
        <v>43</v>
      </c>
      <c r="T70" s="115"/>
      <c r="U70" s="112"/>
      <c r="V70" s="112">
        <v>714</v>
      </c>
      <c r="W70" s="112">
        <v>745</v>
      </c>
      <c r="X70" s="112">
        <v>760</v>
      </c>
      <c r="Y70" s="112">
        <v>872</v>
      </c>
      <c r="Z70" s="112">
        <v>969</v>
      </c>
    </row>
    <row r="71" spans="1:26" x14ac:dyDescent="0.25">
      <c r="S71" s="115" t="s">
        <v>44</v>
      </c>
      <c r="T71" s="115"/>
      <c r="U71" s="112"/>
      <c r="V71" s="112">
        <v>876</v>
      </c>
      <c r="W71" s="112">
        <v>895</v>
      </c>
      <c r="X71" s="112">
        <v>921</v>
      </c>
      <c r="Y71" s="112">
        <v>885</v>
      </c>
      <c r="Z71" s="112">
        <v>879</v>
      </c>
    </row>
    <row r="72" spans="1:26" x14ac:dyDescent="0.25">
      <c r="S72" s="115" t="s">
        <v>45</v>
      </c>
      <c r="T72" s="115"/>
      <c r="U72" s="112"/>
      <c r="V72" s="112">
        <v>872</v>
      </c>
      <c r="W72" s="112">
        <v>833</v>
      </c>
      <c r="X72" s="112">
        <v>960</v>
      </c>
      <c r="Y72" s="112">
        <v>1075</v>
      </c>
      <c r="Z72" s="112">
        <v>1095</v>
      </c>
    </row>
    <row r="73" spans="1:26" x14ac:dyDescent="0.25">
      <c r="S73" s="115" t="s">
        <v>46</v>
      </c>
      <c r="T73" s="115"/>
      <c r="U73" s="112"/>
      <c r="V73" s="112">
        <v>813</v>
      </c>
      <c r="W73" s="112">
        <v>848</v>
      </c>
      <c r="X73" s="112">
        <v>888</v>
      </c>
      <c r="Y73" s="112">
        <v>946</v>
      </c>
      <c r="Z73" s="112">
        <v>962</v>
      </c>
    </row>
    <row r="74" spans="1:26" x14ac:dyDescent="0.25">
      <c r="S74" s="115" t="s">
        <v>47</v>
      </c>
      <c r="T74" s="115"/>
      <c r="U74" s="112"/>
      <c r="V74" s="112">
        <v>539</v>
      </c>
      <c r="W74" s="112">
        <v>586</v>
      </c>
      <c r="X74" s="112">
        <v>618</v>
      </c>
      <c r="Y74" s="112">
        <v>729</v>
      </c>
      <c r="Z74" s="112">
        <v>712</v>
      </c>
    </row>
    <row r="75" spans="1:26" x14ac:dyDescent="0.25">
      <c r="S75" s="115" t="s">
        <v>48</v>
      </c>
      <c r="T75" s="115"/>
      <c r="U75" s="112"/>
      <c r="V75" s="112">
        <v>225</v>
      </c>
      <c r="W75" s="112">
        <v>283</v>
      </c>
      <c r="X75" s="112">
        <v>264</v>
      </c>
      <c r="Y75" s="112">
        <v>311</v>
      </c>
      <c r="Z75" s="112">
        <v>355</v>
      </c>
    </row>
    <row r="76" spans="1:26" x14ac:dyDescent="0.25">
      <c r="S76" s="115" t="s">
        <v>49</v>
      </c>
      <c r="T76" s="115"/>
      <c r="U76" s="112"/>
      <c r="V76" s="112">
        <v>118</v>
      </c>
      <c r="W76" s="112">
        <v>116</v>
      </c>
      <c r="X76" s="112">
        <v>127</v>
      </c>
      <c r="Y76" s="112">
        <v>123</v>
      </c>
      <c r="Z76" s="112">
        <v>122</v>
      </c>
    </row>
    <row r="77" spans="1:26" x14ac:dyDescent="0.25">
      <c r="S77" s="115" t="s">
        <v>50</v>
      </c>
      <c r="T77" s="115"/>
      <c r="U77" s="112"/>
      <c r="V77" s="112">
        <v>40</v>
      </c>
      <c r="W77" s="112">
        <v>51</v>
      </c>
      <c r="X77" s="112">
        <v>56</v>
      </c>
      <c r="Y77" s="112">
        <v>71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22</v>
      </c>
      <c r="X78" s="112">
        <v>22</v>
      </c>
      <c r="Y78" s="112">
        <v>20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13</v>
      </c>
      <c r="X79" s="112">
        <v>13</v>
      </c>
      <c r="Y79" s="112">
        <v>13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7743</v>
      </c>
      <c r="W80" s="112">
        <v>7998</v>
      </c>
      <c r="X80" s="112">
        <v>8628</v>
      </c>
      <c r="Y80" s="112">
        <v>9647</v>
      </c>
      <c r="Z80" s="112">
        <v>10097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Somerset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539</v>
      </c>
      <c r="W83" s="112">
        <v>565</v>
      </c>
      <c r="X83" s="112">
        <v>596</v>
      </c>
      <c r="Y83" s="112">
        <v>609</v>
      </c>
      <c r="Z83" s="112">
        <v>640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377</v>
      </c>
      <c r="W84" s="112">
        <v>385</v>
      </c>
      <c r="X84" s="112">
        <v>394</v>
      </c>
      <c r="Y84" s="112">
        <v>416</v>
      </c>
      <c r="Z84" s="112">
        <v>480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1264</v>
      </c>
      <c r="W85" s="112">
        <v>1311</v>
      </c>
      <c r="X85" s="112">
        <v>1291</v>
      </c>
      <c r="Y85" s="112">
        <v>1361</v>
      </c>
      <c r="Z85" s="112">
        <v>1396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21,408</v>
      </c>
      <c r="D86" s="96">
        <f t="shared" ref="D86:D91" si="4">AD4</f>
        <v>5.4113939632675079E-2</v>
      </c>
      <c r="E86" s="97">
        <f t="shared" ref="E86:E91" si="5">AD4</f>
        <v>5.4113939632675079E-2</v>
      </c>
      <c r="F86" s="96">
        <f t="shared" ref="F86:F91" si="6">AF4</f>
        <v>0.25655925338968122</v>
      </c>
      <c r="G86" s="97">
        <f t="shared" ref="G86:G91" si="7">AF4</f>
        <v>0.25655925338968122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335</v>
      </c>
      <c r="W86" s="112">
        <v>326</v>
      </c>
      <c r="X86" s="112">
        <v>352</v>
      </c>
      <c r="Y86" s="112">
        <v>352</v>
      </c>
      <c r="Z86" s="112">
        <v>388</v>
      </c>
    </row>
    <row r="87" spans="1:30" ht="15" customHeight="1" x14ac:dyDescent="0.25">
      <c r="A87" s="98" t="s">
        <v>4</v>
      </c>
      <c r="B87" s="49"/>
      <c r="C87" s="57" t="str">
        <f t="shared" si="3"/>
        <v>11,293</v>
      </c>
      <c r="D87" s="96">
        <f t="shared" si="4"/>
        <v>5.997747324948377E-2</v>
      </c>
      <c r="E87" s="97">
        <f t="shared" si="5"/>
        <v>5.997747324948377E-2</v>
      </c>
      <c r="F87" s="96">
        <f t="shared" si="6"/>
        <v>0.21403999139969909</v>
      </c>
      <c r="G87" s="97">
        <f t="shared" si="7"/>
        <v>0.21403999139969909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184</v>
      </c>
      <c r="W87" s="112">
        <v>193</v>
      </c>
      <c r="X87" s="112">
        <v>198</v>
      </c>
      <c r="Y87" s="112">
        <v>204</v>
      </c>
      <c r="Z87" s="112">
        <v>209</v>
      </c>
    </row>
    <row r="88" spans="1:30" ht="15" customHeight="1" x14ac:dyDescent="0.25">
      <c r="A88" s="98" t="s">
        <v>5</v>
      </c>
      <c r="B88" s="49"/>
      <c r="C88" s="57" t="str">
        <f t="shared" si="3"/>
        <v>10,098</v>
      </c>
      <c r="D88" s="96">
        <f t="shared" si="4"/>
        <v>4.6750285062713726E-2</v>
      </c>
      <c r="E88" s="97">
        <f t="shared" si="5"/>
        <v>4.6750285062713726E-2</v>
      </c>
      <c r="F88" s="96">
        <f t="shared" si="6"/>
        <v>0.30448262498385215</v>
      </c>
      <c r="G88" s="97">
        <f t="shared" si="7"/>
        <v>0.30448262498385215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235</v>
      </c>
      <c r="W88" s="112">
        <v>252</v>
      </c>
      <c r="X88" s="112">
        <v>268</v>
      </c>
      <c r="Y88" s="112">
        <v>284</v>
      </c>
      <c r="Z88" s="112">
        <v>274</v>
      </c>
    </row>
    <row r="89" spans="1:30" ht="15" customHeight="1" x14ac:dyDescent="0.25">
      <c r="A89" s="49" t="s">
        <v>6</v>
      </c>
      <c r="B89" s="49"/>
      <c r="C89" s="57" t="str">
        <f t="shared" si="3"/>
        <v>14,686</v>
      </c>
      <c r="D89" s="96">
        <f t="shared" si="4"/>
        <v>6.0284455995956998E-2</v>
      </c>
      <c r="E89" s="97">
        <f t="shared" si="5"/>
        <v>6.0284455995956998E-2</v>
      </c>
      <c r="F89" s="96">
        <f t="shared" si="6"/>
        <v>0.19233579605423401</v>
      </c>
      <c r="G89" s="97">
        <f t="shared" si="7"/>
        <v>0.19233579605423401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951</v>
      </c>
      <c r="W89" s="112">
        <v>973</v>
      </c>
      <c r="X89" s="112">
        <v>948</v>
      </c>
      <c r="Y89" s="112">
        <v>991</v>
      </c>
      <c r="Z89" s="112">
        <v>1089</v>
      </c>
    </row>
    <row r="90" spans="1:30" ht="15" customHeight="1" x14ac:dyDescent="0.25">
      <c r="A90" s="49" t="s">
        <v>95</v>
      </c>
      <c r="B90" s="49"/>
      <c r="C90" s="57" t="str">
        <f t="shared" si="3"/>
        <v>$51,561</v>
      </c>
      <c r="D90" s="96">
        <f t="shared" si="4"/>
        <v>7.6025919278768006E-2</v>
      </c>
      <c r="E90" s="97">
        <f t="shared" si="5"/>
        <v>7.6025919278768006E-2</v>
      </c>
      <c r="F90" s="96">
        <f t="shared" si="6"/>
        <v>0.11050994367223121</v>
      </c>
      <c r="G90" s="97">
        <f t="shared" si="7"/>
        <v>0.11050994367223121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1376</v>
      </c>
      <c r="W90" s="112">
        <v>1353</v>
      </c>
      <c r="X90" s="112">
        <v>1429</v>
      </c>
      <c r="Y90" s="112">
        <v>1555</v>
      </c>
      <c r="Z90" s="112">
        <v>1702</v>
      </c>
    </row>
    <row r="91" spans="1:30" ht="15" customHeight="1" x14ac:dyDescent="0.25">
      <c r="A91" s="49" t="s">
        <v>7</v>
      </c>
      <c r="B91" s="49"/>
      <c r="C91" s="57" t="str">
        <f t="shared" si="3"/>
        <v>$837.2 mil</v>
      </c>
      <c r="D91" s="96">
        <f t="shared" si="4"/>
        <v>0.10840548573203557</v>
      </c>
      <c r="E91" s="97">
        <f t="shared" si="5"/>
        <v>0.10840548573203557</v>
      </c>
      <c r="F91" s="96">
        <f t="shared" si="6"/>
        <v>0.35895790738055333</v>
      </c>
      <c r="G91" s="97">
        <f t="shared" si="7"/>
        <v>0.35895790738055333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6636</v>
      </c>
      <c r="W91" s="112">
        <v>6836</v>
      </c>
      <c r="X91" s="112">
        <v>6929</v>
      </c>
      <c r="Y91" s="112">
        <v>7320</v>
      </c>
      <c r="Z91" s="112">
        <v>7781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372</v>
      </c>
      <c r="W93" s="112">
        <v>396</v>
      </c>
      <c r="X93" s="112">
        <v>468</v>
      </c>
      <c r="Y93" s="112">
        <v>476</v>
      </c>
      <c r="Z93" s="112">
        <v>520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761</v>
      </c>
      <c r="W94" s="112">
        <v>793</v>
      </c>
      <c r="X94" s="112">
        <v>821</v>
      </c>
      <c r="Y94" s="112">
        <v>886</v>
      </c>
      <c r="Z94" s="112">
        <v>894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214</v>
      </c>
      <c r="W95" s="112">
        <v>214</v>
      </c>
      <c r="X95" s="112">
        <v>236</v>
      </c>
      <c r="Y95" s="112">
        <v>253</v>
      </c>
      <c r="Z95" s="112">
        <v>326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998</v>
      </c>
      <c r="W96" s="112">
        <v>1037</v>
      </c>
      <c r="X96" s="112">
        <v>1130</v>
      </c>
      <c r="Y96" s="112">
        <v>1212</v>
      </c>
      <c r="Z96" s="112">
        <v>1244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917</v>
      </c>
      <c r="W97" s="112">
        <v>942</v>
      </c>
      <c r="X97" s="112">
        <v>926</v>
      </c>
      <c r="Y97" s="112">
        <v>1002</v>
      </c>
      <c r="Z97" s="112">
        <v>1065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544</v>
      </c>
      <c r="W98" s="112">
        <v>519</v>
      </c>
      <c r="X98" s="112">
        <v>526</v>
      </c>
      <c r="Y98" s="112">
        <v>584</v>
      </c>
      <c r="Z98" s="112">
        <v>643</v>
      </c>
    </row>
    <row r="99" spans="1:32" ht="15" customHeight="1" x14ac:dyDescent="0.25">
      <c r="S99" s="115" t="s">
        <v>196</v>
      </c>
      <c r="T99" s="115"/>
      <c r="U99" s="112"/>
      <c r="V99" s="112">
        <v>91</v>
      </c>
      <c r="W99" s="112">
        <v>104</v>
      </c>
      <c r="X99" s="112">
        <v>85</v>
      </c>
      <c r="Y99" s="112">
        <v>99</v>
      </c>
      <c r="Z99" s="112">
        <v>119</v>
      </c>
    </row>
    <row r="100" spans="1:32" ht="15" customHeight="1" x14ac:dyDescent="0.25">
      <c r="S100" s="115" t="s">
        <v>58</v>
      </c>
      <c r="T100" s="115"/>
      <c r="U100" s="112"/>
      <c r="V100" s="112">
        <v>726</v>
      </c>
      <c r="W100" s="112">
        <v>788</v>
      </c>
      <c r="X100" s="112">
        <v>817</v>
      </c>
      <c r="Y100" s="112">
        <v>853</v>
      </c>
      <c r="Z100" s="112">
        <v>873</v>
      </c>
    </row>
    <row r="101" spans="1:32" x14ac:dyDescent="0.25">
      <c r="A101" s="18"/>
      <c r="S101" s="118" t="s">
        <v>53</v>
      </c>
      <c r="T101" s="118"/>
      <c r="U101" s="112"/>
      <c r="V101" s="112">
        <v>5685</v>
      </c>
      <c r="W101" s="112">
        <v>5888</v>
      </c>
      <c r="X101" s="112">
        <v>6062</v>
      </c>
      <c r="Y101" s="112">
        <v>6519</v>
      </c>
      <c r="Z101" s="112">
        <v>6892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12401</v>
      </c>
      <c r="W104" s="112">
        <v>13334</v>
      </c>
      <c r="X104" s="112">
        <v>13522</v>
      </c>
      <c r="Y104" s="112">
        <v>15149</v>
      </c>
      <c r="Z104" s="112">
        <v>16374</v>
      </c>
      <c r="AB104" s="109" t="str">
        <f>TEXT(Z104,"###,###")</f>
        <v>16,374</v>
      </c>
      <c r="AD104" s="130">
        <f>Z104/($Z$4)*100</f>
        <v>76.485426008968602</v>
      </c>
      <c r="AF104" s="109"/>
    </row>
    <row r="105" spans="1:32" x14ac:dyDescent="0.25">
      <c r="S105" s="115" t="s">
        <v>17</v>
      </c>
      <c r="T105" s="115"/>
      <c r="U105" s="112"/>
      <c r="V105" s="112">
        <v>2944</v>
      </c>
      <c r="W105" s="112">
        <v>3016</v>
      </c>
      <c r="X105" s="112">
        <v>3039</v>
      </c>
      <c r="Y105" s="112">
        <v>3297</v>
      </c>
      <c r="Z105" s="112">
        <v>3220</v>
      </c>
      <c r="AB105" s="109" t="str">
        <f>TEXT(Z105,"###,###")</f>
        <v>3,220</v>
      </c>
      <c r="AD105" s="130">
        <f>Z105/($Z$4)*100</f>
        <v>15.041106128550075</v>
      </c>
      <c r="AF105" s="109"/>
    </row>
    <row r="106" spans="1:32" x14ac:dyDescent="0.25">
      <c r="S106" s="118" t="s">
        <v>53</v>
      </c>
      <c r="T106" s="118"/>
      <c r="U106" s="120"/>
      <c r="V106" s="120">
        <v>15345</v>
      </c>
      <c r="W106" s="120">
        <v>16350</v>
      </c>
      <c r="X106" s="120">
        <v>16561</v>
      </c>
      <c r="Y106" s="120">
        <v>18446</v>
      </c>
      <c r="Z106" s="120">
        <v>19594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2546</v>
      </c>
      <c r="W108" s="112">
        <v>2747</v>
      </c>
      <c r="X108" s="112">
        <v>2817</v>
      </c>
      <c r="Y108" s="112">
        <v>3025</v>
      </c>
      <c r="Z108" s="112">
        <v>3005</v>
      </c>
      <c r="AB108" s="109" t="str">
        <f>TEXT(Z108,"###,###")</f>
        <v>3,005</v>
      </c>
      <c r="AD108" s="130">
        <f>Z108/($Z$4)*100</f>
        <v>14.036808669656203</v>
      </c>
      <c r="AF108" s="109"/>
    </row>
    <row r="109" spans="1:32" x14ac:dyDescent="0.25">
      <c r="S109" s="115" t="s">
        <v>20</v>
      </c>
      <c r="T109" s="115"/>
      <c r="U109" s="112"/>
      <c r="V109" s="112">
        <v>2349</v>
      </c>
      <c r="W109" s="112">
        <v>2274</v>
      </c>
      <c r="X109" s="112">
        <v>2573</v>
      </c>
      <c r="Y109" s="112">
        <v>2970</v>
      </c>
      <c r="Z109" s="112">
        <v>3043</v>
      </c>
      <c r="AB109" s="109" t="str">
        <f>TEXT(Z109,"###,###")</f>
        <v>3,043</v>
      </c>
      <c r="AD109" s="130">
        <f>Z109/($Z$4)*100</f>
        <v>14.214312406576981</v>
      </c>
      <c r="AF109" s="109"/>
    </row>
    <row r="110" spans="1:32" x14ac:dyDescent="0.25">
      <c r="S110" s="115" t="s">
        <v>21</v>
      </c>
      <c r="T110" s="115"/>
      <c r="U110" s="112"/>
      <c r="V110" s="112">
        <v>3426</v>
      </c>
      <c r="W110" s="112">
        <v>3572</v>
      </c>
      <c r="X110" s="112">
        <v>3970</v>
      </c>
      <c r="Y110" s="112">
        <v>4550</v>
      </c>
      <c r="Z110" s="112">
        <v>5032</v>
      </c>
      <c r="AB110" s="109" t="str">
        <f>TEXT(Z110,"###,###")</f>
        <v>5,032</v>
      </c>
      <c r="AD110" s="130">
        <f>Z110/($Z$4)*100</f>
        <v>23.505231689088191</v>
      </c>
      <c r="AF110" s="109"/>
    </row>
    <row r="111" spans="1:32" x14ac:dyDescent="0.25">
      <c r="S111" s="115" t="s">
        <v>22</v>
      </c>
      <c r="T111" s="115"/>
      <c r="U111" s="112"/>
      <c r="V111" s="112">
        <v>6782</v>
      </c>
      <c r="W111" s="112">
        <v>6729</v>
      </c>
      <c r="X111" s="112">
        <v>7201</v>
      </c>
      <c r="Y111" s="112">
        <v>7903</v>
      </c>
      <c r="Z111" s="112">
        <v>8510</v>
      </c>
      <c r="AB111" s="109" t="str">
        <f>TEXT(Z111,"###,###")</f>
        <v>8,510</v>
      </c>
      <c r="AD111" s="130">
        <f>Z111/($Z$4)*100</f>
        <v>39.751494768310913</v>
      </c>
      <c r="AF111" s="109"/>
    </row>
    <row r="112" spans="1:32" x14ac:dyDescent="0.25">
      <c r="S112" s="118" t="s">
        <v>53</v>
      </c>
      <c r="T112" s="118"/>
      <c r="U112" s="112"/>
      <c r="V112" s="112">
        <v>17038</v>
      </c>
      <c r="W112" s="112">
        <v>17266</v>
      </c>
      <c r="X112" s="112">
        <v>18442</v>
      </c>
      <c r="Y112" s="112">
        <v>20306</v>
      </c>
      <c r="Z112" s="112">
        <v>21407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42.62</v>
      </c>
      <c r="W118" s="131">
        <v>43.03</v>
      </c>
      <c r="X118" s="131">
        <v>43.01</v>
      </c>
      <c r="Y118" s="131">
        <v>42.77</v>
      </c>
      <c r="Z118" s="131">
        <v>42.47</v>
      </c>
      <c r="AB118" s="109" t="str">
        <f>TEXT(Z118,"##.0")</f>
        <v>42.5</v>
      </c>
    </row>
    <row r="120" spans="19:32" x14ac:dyDescent="0.25">
      <c r="S120" s="101" t="s">
        <v>97</v>
      </c>
      <c r="T120" s="112"/>
      <c r="U120" s="112"/>
      <c r="V120" s="112">
        <v>9902</v>
      </c>
      <c r="W120" s="112">
        <v>10184</v>
      </c>
      <c r="X120" s="112">
        <v>10429</v>
      </c>
      <c r="Y120" s="112">
        <v>11173</v>
      </c>
      <c r="Z120" s="112">
        <v>11935</v>
      </c>
      <c r="AB120" s="109" t="str">
        <f>TEXT(Z120,"###,###")</f>
        <v>11,935</v>
      </c>
    </row>
    <row r="121" spans="19:32" x14ac:dyDescent="0.25">
      <c r="S121" s="101" t="s">
        <v>98</v>
      </c>
      <c r="T121" s="112"/>
      <c r="U121" s="112"/>
      <c r="V121" s="112">
        <v>1281</v>
      </c>
      <c r="W121" s="112">
        <v>1369</v>
      </c>
      <c r="X121" s="112">
        <v>1342</v>
      </c>
      <c r="Y121" s="112">
        <v>1405</v>
      </c>
      <c r="Z121" s="112">
        <v>1422</v>
      </c>
      <c r="AB121" s="109" t="str">
        <f>TEXT(Z121,"###,###")</f>
        <v>1,422</v>
      </c>
    </row>
    <row r="122" spans="19:32" x14ac:dyDescent="0.25">
      <c r="S122" s="101" t="s">
        <v>99</v>
      </c>
      <c r="T122" s="112"/>
      <c r="U122" s="112"/>
      <c r="V122" s="112">
        <v>1139</v>
      </c>
      <c r="W122" s="112">
        <v>1173</v>
      </c>
      <c r="X122" s="112">
        <v>1222</v>
      </c>
      <c r="Y122" s="112">
        <v>1275</v>
      </c>
      <c r="Z122" s="112">
        <v>1331</v>
      </c>
      <c r="AB122" s="109" t="str">
        <f>TEXT(Z122,"###,###")</f>
        <v>1,331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11041</v>
      </c>
      <c r="W124" s="112">
        <v>11357</v>
      </c>
      <c r="X124" s="112">
        <v>11651</v>
      </c>
      <c r="Y124" s="112">
        <v>12448</v>
      </c>
      <c r="Z124" s="112">
        <v>13266</v>
      </c>
      <c r="AB124" s="109" t="str">
        <f>TEXT(Z124,"###,###")</f>
        <v>13,266</v>
      </c>
      <c r="AD124" s="127">
        <f>Z124/$Z$7*100</f>
        <v>90.330927413863549</v>
      </c>
    </row>
    <row r="125" spans="19:32" x14ac:dyDescent="0.25">
      <c r="S125" s="101" t="s">
        <v>101</v>
      </c>
      <c r="T125" s="112"/>
      <c r="U125" s="112"/>
      <c r="V125" s="112">
        <v>2420</v>
      </c>
      <c r="W125" s="112">
        <v>2542</v>
      </c>
      <c r="X125" s="112">
        <v>2564</v>
      </c>
      <c r="Y125" s="112">
        <v>2680</v>
      </c>
      <c r="Z125" s="112">
        <v>2753</v>
      </c>
      <c r="AB125" s="109" t="str">
        <f>TEXT(Z125,"###,###")</f>
        <v>2,753</v>
      </c>
      <c r="AD125" s="127">
        <f>Z125/$Z$7*100</f>
        <v>18.745744246220891</v>
      </c>
    </row>
    <row r="127" spans="19:32" x14ac:dyDescent="0.25">
      <c r="S127" s="101" t="s">
        <v>102</v>
      </c>
      <c r="T127" s="112"/>
      <c r="U127" s="112"/>
      <c r="V127" s="112">
        <v>6631</v>
      </c>
      <c r="W127" s="112">
        <v>6838</v>
      </c>
      <c r="X127" s="112">
        <v>6925</v>
      </c>
      <c r="Y127" s="112">
        <v>7319</v>
      </c>
      <c r="Z127" s="112">
        <v>7783</v>
      </c>
      <c r="AB127" s="109" t="str">
        <f>TEXT(Z127,"###,###")</f>
        <v>7,783</v>
      </c>
      <c r="AD127" s="127">
        <f>Z127/$Z$7*100</f>
        <v>52.99605066049299</v>
      </c>
    </row>
    <row r="128" spans="19:32" x14ac:dyDescent="0.25">
      <c r="S128" s="101" t="s">
        <v>103</v>
      </c>
      <c r="T128" s="112"/>
      <c r="U128" s="112"/>
      <c r="V128" s="112">
        <v>5684</v>
      </c>
      <c r="W128" s="112">
        <v>5889</v>
      </c>
      <c r="X128" s="112">
        <v>6059</v>
      </c>
      <c r="Y128" s="112">
        <v>6521</v>
      </c>
      <c r="Z128" s="112">
        <v>6890</v>
      </c>
      <c r="AB128" s="109" t="str">
        <f>TEXT(Z128,"###,###")</f>
        <v>6,890</v>
      </c>
      <c r="AD128" s="127">
        <f>Z128/$Z$7*100</f>
        <v>46.915429660901538</v>
      </c>
    </row>
    <row r="130" spans="19:20" x14ac:dyDescent="0.25">
      <c r="S130" s="101" t="s">
        <v>277</v>
      </c>
      <c r="T130" s="127">
        <v>81.267874165872257</v>
      </c>
    </row>
    <row r="131" spans="19:20" x14ac:dyDescent="0.25">
      <c r="S131" s="101" t="s">
        <v>278</v>
      </c>
      <c r="T131" s="127">
        <v>9.6826909982296065</v>
      </c>
    </row>
    <row r="132" spans="19:20" x14ac:dyDescent="0.25">
      <c r="S132" s="101" t="s">
        <v>279</v>
      </c>
      <c r="T132" s="127">
        <v>9.0630532479912844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4FCC39-554F-4A4A-AEA2-5FD07237B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0D7B12-6E26-4735-A797-7F6FB2A1E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D00489D-A9F5-4F9F-BDF2-D6929D0613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285142-554C-4EAD-9161-C57C28725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95-5718-47B2-A1D4-EED388939B3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9.64 South Burnett,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21657</v>
      </c>
      <c r="W4" s="108">
        <v>21705</v>
      </c>
      <c r="X4" s="108">
        <v>23178</v>
      </c>
      <c r="Y4" s="108">
        <v>24881</v>
      </c>
      <c r="Z4" s="108">
        <v>25194</v>
      </c>
      <c r="AB4" s="109" t="str">
        <f>TEXT(Z4,"###,###")</f>
        <v>25,194</v>
      </c>
      <c r="AD4" s="110">
        <f>Z4/Y4-1</f>
        <v>1.2579880229894203E-2</v>
      </c>
      <c r="AF4" s="110">
        <f>Z4/V4-1</f>
        <v>0.16331901925474446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11425</v>
      </c>
      <c r="W5" s="108">
        <v>11494</v>
      </c>
      <c r="X5" s="108">
        <v>12175</v>
      </c>
      <c r="Y5" s="108">
        <v>13012</v>
      </c>
      <c r="Z5" s="108">
        <v>13029</v>
      </c>
      <c r="AB5" s="109" t="str">
        <f>TEXT(Z5,"###,###")</f>
        <v>13,029</v>
      </c>
      <c r="AD5" s="110">
        <f t="shared" ref="AD5:AD9" si="0">Z5/Y5-1</f>
        <v>1.3064863203195998E-3</v>
      </c>
      <c r="AF5" s="110">
        <f t="shared" ref="AF5:AF9" si="1">Z5/V5-1</f>
        <v>0.14039387308533913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10234</v>
      </c>
      <c r="W6" s="108">
        <v>10208</v>
      </c>
      <c r="X6" s="108">
        <v>10980</v>
      </c>
      <c r="Y6" s="108">
        <v>11847</v>
      </c>
      <c r="Z6" s="108">
        <v>12132</v>
      </c>
      <c r="AB6" s="109" t="str">
        <f>TEXT(Z6,"###,###")</f>
        <v>12,132</v>
      </c>
      <c r="AD6" s="110">
        <f t="shared" si="0"/>
        <v>2.4056723221068665E-2</v>
      </c>
      <c r="AF6" s="110">
        <f t="shared" si="1"/>
        <v>0.18546023060386951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15107</v>
      </c>
      <c r="W7" s="108">
        <v>15462</v>
      </c>
      <c r="X7" s="108">
        <v>15910</v>
      </c>
      <c r="Y7" s="108">
        <v>16630</v>
      </c>
      <c r="Z7" s="108">
        <v>17076</v>
      </c>
      <c r="AB7" s="109" t="str">
        <f>TEXT(Z7,"###,###")</f>
        <v>17,076</v>
      </c>
      <c r="AD7" s="110">
        <f t="shared" si="0"/>
        <v>2.6819001803968678E-2</v>
      </c>
      <c r="AF7" s="110">
        <f t="shared" si="1"/>
        <v>0.13033692990004631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25,194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17,076</v>
      </c>
      <c r="P8" s="67"/>
      <c r="S8" s="107" t="s">
        <v>82</v>
      </c>
      <c r="T8" s="108"/>
      <c r="U8" s="108"/>
      <c r="V8" s="108">
        <v>40269</v>
      </c>
      <c r="W8" s="108">
        <v>41137.550000000003</v>
      </c>
      <c r="X8" s="108">
        <v>42907</v>
      </c>
      <c r="Y8" s="108">
        <v>43786</v>
      </c>
      <c r="Z8" s="108">
        <v>46119.86</v>
      </c>
      <c r="AB8" s="109" t="str">
        <f>TEXT(Z8,"$###,###")</f>
        <v>$46,120</v>
      </c>
      <c r="AD8" s="110">
        <f t="shared" si="0"/>
        <v>5.3301511898780518E-2</v>
      </c>
      <c r="AF8" s="110">
        <f t="shared" si="1"/>
        <v>0.14529439519233156</v>
      </c>
    </row>
    <row r="9" spans="1:32" x14ac:dyDescent="0.25">
      <c r="A9" s="30" t="s">
        <v>14</v>
      </c>
      <c r="B9" s="71"/>
      <c r="C9" s="72"/>
      <c r="D9" s="73">
        <f>AD104</f>
        <v>73.438120187346186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52.11993441086905</v>
      </c>
      <c r="P9" s="74" t="s">
        <v>83</v>
      </c>
      <c r="S9" s="107" t="s">
        <v>7</v>
      </c>
      <c r="T9" s="108"/>
      <c r="U9" s="108"/>
      <c r="V9" s="108">
        <v>697221819</v>
      </c>
      <c r="W9" s="108">
        <v>707084840</v>
      </c>
      <c r="X9" s="108">
        <v>772094848</v>
      </c>
      <c r="Y9" s="108">
        <v>824007117</v>
      </c>
      <c r="Z9" s="108">
        <v>887977430</v>
      </c>
      <c r="AB9" s="109" t="str">
        <f>TEXT(Z9/1000000,"$#,###.0")&amp;" mil"</f>
        <v>$888.0 mil</v>
      </c>
      <c r="AD9" s="110">
        <f t="shared" si="0"/>
        <v>7.7633204471460937E-2</v>
      </c>
      <c r="AF9" s="110">
        <f t="shared" si="1"/>
        <v>0.27359386324655444</v>
      </c>
    </row>
    <row r="10" spans="1:32" x14ac:dyDescent="0.25">
      <c r="A10" s="30" t="s">
        <v>17</v>
      </c>
      <c r="B10" s="71"/>
      <c r="C10" s="72"/>
      <c r="D10" s="73">
        <f>AD105</f>
        <v>15.745812495038503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47.68095572733661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76.417193722183185</v>
      </c>
      <c r="P11" s="74" t="s">
        <v>83</v>
      </c>
      <c r="S11" s="107" t="s">
        <v>29</v>
      </c>
      <c r="T11" s="112"/>
      <c r="U11" s="112"/>
      <c r="V11" s="112">
        <v>18003</v>
      </c>
      <c r="W11" s="112">
        <v>17883</v>
      </c>
      <c r="X11" s="112">
        <v>19277</v>
      </c>
      <c r="Y11" s="112">
        <v>20871</v>
      </c>
      <c r="Z11" s="112">
        <v>21173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12.040290466151324</v>
      </c>
      <c r="P12" s="74" t="s">
        <v>83</v>
      </c>
      <c r="S12" s="107" t="s">
        <v>30</v>
      </c>
      <c r="T12" s="112"/>
      <c r="U12" s="112"/>
      <c r="V12" s="112">
        <v>3656</v>
      </c>
      <c r="W12" s="112">
        <v>3823</v>
      </c>
      <c r="X12" s="112">
        <v>3901</v>
      </c>
      <c r="Y12" s="112">
        <v>4013</v>
      </c>
      <c r="Z12" s="112">
        <v>4022</v>
      </c>
    </row>
    <row r="13" spans="1:32" ht="15" customHeight="1" x14ac:dyDescent="0.25">
      <c r="A13" s="30" t="s">
        <v>19</v>
      </c>
      <c r="B13" s="72"/>
      <c r="C13" s="72"/>
      <c r="D13" s="73">
        <f>AD108</f>
        <v>14.737635945066286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11.495666432419771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16.968325791855204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20.195284591569422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15.557638238050608</v>
      </c>
      <c r="P15" s="74" t="s">
        <v>83</v>
      </c>
      <c r="S15" s="115" t="s">
        <v>59</v>
      </c>
      <c r="T15" s="115"/>
      <c r="U15" s="116"/>
      <c r="V15" s="116">
        <v>1879</v>
      </c>
      <c r="W15" s="116">
        <v>2070</v>
      </c>
      <c r="X15" s="116">
        <v>2163</v>
      </c>
      <c r="Y15" s="112">
        <v>2258</v>
      </c>
      <c r="Z15" s="112">
        <v>2371</v>
      </c>
      <c r="AB15" s="117">
        <f t="shared" ref="AB15:AB34" si="2">IF(Z15="np",0,Z15/$Z$34)</f>
        <v>9.4091035358545974E-2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37.294593950940701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84.442361761949385</v>
      </c>
      <c r="P16" s="37" t="s">
        <v>83</v>
      </c>
      <c r="S16" s="115" t="s">
        <v>60</v>
      </c>
      <c r="T16" s="115"/>
      <c r="U16" s="116"/>
      <c r="V16" s="116">
        <v>387</v>
      </c>
      <c r="W16" s="116">
        <v>393</v>
      </c>
      <c r="X16" s="116">
        <v>255</v>
      </c>
      <c r="Y16" s="112">
        <v>570</v>
      </c>
      <c r="Z16" s="112">
        <v>644</v>
      </c>
      <c r="AB16" s="117">
        <f t="shared" si="2"/>
        <v>2.5556569705147029E-2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2379</v>
      </c>
      <c r="W17" s="116">
        <v>2247</v>
      </c>
      <c r="X17" s="116">
        <v>2384</v>
      </c>
      <c r="Y17" s="112">
        <v>2329</v>
      </c>
      <c r="Z17" s="112">
        <v>2293</v>
      </c>
      <c r="AB17" s="117">
        <f t="shared" si="2"/>
        <v>9.0995674431525064E-2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303</v>
      </c>
      <c r="W18" s="116">
        <v>288</v>
      </c>
      <c r="X18" s="116">
        <v>326</v>
      </c>
      <c r="Y18" s="112">
        <v>329</v>
      </c>
      <c r="Z18" s="112">
        <v>352</v>
      </c>
      <c r="AB18" s="117">
        <f t="shared" si="2"/>
        <v>1.3968808286043096E-2</v>
      </c>
    </row>
    <row r="19" spans="1:28" x14ac:dyDescent="0.25">
      <c r="A19" s="63" t="str">
        <f>$S$1&amp;" ("&amp;$V$2&amp;" to "&amp;$Z$2&amp;")"</f>
        <v>South Burnett (2018-19 to 2022-23)</v>
      </c>
      <c r="B19" s="63"/>
      <c r="C19" s="63"/>
      <c r="D19" s="63"/>
      <c r="E19" s="63"/>
      <c r="F19" s="63"/>
      <c r="G19" s="63" t="str">
        <f>$S$1&amp;" ("&amp;$V$2&amp;" to "&amp;$Z$2&amp;")"</f>
        <v>South Burnett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1615</v>
      </c>
      <c r="W19" s="116">
        <v>1701</v>
      </c>
      <c r="X19" s="116">
        <v>1871</v>
      </c>
      <c r="Y19" s="112">
        <v>1921</v>
      </c>
      <c r="Z19" s="112">
        <v>1777</v>
      </c>
      <c r="AB19" s="117">
        <f t="shared" si="2"/>
        <v>7.0518671375848246E-2</v>
      </c>
    </row>
    <row r="20" spans="1:28" x14ac:dyDescent="0.25">
      <c r="S20" s="115" t="s">
        <v>64</v>
      </c>
      <c r="T20" s="115"/>
      <c r="U20" s="116"/>
      <c r="V20" s="116">
        <v>546</v>
      </c>
      <c r="W20" s="116">
        <v>492</v>
      </c>
      <c r="X20" s="116">
        <v>575</v>
      </c>
      <c r="Y20" s="112">
        <v>574</v>
      </c>
      <c r="Z20" s="112">
        <v>548</v>
      </c>
      <c r="AB20" s="117">
        <f t="shared" si="2"/>
        <v>2.1746894718044366E-2</v>
      </c>
    </row>
    <row r="21" spans="1:28" x14ac:dyDescent="0.25">
      <c r="S21" s="115" t="s">
        <v>65</v>
      </c>
      <c r="T21" s="115"/>
      <c r="U21" s="116"/>
      <c r="V21" s="116">
        <v>1914</v>
      </c>
      <c r="W21" s="116">
        <v>1951</v>
      </c>
      <c r="X21" s="116">
        <v>2280</v>
      </c>
      <c r="Y21" s="112">
        <v>2479</v>
      </c>
      <c r="Z21" s="112">
        <v>2557</v>
      </c>
      <c r="AB21" s="117">
        <f t="shared" si="2"/>
        <v>0.10147228064605739</v>
      </c>
    </row>
    <row r="22" spans="1:28" x14ac:dyDescent="0.25">
      <c r="S22" s="115" t="s">
        <v>66</v>
      </c>
      <c r="T22" s="115"/>
      <c r="U22" s="116"/>
      <c r="V22" s="116">
        <v>1304</v>
      </c>
      <c r="W22" s="116">
        <v>1276</v>
      </c>
      <c r="X22" s="116">
        <v>1414</v>
      </c>
      <c r="Y22" s="112">
        <v>1543</v>
      </c>
      <c r="Z22" s="112">
        <v>1610</v>
      </c>
      <c r="AB22" s="117">
        <f t="shared" si="2"/>
        <v>6.3891424262867577E-2</v>
      </c>
    </row>
    <row r="23" spans="1:28" x14ac:dyDescent="0.25">
      <c r="S23" s="115" t="s">
        <v>67</v>
      </c>
      <c r="T23" s="115"/>
      <c r="U23" s="116"/>
      <c r="V23" s="116">
        <v>643</v>
      </c>
      <c r="W23" s="116">
        <v>589</v>
      </c>
      <c r="X23" s="116">
        <v>621</v>
      </c>
      <c r="Y23" s="112">
        <v>681</v>
      </c>
      <c r="Z23" s="112">
        <v>736</v>
      </c>
      <c r="AB23" s="117">
        <f t="shared" si="2"/>
        <v>2.9207508234453748E-2</v>
      </c>
    </row>
    <row r="24" spans="1:28" x14ac:dyDescent="0.25">
      <c r="S24" s="115" t="s">
        <v>68</v>
      </c>
      <c r="T24" s="115"/>
      <c r="U24" s="116"/>
      <c r="V24" s="116">
        <v>75</v>
      </c>
      <c r="W24" s="116">
        <v>69</v>
      </c>
      <c r="X24" s="116">
        <v>82</v>
      </c>
      <c r="Y24" s="112">
        <v>84</v>
      </c>
      <c r="Z24" s="112">
        <v>110</v>
      </c>
      <c r="AB24" s="117">
        <f t="shared" si="2"/>
        <v>4.3652525893884677E-3</v>
      </c>
    </row>
    <row r="25" spans="1:28" x14ac:dyDescent="0.25">
      <c r="S25" s="115" t="s">
        <v>69</v>
      </c>
      <c r="T25" s="115"/>
      <c r="U25" s="116"/>
      <c r="V25" s="116">
        <v>562</v>
      </c>
      <c r="W25" s="116">
        <v>531</v>
      </c>
      <c r="X25" s="116">
        <v>557</v>
      </c>
      <c r="Y25" s="112">
        <v>596</v>
      </c>
      <c r="Z25" s="112">
        <v>569</v>
      </c>
      <c r="AB25" s="117">
        <f t="shared" si="2"/>
        <v>2.2580261121473075E-2</v>
      </c>
    </row>
    <row r="26" spans="1:28" x14ac:dyDescent="0.25">
      <c r="S26" s="115" t="s">
        <v>70</v>
      </c>
      <c r="T26" s="115"/>
      <c r="U26" s="116"/>
      <c r="V26" s="116">
        <v>300</v>
      </c>
      <c r="W26" s="116">
        <v>344</v>
      </c>
      <c r="X26" s="116">
        <v>410</v>
      </c>
      <c r="Y26" s="112">
        <v>435</v>
      </c>
      <c r="Z26" s="112">
        <v>438</v>
      </c>
      <c r="AB26" s="117">
        <f t="shared" si="2"/>
        <v>1.7381642128655898E-2</v>
      </c>
    </row>
    <row r="27" spans="1:28" x14ac:dyDescent="0.25">
      <c r="S27" s="115" t="s">
        <v>71</v>
      </c>
      <c r="T27" s="115"/>
      <c r="U27" s="116"/>
      <c r="V27" s="116">
        <v>692</v>
      </c>
      <c r="W27" s="116">
        <v>710</v>
      </c>
      <c r="X27" s="116">
        <v>796</v>
      </c>
      <c r="Y27" s="112">
        <v>894</v>
      </c>
      <c r="Z27" s="112">
        <v>895</v>
      </c>
      <c r="AB27" s="117">
        <f t="shared" si="2"/>
        <v>3.5517282431842531E-2</v>
      </c>
    </row>
    <row r="28" spans="1:28" x14ac:dyDescent="0.25">
      <c r="S28" s="115" t="s">
        <v>72</v>
      </c>
      <c r="T28" s="115"/>
      <c r="U28" s="116"/>
      <c r="V28" s="116">
        <v>1353</v>
      </c>
      <c r="W28" s="116">
        <v>1365</v>
      </c>
      <c r="X28" s="116">
        <v>1499</v>
      </c>
      <c r="Y28" s="112">
        <v>1705</v>
      </c>
      <c r="Z28" s="112">
        <v>1730</v>
      </c>
      <c r="AB28" s="117">
        <f t="shared" si="2"/>
        <v>6.8653517996745905E-2</v>
      </c>
    </row>
    <row r="29" spans="1:28" x14ac:dyDescent="0.25">
      <c r="S29" s="115" t="s">
        <v>73</v>
      </c>
      <c r="T29" s="115"/>
      <c r="U29" s="116"/>
      <c r="V29" s="116">
        <v>1131</v>
      </c>
      <c r="W29" s="116">
        <v>1068</v>
      </c>
      <c r="X29" s="116">
        <v>1036</v>
      </c>
      <c r="Y29" s="112">
        <v>1212</v>
      </c>
      <c r="Z29" s="112">
        <v>1100</v>
      </c>
      <c r="AB29" s="117">
        <f t="shared" si="2"/>
        <v>4.3652525893884679E-2</v>
      </c>
    </row>
    <row r="30" spans="1:28" x14ac:dyDescent="0.25">
      <c r="S30" s="115" t="s">
        <v>74</v>
      </c>
      <c r="T30" s="115"/>
      <c r="U30" s="116"/>
      <c r="V30" s="116">
        <v>1606</v>
      </c>
      <c r="W30" s="116">
        <v>1661</v>
      </c>
      <c r="X30" s="116">
        <v>1677</v>
      </c>
      <c r="Y30" s="112">
        <v>1613</v>
      </c>
      <c r="Z30" s="112">
        <v>1621</v>
      </c>
      <c r="AB30" s="117">
        <f t="shared" si="2"/>
        <v>6.4327949521806427E-2</v>
      </c>
    </row>
    <row r="31" spans="1:28" x14ac:dyDescent="0.25">
      <c r="S31" s="115" t="s">
        <v>75</v>
      </c>
      <c r="T31" s="115"/>
      <c r="U31" s="116"/>
      <c r="V31" s="116">
        <v>2287</v>
      </c>
      <c r="W31" s="116">
        <v>2284</v>
      </c>
      <c r="X31" s="116">
        <v>2495</v>
      </c>
      <c r="Y31" s="112">
        <v>2855</v>
      </c>
      <c r="Z31" s="112">
        <v>3063</v>
      </c>
      <c r="AB31" s="117">
        <f t="shared" si="2"/>
        <v>0.12155244255724433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153</v>
      </c>
      <c r="W32" s="116">
        <v>167</v>
      </c>
      <c r="X32" s="116">
        <v>202</v>
      </c>
      <c r="Y32" s="112">
        <v>245</v>
      </c>
      <c r="Z32" s="112">
        <v>264</v>
      </c>
      <c r="AB32" s="117">
        <f t="shared" si="2"/>
        <v>1.0476606214532322E-2</v>
      </c>
    </row>
    <row r="33" spans="19:32" x14ac:dyDescent="0.25">
      <c r="S33" s="115" t="s">
        <v>77</v>
      </c>
      <c r="T33" s="115"/>
      <c r="U33" s="116"/>
      <c r="V33" s="116">
        <v>642</v>
      </c>
      <c r="W33" s="116">
        <v>697</v>
      </c>
      <c r="X33" s="116">
        <v>784</v>
      </c>
      <c r="Y33" s="112">
        <v>896</v>
      </c>
      <c r="Z33" s="112">
        <v>977</v>
      </c>
      <c r="AB33" s="117">
        <f t="shared" si="2"/>
        <v>3.8771379816659395E-2</v>
      </c>
    </row>
    <row r="34" spans="19:32" x14ac:dyDescent="0.25">
      <c r="S34" s="118" t="s">
        <v>53</v>
      </c>
      <c r="T34" s="118"/>
      <c r="U34" s="119"/>
      <c r="V34" s="119">
        <v>21651</v>
      </c>
      <c r="W34" s="119">
        <v>21709</v>
      </c>
      <c r="X34" s="119">
        <v>23178</v>
      </c>
      <c r="Y34" s="120">
        <v>24883</v>
      </c>
      <c r="Z34" s="120">
        <v>25199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12816</v>
      </c>
      <c r="W37" s="112">
        <v>13189</v>
      </c>
      <c r="X37" s="112">
        <v>13493</v>
      </c>
      <c r="Y37" s="112">
        <v>13923</v>
      </c>
      <c r="Z37" s="112">
        <v>14416</v>
      </c>
      <c r="AB37" s="132">
        <f>Z37/Z40*100</f>
        <v>84.442361761949385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2294</v>
      </c>
      <c r="W38" s="112">
        <v>2273</v>
      </c>
      <c r="X38" s="112">
        <v>2417</v>
      </c>
      <c r="Y38" s="112">
        <v>2700</v>
      </c>
      <c r="Z38" s="112">
        <v>2656</v>
      </c>
      <c r="AB38" s="132">
        <f>Z38/Z40*100</f>
        <v>15.557638238050608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15110</v>
      </c>
      <c r="W40" s="112">
        <v>15462</v>
      </c>
      <c r="X40" s="112">
        <v>15910</v>
      </c>
      <c r="Y40" s="112">
        <v>16623</v>
      </c>
      <c r="Z40" s="112">
        <v>17072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33</v>
      </c>
      <c r="W44" s="112">
        <v>23</v>
      </c>
      <c r="X44" s="112">
        <v>29</v>
      </c>
      <c r="Y44" s="112">
        <v>42</v>
      </c>
      <c r="Z44" s="112">
        <v>61</v>
      </c>
    </row>
    <row r="45" spans="19:32" x14ac:dyDescent="0.25">
      <c r="S45" s="115" t="s">
        <v>37</v>
      </c>
      <c r="T45" s="115"/>
      <c r="U45" s="112"/>
      <c r="V45" s="112">
        <v>376</v>
      </c>
      <c r="W45" s="112">
        <v>364</v>
      </c>
      <c r="X45" s="112">
        <v>425</v>
      </c>
      <c r="Y45" s="112">
        <v>449</v>
      </c>
      <c r="Z45" s="112">
        <v>482</v>
      </c>
    </row>
    <row r="46" spans="19:32" x14ac:dyDescent="0.25">
      <c r="S46" s="115" t="s">
        <v>38</v>
      </c>
      <c r="T46" s="115"/>
      <c r="U46" s="112"/>
      <c r="V46" s="112">
        <v>759</v>
      </c>
      <c r="W46" s="112">
        <v>756</v>
      </c>
      <c r="X46" s="112">
        <v>842</v>
      </c>
      <c r="Y46" s="112">
        <v>860</v>
      </c>
      <c r="Z46" s="112">
        <v>903</v>
      </c>
    </row>
    <row r="47" spans="19:32" x14ac:dyDescent="0.25">
      <c r="S47" s="115" t="s">
        <v>39</v>
      </c>
      <c r="T47" s="115"/>
      <c r="U47" s="112"/>
      <c r="V47" s="112">
        <v>908</v>
      </c>
      <c r="W47" s="112">
        <v>899</v>
      </c>
      <c r="X47" s="112">
        <v>1035</v>
      </c>
      <c r="Y47" s="112">
        <v>1086</v>
      </c>
      <c r="Z47" s="112">
        <v>1077</v>
      </c>
    </row>
    <row r="48" spans="19:32" x14ac:dyDescent="0.25">
      <c r="S48" s="115" t="s">
        <v>40</v>
      </c>
      <c r="T48" s="115"/>
      <c r="U48" s="112"/>
      <c r="V48" s="112">
        <v>1260</v>
      </c>
      <c r="W48" s="112">
        <v>1306</v>
      </c>
      <c r="X48" s="112">
        <v>1383</v>
      </c>
      <c r="Y48" s="112">
        <v>1396</v>
      </c>
      <c r="Z48" s="112">
        <v>1417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1002</v>
      </c>
      <c r="W49" s="112">
        <v>947</v>
      </c>
      <c r="X49" s="112">
        <v>1106</v>
      </c>
      <c r="Y49" s="112">
        <v>1229</v>
      </c>
      <c r="Z49" s="112">
        <v>1308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Burnett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981</v>
      </c>
      <c r="W50" s="112">
        <v>944</v>
      </c>
      <c r="X50" s="112">
        <v>1018</v>
      </c>
      <c r="Y50" s="112">
        <v>1073</v>
      </c>
      <c r="Z50" s="112">
        <v>1031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947</v>
      </c>
      <c r="W51" s="112">
        <v>994</v>
      </c>
      <c r="X51" s="112">
        <v>963</v>
      </c>
      <c r="Y51" s="112">
        <v>1080</v>
      </c>
      <c r="Z51" s="112">
        <v>1049</v>
      </c>
    </row>
    <row r="52" spans="1:26" ht="15" customHeight="1" x14ac:dyDescent="0.25">
      <c r="S52" s="115" t="s">
        <v>44</v>
      </c>
      <c r="T52" s="115"/>
      <c r="U52" s="112"/>
      <c r="V52" s="112">
        <v>1099</v>
      </c>
      <c r="W52" s="112">
        <v>1026</v>
      </c>
      <c r="X52" s="112">
        <v>1087</v>
      </c>
      <c r="Y52" s="112">
        <v>1128</v>
      </c>
      <c r="Z52" s="112">
        <v>1021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1177</v>
      </c>
      <c r="W53" s="112">
        <v>1127</v>
      </c>
      <c r="X53" s="112">
        <v>1154</v>
      </c>
      <c r="Y53" s="112">
        <v>1239</v>
      </c>
      <c r="Z53" s="112">
        <v>1234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1086</v>
      </c>
      <c r="W54" s="112">
        <v>1147</v>
      </c>
      <c r="X54" s="112">
        <v>1110</v>
      </c>
      <c r="Y54" s="112">
        <v>1205</v>
      </c>
      <c r="Z54" s="112">
        <v>1178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812</v>
      </c>
      <c r="W55" s="112">
        <v>869</v>
      </c>
      <c r="X55" s="112">
        <v>889</v>
      </c>
      <c r="Y55" s="112">
        <v>1034</v>
      </c>
      <c r="Z55" s="112">
        <v>1051</v>
      </c>
    </row>
    <row r="56" spans="1:26" ht="15" customHeight="1" x14ac:dyDescent="0.25">
      <c r="S56" s="115" t="s">
        <v>48</v>
      </c>
      <c r="T56" s="115"/>
      <c r="U56" s="112"/>
      <c r="V56" s="112">
        <v>499</v>
      </c>
      <c r="W56" s="112">
        <v>532</v>
      </c>
      <c r="X56" s="112">
        <v>551</v>
      </c>
      <c r="Y56" s="112">
        <v>592</v>
      </c>
      <c r="Z56" s="112">
        <v>620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261</v>
      </c>
      <c r="W57" s="112">
        <v>303</v>
      </c>
      <c r="X57" s="112">
        <v>313</v>
      </c>
      <c r="Y57" s="112">
        <v>314</v>
      </c>
      <c r="Z57" s="112">
        <v>318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119</v>
      </c>
      <c r="W58" s="112">
        <v>142</v>
      </c>
      <c r="X58" s="112">
        <v>146</v>
      </c>
      <c r="Y58" s="112">
        <v>153</v>
      </c>
      <c r="Z58" s="112">
        <v>154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65</v>
      </c>
      <c r="W59" s="112">
        <v>71</v>
      </c>
      <c r="X59" s="112">
        <v>89</v>
      </c>
      <c r="Y59" s="112">
        <v>80</v>
      </c>
      <c r="Z59" s="112">
        <v>80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34</v>
      </c>
      <c r="W60" s="112">
        <v>40</v>
      </c>
      <c r="X60" s="112">
        <v>35</v>
      </c>
      <c r="Y60" s="112">
        <v>45</v>
      </c>
      <c r="Z60" s="112">
        <v>48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11425</v>
      </c>
      <c r="W61" s="112">
        <v>11493</v>
      </c>
      <c r="X61" s="112">
        <v>12175</v>
      </c>
      <c r="Y61" s="112">
        <v>13014</v>
      </c>
      <c r="Z61" s="112">
        <v>13029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57</v>
      </c>
      <c r="W63" s="112">
        <v>36</v>
      </c>
      <c r="X63" s="112">
        <v>34</v>
      </c>
      <c r="Y63" s="112">
        <v>48</v>
      </c>
      <c r="Z63" s="112">
        <v>42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412</v>
      </c>
      <c r="W64" s="112">
        <v>386</v>
      </c>
      <c r="X64" s="112">
        <v>461</v>
      </c>
      <c r="Y64" s="112">
        <v>511</v>
      </c>
      <c r="Z64" s="112">
        <v>512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Burnett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729</v>
      </c>
      <c r="W65" s="112">
        <v>684</v>
      </c>
      <c r="X65" s="112">
        <v>742</v>
      </c>
      <c r="Y65" s="112">
        <v>790</v>
      </c>
      <c r="Z65" s="112">
        <v>865</v>
      </c>
    </row>
    <row r="66" spans="1:26" x14ac:dyDescent="0.25">
      <c r="S66" s="115" t="s">
        <v>39</v>
      </c>
      <c r="T66" s="115"/>
      <c r="U66" s="112"/>
      <c r="V66" s="112">
        <v>773</v>
      </c>
      <c r="W66" s="112">
        <v>812</v>
      </c>
      <c r="X66" s="112">
        <v>905</v>
      </c>
      <c r="Y66" s="112">
        <v>888</v>
      </c>
      <c r="Z66" s="112">
        <v>934</v>
      </c>
    </row>
    <row r="67" spans="1:26" x14ac:dyDescent="0.25">
      <c r="S67" s="115" t="s">
        <v>40</v>
      </c>
      <c r="T67" s="115"/>
      <c r="U67" s="112"/>
      <c r="V67" s="112">
        <v>866</v>
      </c>
      <c r="W67" s="112">
        <v>862</v>
      </c>
      <c r="X67" s="112">
        <v>998</v>
      </c>
      <c r="Y67" s="112">
        <v>1056</v>
      </c>
      <c r="Z67" s="112">
        <v>1212</v>
      </c>
    </row>
    <row r="68" spans="1:26" x14ac:dyDescent="0.25">
      <c r="S68" s="115" t="s">
        <v>41</v>
      </c>
      <c r="T68" s="115"/>
      <c r="U68" s="112"/>
      <c r="V68" s="112">
        <v>808</v>
      </c>
      <c r="W68" s="112">
        <v>832</v>
      </c>
      <c r="X68" s="112">
        <v>923</v>
      </c>
      <c r="Y68" s="112">
        <v>1038</v>
      </c>
      <c r="Z68" s="112">
        <v>1016</v>
      </c>
    </row>
    <row r="69" spans="1:26" x14ac:dyDescent="0.25">
      <c r="S69" s="115" t="s">
        <v>42</v>
      </c>
      <c r="T69" s="115"/>
      <c r="U69" s="112"/>
      <c r="V69" s="112">
        <v>876</v>
      </c>
      <c r="W69" s="112">
        <v>855</v>
      </c>
      <c r="X69" s="112">
        <v>935</v>
      </c>
      <c r="Y69" s="112">
        <v>1021</v>
      </c>
      <c r="Z69" s="112">
        <v>975</v>
      </c>
    </row>
    <row r="70" spans="1:26" x14ac:dyDescent="0.25">
      <c r="S70" s="115" t="s">
        <v>43</v>
      </c>
      <c r="T70" s="115"/>
      <c r="U70" s="112"/>
      <c r="V70" s="112">
        <v>1014</v>
      </c>
      <c r="W70" s="112">
        <v>974</v>
      </c>
      <c r="X70" s="112">
        <v>970</v>
      </c>
      <c r="Y70" s="112">
        <v>1079</v>
      </c>
      <c r="Z70" s="112">
        <v>1107</v>
      </c>
    </row>
    <row r="71" spans="1:26" x14ac:dyDescent="0.25">
      <c r="S71" s="115" t="s">
        <v>44</v>
      </c>
      <c r="T71" s="115"/>
      <c r="U71" s="112"/>
      <c r="V71" s="112">
        <v>1070</v>
      </c>
      <c r="W71" s="112">
        <v>1053</v>
      </c>
      <c r="X71" s="112">
        <v>1110</v>
      </c>
      <c r="Y71" s="112">
        <v>1188</v>
      </c>
      <c r="Z71" s="112">
        <v>1191</v>
      </c>
    </row>
    <row r="72" spans="1:26" x14ac:dyDescent="0.25">
      <c r="S72" s="115" t="s">
        <v>45</v>
      </c>
      <c r="T72" s="115"/>
      <c r="U72" s="112"/>
      <c r="V72" s="112">
        <v>1067</v>
      </c>
      <c r="W72" s="112">
        <v>1049</v>
      </c>
      <c r="X72" s="112">
        <v>1131</v>
      </c>
      <c r="Y72" s="112">
        <v>1228</v>
      </c>
      <c r="Z72" s="112">
        <v>1274</v>
      </c>
    </row>
    <row r="73" spans="1:26" x14ac:dyDescent="0.25">
      <c r="S73" s="115" t="s">
        <v>46</v>
      </c>
      <c r="T73" s="115"/>
      <c r="U73" s="112"/>
      <c r="V73" s="112">
        <v>1038</v>
      </c>
      <c r="W73" s="112">
        <v>1059</v>
      </c>
      <c r="X73" s="112">
        <v>1074</v>
      </c>
      <c r="Y73" s="112">
        <v>1144</v>
      </c>
      <c r="Z73" s="112">
        <v>1128</v>
      </c>
    </row>
    <row r="74" spans="1:26" x14ac:dyDescent="0.25">
      <c r="S74" s="115" t="s">
        <v>47</v>
      </c>
      <c r="T74" s="115"/>
      <c r="U74" s="112"/>
      <c r="V74" s="112">
        <v>798</v>
      </c>
      <c r="W74" s="112">
        <v>801</v>
      </c>
      <c r="X74" s="112">
        <v>891</v>
      </c>
      <c r="Y74" s="112">
        <v>984</v>
      </c>
      <c r="Z74" s="112">
        <v>979</v>
      </c>
    </row>
    <row r="75" spans="1:26" x14ac:dyDescent="0.25">
      <c r="S75" s="115" t="s">
        <v>48</v>
      </c>
      <c r="T75" s="115"/>
      <c r="U75" s="112"/>
      <c r="V75" s="112">
        <v>390</v>
      </c>
      <c r="W75" s="112">
        <v>435</v>
      </c>
      <c r="X75" s="112">
        <v>436</v>
      </c>
      <c r="Y75" s="112">
        <v>478</v>
      </c>
      <c r="Z75" s="112">
        <v>514</v>
      </c>
    </row>
    <row r="76" spans="1:26" x14ac:dyDescent="0.25">
      <c r="S76" s="115" t="s">
        <v>49</v>
      </c>
      <c r="T76" s="115"/>
      <c r="U76" s="112"/>
      <c r="V76" s="112">
        <v>189</v>
      </c>
      <c r="W76" s="112">
        <v>203</v>
      </c>
      <c r="X76" s="112">
        <v>199</v>
      </c>
      <c r="Y76" s="112">
        <v>209</v>
      </c>
      <c r="Z76" s="112">
        <v>199</v>
      </c>
    </row>
    <row r="77" spans="1:26" x14ac:dyDescent="0.25">
      <c r="S77" s="115" t="s">
        <v>50</v>
      </c>
      <c r="T77" s="115"/>
      <c r="U77" s="112"/>
      <c r="V77" s="112">
        <v>86</v>
      </c>
      <c r="W77" s="112">
        <v>89</v>
      </c>
      <c r="X77" s="112">
        <v>95</v>
      </c>
      <c r="Y77" s="112">
        <v>109</v>
      </c>
      <c r="Z77" s="112">
        <v>107</v>
      </c>
    </row>
    <row r="78" spans="1:26" x14ac:dyDescent="0.25">
      <c r="S78" s="115" t="s">
        <v>51</v>
      </c>
      <c r="T78" s="115"/>
      <c r="U78" s="112"/>
      <c r="V78" s="112">
        <v>41</v>
      </c>
      <c r="W78" s="112">
        <v>59</v>
      </c>
      <c r="X78" s="112">
        <v>52</v>
      </c>
      <c r="Y78" s="112">
        <v>46</v>
      </c>
      <c r="Z78" s="112">
        <v>47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19</v>
      </c>
      <c r="X79" s="112">
        <v>24</v>
      </c>
      <c r="Y79" s="112">
        <v>22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10231</v>
      </c>
      <c r="W80" s="112">
        <v>10207</v>
      </c>
      <c r="X80" s="112">
        <v>10980</v>
      </c>
      <c r="Y80" s="112">
        <v>11849</v>
      </c>
      <c r="Z80" s="112">
        <v>12129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591</v>
      </c>
      <c r="W83" s="112">
        <v>603</v>
      </c>
      <c r="X83" s="112">
        <v>610</v>
      </c>
      <c r="Y83" s="112">
        <v>604</v>
      </c>
      <c r="Z83" s="112">
        <v>616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495</v>
      </c>
      <c r="W84" s="112">
        <v>495</v>
      </c>
      <c r="X84" s="112">
        <v>512</v>
      </c>
      <c r="Y84" s="112">
        <v>503</v>
      </c>
      <c r="Z84" s="112">
        <v>486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1328</v>
      </c>
      <c r="W85" s="112">
        <v>1358</v>
      </c>
      <c r="X85" s="112">
        <v>1352</v>
      </c>
      <c r="Y85" s="112">
        <v>1443</v>
      </c>
      <c r="Z85" s="112">
        <v>1502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25,194</v>
      </c>
      <c r="D86" s="96">
        <f t="shared" ref="D86:D91" si="4">AD4</f>
        <v>1.2579880229894203E-2</v>
      </c>
      <c r="E86" s="97">
        <f t="shared" ref="E86:E91" si="5">AD4</f>
        <v>1.2579880229894203E-2</v>
      </c>
      <c r="F86" s="96">
        <f t="shared" ref="F86:F91" si="6">AF4</f>
        <v>0.16331901925474446</v>
      </c>
      <c r="G86" s="97">
        <f t="shared" ref="G86:G91" si="7">AF4</f>
        <v>0.16331901925474446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360</v>
      </c>
      <c r="W86" s="112">
        <v>369</v>
      </c>
      <c r="X86" s="112">
        <v>378</v>
      </c>
      <c r="Y86" s="112">
        <v>416</v>
      </c>
      <c r="Z86" s="112">
        <v>459</v>
      </c>
    </row>
    <row r="87" spans="1:30" ht="15" customHeight="1" x14ac:dyDescent="0.25">
      <c r="A87" s="98" t="s">
        <v>4</v>
      </c>
      <c r="B87" s="49"/>
      <c r="C87" s="57" t="str">
        <f t="shared" si="3"/>
        <v>13,029</v>
      </c>
      <c r="D87" s="96">
        <f t="shared" si="4"/>
        <v>1.3064863203195998E-3</v>
      </c>
      <c r="E87" s="97">
        <f t="shared" si="5"/>
        <v>1.3064863203195998E-3</v>
      </c>
      <c r="F87" s="96">
        <f t="shared" si="6"/>
        <v>0.14039387308533913</v>
      </c>
      <c r="G87" s="97">
        <f t="shared" si="7"/>
        <v>0.14039387308533913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183</v>
      </c>
      <c r="W87" s="112">
        <v>188</v>
      </c>
      <c r="X87" s="112">
        <v>183</v>
      </c>
      <c r="Y87" s="112">
        <v>195</v>
      </c>
      <c r="Z87" s="112">
        <v>203</v>
      </c>
    </row>
    <row r="88" spans="1:30" ht="15" customHeight="1" x14ac:dyDescent="0.25">
      <c r="A88" s="98" t="s">
        <v>5</v>
      </c>
      <c r="B88" s="49"/>
      <c r="C88" s="57" t="str">
        <f t="shared" si="3"/>
        <v>12,132</v>
      </c>
      <c r="D88" s="96">
        <f t="shared" si="4"/>
        <v>2.4056723221068665E-2</v>
      </c>
      <c r="E88" s="97">
        <f t="shared" si="5"/>
        <v>2.4056723221068665E-2</v>
      </c>
      <c r="F88" s="96">
        <f t="shared" si="6"/>
        <v>0.18546023060386951</v>
      </c>
      <c r="G88" s="97">
        <f t="shared" si="7"/>
        <v>0.18546023060386951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347</v>
      </c>
      <c r="W88" s="112">
        <v>365</v>
      </c>
      <c r="X88" s="112">
        <v>419</v>
      </c>
      <c r="Y88" s="112">
        <v>420</v>
      </c>
      <c r="Z88" s="112">
        <v>417</v>
      </c>
    </row>
    <row r="89" spans="1:30" ht="15" customHeight="1" x14ac:dyDescent="0.25">
      <c r="A89" s="49" t="s">
        <v>6</v>
      </c>
      <c r="B89" s="49"/>
      <c r="C89" s="57" t="str">
        <f t="shared" si="3"/>
        <v>17,076</v>
      </c>
      <c r="D89" s="96">
        <f t="shared" si="4"/>
        <v>2.6819001803968678E-2</v>
      </c>
      <c r="E89" s="97">
        <f t="shared" si="5"/>
        <v>2.6819001803968678E-2</v>
      </c>
      <c r="F89" s="96">
        <f t="shared" si="6"/>
        <v>0.13033692990004631</v>
      </c>
      <c r="G89" s="97">
        <f t="shared" si="7"/>
        <v>0.13033692990004631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999</v>
      </c>
      <c r="W89" s="112">
        <v>965</v>
      </c>
      <c r="X89" s="112">
        <v>984</v>
      </c>
      <c r="Y89" s="112">
        <v>1023</v>
      </c>
      <c r="Z89" s="112">
        <v>1163</v>
      </c>
    </row>
    <row r="90" spans="1:30" ht="15" customHeight="1" x14ac:dyDescent="0.25">
      <c r="A90" s="49" t="s">
        <v>95</v>
      </c>
      <c r="B90" s="49"/>
      <c r="C90" s="57" t="str">
        <f t="shared" si="3"/>
        <v>$46,120</v>
      </c>
      <c r="D90" s="96">
        <f t="shared" si="4"/>
        <v>5.3301511898780518E-2</v>
      </c>
      <c r="E90" s="97">
        <f t="shared" si="5"/>
        <v>5.3301511898780518E-2</v>
      </c>
      <c r="F90" s="96">
        <f t="shared" si="6"/>
        <v>0.14529439519233156</v>
      </c>
      <c r="G90" s="97">
        <f t="shared" si="7"/>
        <v>0.14529439519233156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1715</v>
      </c>
      <c r="W90" s="112">
        <v>1714</v>
      </c>
      <c r="X90" s="112">
        <v>1800</v>
      </c>
      <c r="Y90" s="112">
        <v>1937</v>
      </c>
      <c r="Z90" s="112">
        <v>1851</v>
      </c>
    </row>
    <row r="91" spans="1:30" ht="15" customHeight="1" x14ac:dyDescent="0.25">
      <c r="A91" s="49" t="s">
        <v>7</v>
      </c>
      <c r="B91" s="49"/>
      <c r="C91" s="57" t="str">
        <f t="shared" si="3"/>
        <v>$888.0 mil</v>
      </c>
      <c r="D91" s="96">
        <f t="shared" si="4"/>
        <v>7.7633204471460937E-2</v>
      </c>
      <c r="E91" s="97">
        <f t="shared" si="5"/>
        <v>7.7633204471460937E-2</v>
      </c>
      <c r="F91" s="96">
        <f t="shared" si="6"/>
        <v>0.27359386324655444</v>
      </c>
      <c r="G91" s="97">
        <f t="shared" si="7"/>
        <v>0.27359386324655444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7966</v>
      </c>
      <c r="W91" s="112">
        <v>8193</v>
      </c>
      <c r="X91" s="112">
        <v>8342</v>
      </c>
      <c r="Y91" s="112">
        <v>8720</v>
      </c>
      <c r="Z91" s="112">
        <v>8899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405</v>
      </c>
      <c r="W93" s="112">
        <v>419</v>
      </c>
      <c r="X93" s="112">
        <v>447</v>
      </c>
      <c r="Y93" s="112">
        <v>461</v>
      </c>
      <c r="Z93" s="112">
        <v>492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1108</v>
      </c>
      <c r="W94" s="112">
        <v>1116</v>
      </c>
      <c r="X94" s="112">
        <v>1133</v>
      </c>
      <c r="Y94" s="112">
        <v>1165</v>
      </c>
      <c r="Z94" s="112">
        <v>1202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221</v>
      </c>
      <c r="W95" s="112">
        <v>239</v>
      </c>
      <c r="X95" s="112">
        <v>253</v>
      </c>
      <c r="Y95" s="112">
        <v>264</v>
      </c>
      <c r="Z95" s="112">
        <v>283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1279</v>
      </c>
      <c r="W96" s="112">
        <v>1303</v>
      </c>
      <c r="X96" s="112">
        <v>1378</v>
      </c>
      <c r="Y96" s="112">
        <v>1485</v>
      </c>
      <c r="Z96" s="112">
        <v>1531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1040</v>
      </c>
      <c r="W97" s="112">
        <v>1041</v>
      </c>
      <c r="X97" s="112">
        <v>1049</v>
      </c>
      <c r="Y97" s="112">
        <v>1083</v>
      </c>
      <c r="Z97" s="112">
        <v>1132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759</v>
      </c>
      <c r="W98" s="112">
        <v>783</v>
      </c>
      <c r="X98" s="112">
        <v>833</v>
      </c>
      <c r="Y98" s="112">
        <v>859</v>
      </c>
      <c r="Z98" s="112">
        <v>857</v>
      </c>
    </row>
    <row r="99" spans="1:32" ht="15" customHeight="1" x14ac:dyDescent="0.25">
      <c r="S99" s="115" t="s">
        <v>196</v>
      </c>
      <c r="T99" s="115"/>
      <c r="U99" s="112"/>
      <c r="V99" s="112">
        <v>77</v>
      </c>
      <c r="W99" s="112">
        <v>76</v>
      </c>
      <c r="X99" s="112">
        <v>88</v>
      </c>
      <c r="Y99" s="112">
        <v>98</v>
      </c>
      <c r="Z99" s="112">
        <v>107</v>
      </c>
    </row>
    <row r="100" spans="1:32" ht="15" customHeight="1" x14ac:dyDescent="0.25">
      <c r="S100" s="115" t="s">
        <v>58</v>
      </c>
      <c r="T100" s="115"/>
      <c r="U100" s="112"/>
      <c r="V100" s="112">
        <v>779</v>
      </c>
      <c r="W100" s="112">
        <v>796</v>
      </c>
      <c r="X100" s="112">
        <v>824</v>
      </c>
      <c r="Y100" s="112">
        <v>883</v>
      </c>
      <c r="Z100" s="112">
        <v>845</v>
      </c>
    </row>
    <row r="101" spans="1:32" x14ac:dyDescent="0.25">
      <c r="A101" s="18"/>
      <c r="S101" s="118" t="s">
        <v>53</v>
      </c>
      <c r="T101" s="118"/>
      <c r="U101" s="112"/>
      <c r="V101" s="112">
        <v>7139</v>
      </c>
      <c r="W101" s="112">
        <v>7273</v>
      </c>
      <c r="X101" s="112">
        <v>7545</v>
      </c>
      <c r="Y101" s="112">
        <v>7888</v>
      </c>
      <c r="Z101" s="112">
        <v>8141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14870</v>
      </c>
      <c r="W104" s="112">
        <v>15944</v>
      </c>
      <c r="X104" s="112">
        <v>16198</v>
      </c>
      <c r="Y104" s="112">
        <v>17691</v>
      </c>
      <c r="Z104" s="112">
        <v>18502</v>
      </c>
      <c r="AB104" s="109" t="str">
        <f>TEXT(Z104,"###,###")</f>
        <v>18,502</v>
      </c>
      <c r="AD104" s="130">
        <f>Z104/($Z$4)*100</f>
        <v>73.438120187346186</v>
      </c>
      <c r="AF104" s="109"/>
    </row>
    <row r="105" spans="1:32" x14ac:dyDescent="0.25">
      <c r="S105" s="115" t="s">
        <v>17</v>
      </c>
      <c r="T105" s="115"/>
      <c r="U105" s="112"/>
      <c r="V105" s="112">
        <v>4198</v>
      </c>
      <c r="W105" s="112">
        <v>4125</v>
      </c>
      <c r="X105" s="112">
        <v>4116</v>
      </c>
      <c r="Y105" s="112">
        <v>4361</v>
      </c>
      <c r="Z105" s="112">
        <v>3967</v>
      </c>
      <c r="AB105" s="109" t="str">
        <f>TEXT(Z105,"###,###")</f>
        <v>3,967</v>
      </c>
      <c r="AD105" s="130">
        <f>Z105/($Z$4)*100</f>
        <v>15.745812495038503</v>
      </c>
      <c r="AF105" s="109"/>
    </row>
    <row r="106" spans="1:32" x14ac:dyDescent="0.25">
      <c r="S106" s="118" t="s">
        <v>53</v>
      </c>
      <c r="T106" s="118"/>
      <c r="U106" s="120"/>
      <c r="V106" s="120">
        <v>19068</v>
      </c>
      <c r="W106" s="120">
        <v>20069</v>
      </c>
      <c r="X106" s="120">
        <v>20314</v>
      </c>
      <c r="Y106" s="120">
        <v>22052</v>
      </c>
      <c r="Z106" s="120">
        <v>22469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3509</v>
      </c>
      <c r="W108" s="112">
        <v>3658</v>
      </c>
      <c r="X108" s="112">
        <v>3666</v>
      </c>
      <c r="Y108" s="112">
        <v>4134</v>
      </c>
      <c r="Z108" s="112">
        <v>3713</v>
      </c>
      <c r="AB108" s="109" t="str">
        <f>TEXT(Z108,"###,###")</f>
        <v>3,713</v>
      </c>
      <c r="AD108" s="130">
        <f>Z108/($Z$4)*100</f>
        <v>14.737635945066286</v>
      </c>
      <c r="AF108" s="109"/>
    </row>
    <row r="109" spans="1:32" x14ac:dyDescent="0.25">
      <c r="S109" s="115" t="s">
        <v>20</v>
      </c>
      <c r="T109" s="115"/>
      <c r="U109" s="112"/>
      <c r="V109" s="112">
        <v>3532</v>
      </c>
      <c r="W109" s="112">
        <v>3359</v>
      </c>
      <c r="X109" s="112">
        <v>3928</v>
      </c>
      <c r="Y109" s="112">
        <v>4349</v>
      </c>
      <c r="Z109" s="112">
        <v>4275</v>
      </c>
      <c r="AB109" s="109" t="str">
        <f>TEXT(Z109,"###,###")</f>
        <v>4,275</v>
      </c>
      <c r="AD109" s="130">
        <f>Z109/($Z$4)*100</f>
        <v>16.968325791855204</v>
      </c>
      <c r="AF109" s="109"/>
    </row>
    <row r="110" spans="1:32" x14ac:dyDescent="0.25">
      <c r="S110" s="115" t="s">
        <v>21</v>
      </c>
      <c r="T110" s="115"/>
      <c r="U110" s="112"/>
      <c r="V110" s="112">
        <v>3474</v>
      </c>
      <c r="W110" s="112">
        <v>3890</v>
      </c>
      <c r="X110" s="112">
        <v>4307</v>
      </c>
      <c r="Y110" s="112">
        <v>4610</v>
      </c>
      <c r="Z110" s="112">
        <v>5088</v>
      </c>
      <c r="AB110" s="109" t="str">
        <f>TEXT(Z110,"###,###")</f>
        <v>5,088</v>
      </c>
      <c r="AD110" s="130">
        <f>Z110/($Z$4)*100</f>
        <v>20.195284591569422</v>
      </c>
      <c r="AF110" s="109"/>
    </row>
    <row r="111" spans="1:32" x14ac:dyDescent="0.25">
      <c r="S111" s="115" t="s">
        <v>22</v>
      </c>
      <c r="T111" s="115"/>
      <c r="U111" s="112"/>
      <c r="V111" s="112">
        <v>8315</v>
      </c>
      <c r="W111" s="112">
        <v>7971</v>
      </c>
      <c r="X111" s="112">
        <v>8413</v>
      </c>
      <c r="Y111" s="112">
        <v>8959</v>
      </c>
      <c r="Z111" s="112">
        <v>9396</v>
      </c>
      <c r="AB111" s="109" t="str">
        <f>TEXT(Z111,"###,###")</f>
        <v>9,396</v>
      </c>
      <c r="AD111" s="130">
        <f>Z111/($Z$4)*100</f>
        <v>37.294593950940701</v>
      </c>
      <c r="AF111" s="109"/>
    </row>
    <row r="112" spans="1:32" x14ac:dyDescent="0.25">
      <c r="S112" s="118" t="s">
        <v>53</v>
      </c>
      <c r="T112" s="118"/>
      <c r="U112" s="112"/>
      <c r="V112" s="112">
        <v>21654</v>
      </c>
      <c r="W112" s="112">
        <v>21706</v>
      </c>
      <c r="X112" s="112">
        <v>23178</v>
      </c>
      <c r="Y112" s="112">
        <v>24884</v>
      </c>
      <c r="Z112" s="112">
        <v>25198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43.08</v>
      </c>
      <c r="W118" s="131">
        <v>43.35</v>
      </c>
      <c r="X118" s="131">
        <v>43.29</v>
      </c>
      <c r="Y118" s="131">
        <v>43.24</v>
      </c>
      <c r="Z118" s="131">
        <v>43.09</v>
      </c>
      <c r="AB118" s="109" t="str">
        <f>TEXT(Z118,"##.0")</f>
        <v>43.1</v>
      </c>
    </row>
    <row r="120" spans="19:32" x14ac:dyDescent="0.25">
      <c r="S120" s="101" t="s">
        <v>97</v>
      </c>
      <c r="T120" s="112"/>
      <c r="U120" s="112"/>
      <c r="V120" s="112">
        <v>11456</v>
      </c>
      <c r="W120" s="112">
        <v>11644</v>
      </c>
      <c r="X120" s="112">
        <v>12008</v>
      </c>
      <c r="Y120" s="112">
        <v>12613</v>
      </c>
      <c r="Z120" s="112">
        <v>13049</v>
      </c>
      <c r="AB120" s="109" t="str">
        <f>TEXT(Z120,"###,###")</f>
        <v>13,049</v>
      </c>
    </row>
    <row r="121" spans="19:32" x14ac:dyDescent="0.25">
      <c r="S121" s="101" t="s">
        <v>98</v>
      </c>
      <c r="T121" s="112"/>
      <c r="U121" s="112"/>
      <c r="V121" s="112">
        <v>1831</v>
      </c>
      <c r="W121" s="112">
        <v>1978</v>
      </c>
      <c r="X121" s="112">
        <v>2004</v>
      </c>
      <c r="Y121" s="112">
        <v>2018</v>
      </c>
      <c r="Z121" s="112">
        <v>2056</v>
      </c>
      <c r="AB121" s="109" t="str">
        <f>TEXT(Z121,"###,###")</f>
        <v>2,056</v>
      </c>
    </row>
    <row r="122" spans="19:32" x14ac:dyDescent="0.25">
      <c r="S122" s="101" t="s">
        <v>99</v>
      </c>
      <c r="T122" s="112"/>
      <c r="U122" s="112"/>
      <c r="V122" s="112">
        <v>1825</v>
      </c>
      <c r="W122" s="112">
        <v>1846</v>
      </c>
      <c r="X122" s="112">
        <v>1897</v>
      </c>
      <c r="Y122" s="112">
        <v>1995</v>
      </c>
      <c r="Z122" s="112">
        <v>1963</v>
      </c>
      <c r="AB122" s="109" t="str">
        <f>TEXT(Z122,"###,###")</f>
        <v>1,963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13281</v>
      </c>
      <c r="W124" s="112">
        <v>13490</v>
      </c>
      <c r="X124" s="112">
        <v>13905</v>
      </c>
      <c r="Y124" s="112">
        <v>14608</v>
      </c>
      <c r="Z124" s="112">
        <v>15012</v>
      </c>
      <c r="AB124" s="109" t="str">
        <f>TEXT(Z124,"###,###")</f>
        <v>15,012</v>
      </c>
      <c r="AD124" s="127">
        <f>Z124/$Z$7*100</f>
        <v>87.912860154602953</v>
      </c>
    </row>
    <row r="125" spans="19:32" x14ac:dyDescent="0.25">
      <c r="S125" s="101" t="s">
        <v>101</v>
      </c>
      <c r="T125" s="112"/>
      <c r="U125" s="112"/>
      <c r="V125" s="112">
        <v>3656</v>
      </c>
      <c r="W125" s="112">
        <v>3824</v>
      </c>
      <c r="X125" s="112">
        <v>3901</v>
      </c>
      <c r="Y125" s="112">
        <v>4013</v>
      </c>
      <c r="Z125" s="112">
        <v>4019</v>
      </c>
      <c r="AB125" s="109" t="str">
        <f>TEXT(Z125,"###,###")</f>
        <v>4,019</v>
      </c>
      <c r="AD125" s="127">
        <f>Z125/$Z$7*100</f>
        <v>23.535956898571094</v>
      </c>
    </row>
    <row r="127" spans="19:32" x14ac:dyDescent="0.25">
      <c r="S127" s="101" t="s">
        <v>102</v>
      </c>
      <c r="T127" s="112"/>
      <c r="U127" s="112"/>
      <c r="V127" s="112">
        <v>7967</v>
      </c>
      <c r="W127" s="112">
        <v>8192</v>
      </c>
      <c r="X127" s="112">
        <v>8341</v>
      </c>
      <c r="Y127" s="112">
        <v>8721</v>
      </c>
      <c r="Z127" s="112">
        <v>8900</v>
      </c>
      <c r="AB127" s="109" t="str">
        <f>TEXT(Z127,"###,###")</f>
        <v>8,900</v>
      </c>
      <c r="AD127" s="127">
        <f>Z127/$Z$7*100</f>
        <v>52.11993441086905</v>
      </c>
    </row>
    <row r="128" spans="19:32" x14ac:dyDescent="0.25">
      <c r="S128" s="101" t="s">
        <v>103</v>
      </c>
      <c r="T128" s="112"/>
      <c r="U128" s="112"/>
      <c r="V128" s="112">
        <v>7139</v>
      </c>
      <c r="W128" s="112">
        <v>7269</v>
      </c>
      <c r="X128" s="112">
        <v>7545</v>
      </c>
      <c r="Y128" s="112">
        <v>7887</v>
      </c>
      <c r="Z128" s="112">
        <v>8142</v>
      </c>
      <c r="AB128" s="109" t="str">
        <f>TEXT(Z128,"###,###")</f>
        <v>8,142</v>
      </c>
      <c r="AD128" s="127">
        <f>Z128/$Z$7*100</f>
        <v>47.68095572733661</v>
      </c>
    </row>
    <row r="130" spans="19:20" x14ac:dyDescent="0.25">
      <c r="S130" s="101" t="s">
        <v>277</v>
      </c>
      <c r="T130" s="127">
        <v>76.417193722183185</v>
      </c>
    </row>
    <row r="131" spans="19:20" x14ac:dyDescent="0.25">
      <c r="S131" s="101" t="s">
        <v>278</v>
      </c>
      <c r="T131" s="127">
        <v>12.040290466151324</v>
      </c>
    </row>
    <row r="132" spans="19:20" x14ac:dyDescent="0.25">
      <c r="S132" s="101" t="s">
        <v>279</v>
      </c>
      <c r="T132" s="127">
        <v>11.495666432419771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6C8B63-4739-40E9-A66A-81068F987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5FD1E2-CCEA-4FD5-A385-2A78F2AAB3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DDFA38A-AF8F-49D4-B2FA-F3822EDCB7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A17265F-A8F2-4968-A1DB-CE1E5C676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F8FE-7FE5-4558-A75C-555DD034353F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9.65 Southern Downs,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29057</v>
      </c>
      <c r="W4" s="108">
        <v>28016</v>
      </c>
      <c r="X4" s="108">
        <v>29428</v>
      </c>
      <c r="Y4" s="108">
        <v>30471</v>
      </c>
      <c r="Z4" s="108">
        <v>31926</v>
      </c>
      <c r="AB4" s="109" t="str">
        <f>TEXT(Z4,"###,###")</f>
        <v>31,926</v>
      </c>
      <c r="AD4" s="110">
        <f>Z4/Y4-1</f>
        <v>4.7750319976370914E-2</v>
      </c>
      <c r="AF4" s="110">
        <f>Z4/V4-1</f>
        <v>9.8736965275148858E-2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15247</v>
      </c>
      <c r="W5" s="108">
        <v>14608</v>
      </c>
      <c r="X5" s="108">
        <v>15061</v>
      </c>
      <c r="Y5" s="108">
        <v>15436</v>
      </c>
      <c r="Z5" s="108">
        <v>16163</v>
      </c>
      <c r="AB5" s="109" t="str">
        <f>TEXT(Z5,"###,###")</f>
        <v>16,163</v>
      </c>
      <c r="AD5" s="110">
        <f t="shared" ref="AD5:AD9" si="0">Z5/Y5-1</f>
        <v>4.7097693703031851E-2</v>
      </c>
      <c r="AF5" s="110">
        <f t="shared" ref="AF5:AF9" si="1">Z5/V5-1</f>
        <v>6.0077392273889973E-2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13804</v>
      </c>
      <c r="W6" s="108">
        <v>13408</v>
      </c>
      <c r="X6" s="108">
        <v>14316</v>
      </c>
      <c r="Y6" s="108">
        <v>15013</v>
      </c>
      <c r="Z6" s="108">
        <v>15730</v>
      </c>
      <c r="AB6" s="109" t="str">
        <f>TEXT(Z6,"###,###")</f>
        <v>15,730</v>
      </c>
      <c r="AD6" s="110">
        <f t="shared" si="0"/>
        <v>4.7758609205355462E-2</v>
      </c>
      <c r="AF6" s="110">
        <f t="shared" si="1"/>
        <v>0.13952477542741226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19386</v>
      </c>
      <c r="W7" s="108">
        <v>19455</v>
      </c>
      <c r="X7" s="108">
        <v>19456</v>
      </c>
      <c r="Y7" s="108">
        <v>20112</v>
      </c>
      <c r="Z7" s="108">
        <v>20975</v>
      </c>
      <c r="AB7" s="109" t="str">
        <f>TEXT(Z7,"###,###")</f>
        <v>20,975</v>
      </c>
      <c r="AD7" s="110">
        <f t="shared" si="0"/>
        <v>4.2909705648369156E-2</v>
      </c>
      <c r="AF7" s="110">
        <f t="shared" si="1"/>
        <v>8.196636748168773E-2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31,926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20,975</v>
      </c>
      <c r="P8" s="67"/>
      <c r="S8" s="107" t="s">
        <v>82</v>
      </c>
      <c r="T8" s="108"/>
      <c r="U8" s="108"/>
      <c r="V8" s="108">
        <v>35242</v>
      </c>
      <c r="W8" s="108">
        <v>36162.449999999997</v>
      </c>
      <c r="X8" s="108">
        <v>37686.25</v>
      </c>
      <c r="Y8" s="108">
        <v>38973</v>
      </c>
      <c r="Z8" s="108">
        <v>41549.17</v>
      </c>
      <c r="AB8" s="109" t="str">
        <f>TEXT(Z8,"$###,###")</f>
        <v>$41,549</v>
      </c>
      <c r="AD8" s="110">
        <f t="shared" si="0"/>
        <v>6.61014035357812E-2</v>
      </c>
      <c r="AF8" s="110">
        <f t="shared" si="1"/>
        <v>0.17896742523125808</v>
      </c>
    </row>
    <row r="9" spans="1:32" x14ac:dyDescent="0.25">
      <c r="A9" s="30" t="s">
        <v>14</v>
      </c>
      <c r="B9" s="71"/>
      <c r="C9" s="72"/>
      <c r="D9" s="73">
        <f>AD104</f>
        <v>75.377435319175589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51.866507747318238</v>
      </c>
      <c r="P9" s="74" t="s">
        <v>83</v>
      </c>
      <c r="S9" s="107" t="s">
        <v>7</v>
      </c>
      <c r="T9" s="108"/>
      <c r="U9" s="108"/>
      <c r="V9" s="108">
        <v>786950380</v>
      </c>
      <c r="W9" s="108">
        <v>804858301</v>
      </c>
      <c r="X9" s="108">
        <v>856462636</v>
      </c>
      <c r="Y9" s="108">
        <v>943490151</v>
      </c>
      <c r="Z9" s="108">
        <v>1025354137</v>
      </c>
      <c r="AB9" s="109" t="str">
        <f>TEXT(Z9/1000000,"$#,###.0")&amp;" mil"</f>
        <v>$1,025.4 mil</v>
      </c>
      <c r="AD9" s="110">
        <f t="shared" si="0"/>
        <v>8.6767186613694758E-2</v>
      </c>
      <c r="AF9" s="110">
        <f t="shared" si="1"/>
        <v>0.30294636492837079</v>
      </c>
    </row>
    <row r="10" spans="1:32" x14ac:dyDescent="0.25">
      <c r="A10" s="30" t="s">
        <v>17</v>
      </c>
      <c r="B10" s="71"/>
      <c r="C10" s="72"/>
      <c r="D10" s="73">
        <f>AD105</f>
        <v>13.83825095533421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47.971394517282476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76.205005959475571</v>
      </c>
      <c r="P11" s="74" t="s">
        <v>83</v>
      </c>
      <c r="S11" s="107" t="s">
        <v>29</v>
      </c>
      <c r="T11" s="112"/>
      <c r="U11" s="112"/>
      <c r="V11" s="112">
        <v>24552</v>
      </c>
      <c r="W11" s="112">
        <v>23243</v>
      </c>
      <c r="X11" s="112">
        <v>24652</v>
      </c>
      <c r="Y11" s="112">
        <v>25551</v>
      </c>
      <c r="Z11" s="112">
        <v>26937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12.243146603098927</v>
      </c>
      <c r="P12" s="74" t="s">
        <v>83</v>
      </c>
      <c r="S12" s="107" t="s">
        <v>30</v>
      </c>
      <c r="T12" s="112"/>
      <c r="U12" s="112"/>
      <c r="V12" s="112">
        <v>4499</v>
      </c>
      <c r="W12" s="112">
        <v>4771</v>
      </c>
      <c r="X12" s="112">
        <v>4776</v>
      </c>
      <c r="Y12" s="112">
        <v>4923</v>
      </c>
      <c r="Z12" s="112">
        <v>4989</v>
      </c>
    </row>
    <row r="13" spans="1:32" ht="15" customHeight="1" x14ac:dyDescent="0.25">
      <c r="A13" s="30" t="s">
        <v>19</v>
      </c>
      <c r="B13" s="72"/>
      <c r="C13" s="72"/>
      <c r="D13" s="73">
        <f>AD108</f>
        <v>15.864812378625572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11.523241954707986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18.492764517947755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23.23184865000313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18.296695436555243</v>
      </c>
      <c r="P15" s="74" t="s">
        <v>83</v>
      </c>
      <c r="S15" s="115" t="s">
        <v>59</v>
      </c>
      <c r="T15" s="115"/>
      <c r="U15" s="116"/>
      <c r="V15" s="116">
        <v>3594</v>
      </c>
      <c r="W15" s="116">
        <v>3043</v>
      </c>
      <c r="X15" s="116">
        <v>3191</v>
      </c>
      <c r="Y15" s="112">
        <v>2906</v>
      </c>
      <c r="Z15" s="112">
        <v>3446</v>
      </c>
      <c r="AB15" s="117">
        <f t="shared" ref="AB15:AB34" si="2">IF(Z15="np",0,Z15/$Z$34)</f>
        <v>0.10792696294904319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31.623128484620683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81.70330456344476</v>
      </c>
      <c r="P16" s="37" t="s">
        <v>83</v>
      </c>
      <c r="S16" s="115" t="s">
        <v>60</v>
      </c>
      <c r="T16" s="115"/>
      <c r="U16" s="116"/>
      <c r="V16" s="116">
        <v>285</v>
      </c>
      <c r="W16" s="116">
        <v>302</v>
      </c>
      <c r="X16" s="116">
        <v>294</v>
      </c>
      <c r="Y16" s="112">
        <v>287</v>
      </c>
      <c r="Z16" s="112">
        <v>335</v>
      </c>
      <c r="AB16" s="117">
        <f t="shared" si="2"/>
        <v>1.0492029189764791E-2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1337</v>
      </c>
      <c r="W17" s="116">
        <v>1269</v>
      </c>
      <c r="X17" s="116">
        <v>1416</v>
      </c>
      <c r="Y17" s="112">
        <v>1447</v>
      </c>
      <c r="Z17" s="112">
        <v>1606</v>
      </c>
      <c r="AB17" s="117">
        <f t="shared" si="2"/>
        <v>5.0299101130633593E-2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155</v>
      </c>
      <c r="W18" s="116">
        <v>154</v>
      </c>
      <c r="X18" s="116">
        <v>159</v>
      </c>
      <c r="Y18" s="112">
        <v>166</v>
      </c>
      <c r="Z18" s="112">
        <v>180</v>
      </c>
      <c r="AB18" s="117">
        <f t="shared" si="2"/>
        <v>5.6375082213661566E-3</v>
      </c>
    </row>
    <row r="19" spans="1:28" x14ac:dyDescent="0.25">
      <c r="A19" s="63" t="str">
        <f>$S$1&amp;" ("&amp;$V$2&amp;" to "&amp;$Z$2&amp;")"</f>
        <v>Southern Downs (2018-19 to 2022-23)</v>
      </c>
      <c r="B19" s="63"/>
      <c r="C19" s="63"/>
      <c r="D19" s="63"/>
      <c r="E19" s="63"/>
      <c r="F19" s="63"/>
      <c r="G19" s="63" t="str">
        <f>$S$1&amp;" ("&amp;$V$2&amp;" to "&amp;$Z$2&amp;")"</f>
        <v>Southern Downs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1679</v>
      </c>
      <c r="W19" s="116">
        <v>1550</v>
      </c>
      <c r="X19" s="116">
        <v>1693</v>
      </c>
      <c r="Y19" s="112">
        <v>1808</v>
      </c>
      <c r="Z19" s="112">
        <v>2007</v>
      </c>
      <c r="AB19" s="117">
        <f t="shared" si="2"/>
        <v>6.2858216668232644E-2</v>
      </c>
    </row>
    <row r="20" spans="1:28" x14ac:dyDescent="0.25">
      <c r="S20" s="115" t="s">
        <v>64</v>
      </c>
      <c r="T20" s="115"/>
      <c r="U20" s="116"/>
      <c r="V20" s="116">
        <v>758</v>
      </c>
      <c r="W20" s="116">
        <v>721</v>
      </c>
      <c r="X20" s="116">
        <v>760</v>
      </c>
      <c r="Y20" s="112">
        <v>855</v>
      </c>
      <c r="Z20" s="112">
        <v>851</v>
      </c>
      <c r="AB20" s="117">
        <f t="shared" si="2"/>
        <v>2.665288609101444E-2</v>
      </c>
    </row>
    <row r="21" spans="1:28" x14ac:dyDescent="0.25">
      <c r="S21" s="115" t="s">
        <v>65</v>
      </c>
      <c r="T21" s="115"/>
      <c r="U21" s="116"/>
      <c r="V21" s="116">
        <v>2642</v>
      </c>
      <c r="W21" s="116">
        <v>2620</v>
      </c>
      <c r="X21" s="116">
        <v>2944</v>
      </c>
      <c r="Y21" s="112">
        <v>3192</v>
      </c>
      <c r="Z21" s="112">
        <v>3262</v>
      </c>
      <c r="AB21" s="117">
        <f t="shared" si="2"/>
        <v>0.10216417676720223</v>
      </c>
    </row>
    <row r="22" spans="1:28" x14ac:dyDescent="0.25">
      <c r="S22" s="115" t="s">
        <v>66</v>
      </c>
      <c r="T22" s="115"/>
      <c r="U22" s="116"/>
      <c r="V22" s="116">
        <v>1740</v>
      </c>
      <c r="W22" s="116">
        <v>1736</v>
      </c>
      <c r="X22" s="116">
        <v>2122</v>
      </c>
      <c r="Y22" s="112">
        <v>2191</v>
      </c>
      <c r="Z22" s="112">
        <v>2602</v>
      </c>
      <c r="AB22" s="117">
        <f t="shared" si="2"/>
        <v>8.1493313288859656E-2</v>
      </c>
    </row>
    <row r="23" spans="1:28" x14ac:dyDescent="0.25">
      <c r="S23" s="115" t="s">
        <v>67</v>
      </c>
      <c r="T23" s="115"/>
      <c r="U23" s="116"/>
      <c r="V23" s="116">
        <v>1318</v>
      </c>
      <c r="W23" s="116">
        <v>1277</v>
      </c>
      <c r="X23" s="116">
        <v>1333</v>
      </c>
      <c r="Y23" s="112">
        <v>1405</v>
      </c>
      <c r="Z23" s="112">
        <v>1425</v>
      </c>
      <c r="AB23" s="117">
        <f t="shared" si="2"/>
        <v>4.4630273419148735E-2</v>
      </c>
    </row>
    <row r="24" spans="1:28" x14ac:dyDescent="0.25">
      <c r="S24" s="115" t="s">
        <v>68</v>
      </c>
      <c r="T24" s="115"/>
      <c r="U24" s="116"/>
      <c r="V24" s="116">
        <v>165</v>
      </c>
      <c r="W24" s="116">
        <v>138</v>
      </c>
      <c r="X24" s="116">
        <v>115</v>
      </c>
      <c r="Y24" s="112">
        <v>106</v>
      </c>
      <c r="Z24" s="112">
        <v>153</v>
      </c>
      <c r="AB24" s="117">
        <f t="shared" si="2"/>
        <v>4.791881988161233E-3</v>
      </c>
    </row>
    <row r="25" spans="1:28" x14ac:dyDescent="0.25">
      <c r="S25" s="115" t="s">
        <v>69</v>
      </c>
      <c r="T25" s="115"/>
      <c r="U25" s="116"/>
      <c r="V25" s="116">
        <v>769</v>
      </c>
      <c r="W25" s="116">
        <v>803</v>
      </c>
      <c r="X25" s="116">
        <v>808</v>
      </c>
      <c r="Y25" s="112">
        <v>782</v>
      </c>
      <c r="Z25" s="112">
        <v>809</v>
      </c>
      <c r="AB25" s="117">
        <f t="shared" si="2"/>
        <v>2.5337467506029002E-2</v>
      </c>
    </row>
    <row r="26" spans="1:28" x14ac:dyDescent="0.25">
      <c r="S26" s="115" t="s">
        <v>70</v>
      </c>
      <c r="T26" s="115"/>
      <c r="U26" s="116"/>
      <c r="V26" s="116">
        <v>452</v>
      </c>
      <c r="W26" s="116">
        <v>418</v>
      </c>
      <c r="X26" s="116">
        <v>460</v>
      </c>
      <c r="Y26" s="112">
        <v>496</v>
      </c>
      <c r="Z26" s="112">
        <v>562</v>
      </c>
      <c r="AB26" s="117">
        <f t="shared" si="2"/>
        <v>1.7601553446709887E-2</v>
      </c>
    </row>
    <row r="27" spans="1:28" x14ac:dyDescent="0.25">
      <c r="S27" s="115" t="s">
        <v>71</v>
      </c>
      <c r="T27" s="115"/>
      <c r="U27" s="116"/>
      <c r="V27" s="116">
        <v>1054</v>
      </c>
      <c r="W27" s="116">
        <v>1088</v>
      </c>
      <c r="X27" s="116">
        <v>1145</v>
      </c>
      <c r="Y27" s="112">
        <v>1387</v>
      </c>
      <c r="Z27" s="112">
        <v>1580</v>
      </c>
      <c r="AB27" s="117">
        <f t="shared" si="2"/>
        <v>4.9484794387547368E-2</v>
      </c>
    </row>
    <row r="28" spans="1:28" x14ac:dyDescent="0.25">
      <c r="S28" s="115" t="s">
        <v>72</v>
      </c>
      <c r="T28" s="115"/>
      <c r="U28" s="116"/>
      <c r="V28" s="116">
        <v>2980</v>
      </c>
      <c r="W28" s="116">
        <v>2678</v>
      </c>
      <c r="X28" s="116">
        <v>2667</v>
      </c>
      <c r="Y28" s="112">
        <v>2531</v>
      </c>
      <c r="Z28" s="112">
        <v>2785</v>
      </c>
      <c r="AB28" s="117">
        <f t="shared" si="2"/>
        <v>8.722477998058191E-2</v>
      </c>
    </row>
    <row r="29" spans="1:28" x14ac:dyDescent="0.25">
      <c r="S29" s="115" t="s">
        <v>73</v>
      </c>
      <c r="T29" s="115"/>
      <c r="U29" s="116"/>
      <c r="V29" s="116">
        <v>1192</v>
      </c>
      <c r="W29" s="116">
        <v>1108</v>
      </c>
      <c r="X29" s="116">
        <v>1090</v>
      </c>
      <c r="Y29" s="112">
        <v>1266</v>
      </c>
      <c r="Z29" s="112">
        <v>1117</v>
      </c>
      <c r="AB29" s="117">
        <f t="shared" si="2"/>
        <v>3.498387046258887E-2</v>
      </c>
    </row>
    <row r="30" spans="1:28" x14ac:dyDescent="0.25">
      <c r="S30" s="115" t="s">
        <v>74</v>
      </c>
      <c r="T30" s="115"/>
      <c r="U30" s="116"/>
      <c r="V30" s="116">
        <v>1737</v>
      </c>
      <c r="W30" s="116">
        <v>1897</v>
      </c>
      <c r="X30" s="116">
        <v>1875</v>
      </c>
      <c r="Y30" s="112">
        <v>1977</v>
      </c>
      <c r="Z30" s="112">
        <v>1919</v>
      </c>
      <c r="AB30" s="117">
        <f t="shared" si="2"/>
        <v>6.0102101537786966E-2</v>
      </c>
    </row>
    <row r="31" spans="1:28" x14ac:dyDescent="0.25">
      <c r="S31" s="115" t="s">
        <v>75</v>
      </c>
      <c r="T31" s="115"/>
      <c r="U31" s="116"/>
      <c r="V31" s="116">
        <v>3003</v>
      </c>
      <c r="W31" s="116">
        <v>3186</v>
      </c>
      <c r="X31" s="116">
        <v>3485</v>
      </c>
      <c r="Y31" s="112">
        <v>3805</v>
      </c>
      <c r="Z31" s="112">
        <v>3895</v>
      </c>
      <c r="AB31" s="117">
        <f t="shared" si="2"/>
        <v>0.12198941401233988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344</v>
      </c>
      <c r="W32" s="116">
        <v>334</v>
      </c>
      <c r="X32" s="116">
        <v>340</v>
      </c>
      <c r="Y32" s="112">
        <v>376</v>
      </c>
      <c r="Z32" s="112">
        <v>353</v>
      </c>
      <c r="AB32" s="117">
        <f t="shared" si="2"/>
        <v>1.1055780011901406E-2</v>
      </c>
    </row>
    <row r="33" spans="19:32" x14ac:dyDescent="0.25">
      <c r="S33" s="115" t="s">
        <v>77</v>
      </c>
      <c r="T33" s="115"/>
      <c r="U33" s="116"/>
      <c r="V33" s="116">
        <v>772</v>
      </c>
      <c r="W33" s="116">
        <v>783</v>
      </c>
      <c r="X33" s="116">
        <v>886</v>
      </c>
      <c r="Y33" s="112">
        <v>981</v>
      </c>
      <c r="Z33" s="112">
        <v>1060</v>
      </c>
      <c r="AB33" s="117">
        <f t="shared" si="2"/>
        <v>3.3198659525822918E-2</v>
      </c>
    </row>
    <row r="34" spans="19:32" x14ac:dyDescent="0.25">
      <c r="S34" s="118" t="s">
        <v>53</v>
      </c>
      <c r="T34" s="118"/>
      <c r="U34" s="119"/>
      <c r="V34" s="119">
        <v>29053</v>
      </c>
      <c r="W34" s="119">
        <v>28016</v>
      </c>
      <c r="X34" s="119">
        <v>29428</v>
      </c>
      <c r="Y34" s="120">
        <v>30475</v>
      </c>
      <c r="Z34" s="120">
        <v>31929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16028</v>
      </c>
      <c r="W37" s="112">
        <v>16267</v>
      </c>
      <c r="X37" s="112">
        <v>16028</v>
      </c>
      <c r="Y37" s="112">
        <v>16510</v>
      </c>
      <c r="Z37" s="112">
        <v>17134</v>
      </c>
      <c r="AB37" s="132">
        <f>Z37/Z40*100</f>
        <v>81.70330456344476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3352</v>
      </c>
      <c r="W38" s="112">
        <v>3183</v>
      </c>
      <c r="X38" s="112">
        <v>3429</v>
      </c>
      <c r="Y38" s="112">
        <v>3608</v>
      </c>
      <c r="Z38" s="112">
        <v>3837</v>
      </c>
      <c r="AB38" s="132">
        <f>Z38/Z40*100</f>
        <v>18.296695436555243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19380</v>
      </c>
      <c r="W40" s="112">
        <v>19450</v>
      </c>
      <c r="X40" s="112">
        <v>19457</v>
      </c>
      <c r="Y40" s="112">
        <v>20118</v>
      </c>
      <c r="Z40" s="112">
        <v>20971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38</v>
      </c>
      <c r="W44" s="112">
        <v>44</v>
      </c>
      <c r="X44" s="112">
        <v>65</v>
      </c>
      <c r="Y44" s="112">
        <v>84</v>
      </c>
      <c r="Z44" s="112">
        <v>78</v>
      </c>
    </row>
    <row r="45" spans="19:32" x14ac:dyDescent="0.25">
      <c r="S45" s="115" t="s">
        <v>37</v>
      </c>
      <c r="T45" s="115"/>
      <c r="U45" s="112"/>
      <c r="V45" s="112">
        <v>496</v>
      </c>
      <c r="W45" s="112">
        <v>432</v>
      </c>
      <c r="X45" s="112">
        <v>521</v>
      </c>
      <c r="Y45" s="112">
        <v>606</v>
      </c>
      <c r="Z45" s="112">
        <v>707</v>
      </c>
    </row>
    <row r="46" spans="19:32" x14ac:dyDescent="0.25">
      <c r="S46" s="115" t="s">
        <v>38</v>
      </c>
      <c r="T46" s="115"/>
      <c r="U46" s="112"/>
      <c r="V46" s="112">
        <v>1057</v>
      </c>
      <c r="W46" s="112">
        <v>918</v>
      </c>
      <c r="X46" s="112">
        <v>1077</v>
      </c>
      <c r="Y46" s="112">
        <v>1002</v>
      </c>
      <c r="Z46" s="112">
        <v>1077</v>
      </c>
    </row>
    <row r="47" spans="19:32" x14ac:dyDescent="0.25">
      <c r="S47" s="115" t="s">
        <v>39</v>
      </c>
      <c r="T47" s="115"/>
      <c r="U47" s="112"/>
      <c r="V47" s="112">
        <v>1667</v>
      </c>
      <c r="W47" s="112">
        <v>1401</v>
      </c>
      <c r="X47" s="112">
        <v>1362</v>
      </c>
      <c r="Y47" s="112">
        <v>1277</v>
      </c>
      <c r="Z47" s="112">
        <v>1445</v>
      </c>
    </row>
    <row r="48" spans="19:32" x14ac:dyDescent="0.25">
      <c r="S48" s="115" t="s">
        <v>40</v>
      </c>
      <c r="T48" s="115"/>
      <c r="U48" s="112"/>
      <c r="V48" s="112">
        <v>2143</v>
      </c>
      <c r="W48" s="112">
        <v>1921</v>
      </c>
      <c r="X48" s="112">
        <v>1718</v>
      </c>
      <c r="Y48" s="112">
        <v>1621</v>
      </c>
      <c r="Z48" s="112">
        <v>1792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1392</v>
      </c>
      <c r="W49" s="112">
        <v>1296</v>
      </c>
      <c r="X49" s="112">
        <v>1416</v>
      </c>
      <c r="Y49" s="112">
        <v>1521</v>
      </c>
      <c r="Z49" s="112">
        <v>1562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Downs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1133</v>
      </c>
      <c r="W50" s="112">
        <v>1152</v>
      </c>
      <c r="X50" s="112">
        <v>1186</v>
      </c>
      <c r="Y50" s="112">
        <v>1210</v>
      </c>
      <c r="Z50" s="112">
        <v>1272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1079</v>
      </c>
      <c r="W51" s="112">
        <v>1091</v>
      </c>
      <c r="X51" s="112">
        <v>1158</v>
      </c>
      <c r="Y51" s="112">
        <v>1215</v>
      </c>
      <c r="Z51" s="112">
        <v>1259</v>
      </c>
    </row>
    <row r="52" spans="1:26" ht="15" customHeight="1" x14ac:dyDescent="0.25">
      <c r="S52" s="115" t="s">
        <v>44</v>
      </c>
      <c r="T52" s="115"/>
      <c r="U52" s="112"/>
      <c r="V52" s="112">
        <v>1314</v>
      </c>
      <c r="W52" s="112">
        <v>1235</v>
      </c>
      <c r="X52" s="112">
        <v>1227</v>
      </c>
      <c r="Y52" s="112">
        <v>1215</v>
      </c>
      <c r="Z52" s="112">
        <v>1216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1234</v>
      </c>
      <c r="W53" s="112">
        <v>1284</v>
      </c>
      <c r="X53" s="112">
        <v>1288</v>
      </c>
      <c r="Y53" s="112">
        <v>1413</v>
      </c>
      <c r="Z53" s="112">
        <v>1407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1283</v>
      </c>
      <c r="W54" s="112">
        <v>1298</v>
      </c>
      <c r="X54" s="112">
        <v>1337</v>
      </c>
      <c r="Y54" s="112">
        <v>1469</v>
      </c>
      <c r="Z54" s="112">
        <v>1423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1141</v>
      </c>
      <c r="W55" s="112">
        <v>1150</v>
      </c>
      <c r="X55" s="112">
        <v>1226</v>
      </c>
      <c r="Y55" s="112">
        <v>1260</v>
      </c>
      <c r="Z55" s="112">
        <v>1283</v>
      </c>
    </row>
    <row r="56" spans="1:26" ht="15" customHeight="1" x14ac:dyDescent="0.25">
      <c r="S56" s="115" t="s">
        <v>48</v>
      </c>
      <c r="T56" s="115"/>
      <c r="U56" s="112"/>
      <c r="V56" s="112">
        <v>662</v>
      </c>
      <c r="W56" s="112">
        <v>693</v>
      </c>
      <c r="X56" s="112">
        <v>741</v>
      </c>
      <c r="Y56" s="112">
        <v>779</v>
      </c>
      <c r="Z56" s="112">
        <v>838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354</v>
      </c>
      <c r="W57" s="112">
        <v>387</v>
      </c>
      <c r="X57" s="112">
        <v>404</v>
      </c>
      <c r="Y57" s="112">
        <v>425</v>
      </c>
      <c r="Z57" s="112">
        <v>417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139</v>
      </c>
      <c r="W58" s="112">
        <v>195</v>
      </c>
      <c r="X58" s="112">
        <v>196</v>
      </c>
      <c r="Y58" s="112">
        <v>215</v>
      </c>
      <c r="Z58" s="112">
        <v>227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69</v>
      </c>
      <c r="W59" s="112">
        <v>70</v>
      </c>
      <c r="X59" s="112">
        <v>83</v>
      </c>
      <c r="Y59" s="112">
        <v>89</v>
      </c>
      <c r="Z59" s="112">
        <v>93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54</v>
      </c>
      <c r="X60" s="112">
        <v>56</v>
      </c>
      <c r="Y60" s="112">
        <v>50</v>
      </c>
      <c r="Z60" s="112">
        <v>60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15247</v>
      </c>
      <c r="W61" s="112">
        <v>14609</v>
      </c>
      <c r="X61" s="112">
        <v>15061</v>
      </c>
      <c r="Y61" s="112">
        <v>15433</v>
      </c>
      <c r="Z61" s="112">
        <v>16160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55</v>
      </c>
      <c r="W63" s="112">
        <v>51</v>
      </c>
      <c r="X63" s="112">
        <v>65</v>
      </c>
      <c r="Y63" s="112">
        <v>85</v>
      </c>
      <c r="Z63" s="112">
        <v>79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412</v>
      </c>
      <c r="W64" s="112">
        <v>411</v>
      </c>
      <c r="X64" s="112">
        <v>612</v>
      </c>
      <c r="Y64" s="112">
        <v>638</v>
      </c>
      <c r="Z64" s="112">
        <v>659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Downs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989</v>
      </c>
      <c r="W65" s="112">
        <v>883</v>
      </c>
      <c r="X65" s="112">
        <v>923</v>
      </c>
      <c r="Y65" s="112">
        <v>960</v>
      </c>
      <c r="Z65" s="112">
        <v>1067</v>
      </c>
    </row>
    <row r="66" spans="1:26" x14ac:dyDescent="0.25">
      <c r="S66" s="115" t="s">
        <v>39</v>
      </c>
      <c r="T66" s="115"/>
      <c r="U66" s="112"/>
      <c r="V66" s="112">
        <v>1354</v>
      </c>
      <c r="W66" s="112">
        <v>1108</v>
      </c>
      <c r="X66" s="112">
        <v>1082</v>
      </c>
      <c r="Y66" s="112">
        <v>1120</v>
      </c>
      <c r="Z66" s="112">
        <v>1288</v>
      </c>
    </row>
    <row r="67" spans="1:26" x14ac:dyDescent="0.25">
      <c r="S67" s="115" t="s">
        <v>40</v>
      </c>
      <c r="T67" s="115"/>
      <c r="U67" s="112"/>
      <c r="V67" s="112">
        <v>1724</v>
      </c>
      <c r="W67" s="112">
        <v>1480</v>
      </c>
      <c r="X67" s="112">
        <v>1561</v>
      </c>
      <c r="Y67" s="112">
        <v>1387</v>
      </c>
      <c r="Z67" s="112">
        <v>1698</v>
      </c>
    </row>
    <row r="68" spans="1:26" x14ac:dyDescent="0.25">
      <c r="S68" s="115" t="s">
        <v>41</v>
      </c>
      <c r="T68" s="115"/>
      <c r="U68" s="112"/>
      <c r="V68" s="112">
        <v>1232</v>
      </c>
      <c r="W68" s="112">
        <v>1187</v>
      </c>
      <c r="X68" s="112">
        <v>1230</v>
      </c>
      <c r="Y68" s="112">
        <v>1315</v>
      </c>
      <c r="Z68" s="112">
        <v>1368</v>
      </c>
    </row>
    <row r="69" spans="1:26" x14ac:dyDescent="0.25">
      <c r="S69" s="115" t="s">
        <v>42</v>
      </c>
      <c r="T69" s="115"/>
      <c r="U69" s="112"/>
      <c r="V69" s="112">
        <v>996</v>
      </c>
      <c r="W69" s="112">
        <v>1014</v>
      </c>
      <c r="X69" s="112">
        <v>1136</v>
      </c>
      <c r="Y69" s="112">
        <v>1256</v>
      </c>
      <c r="Z69" s="112">
        <v>1252</v>
      </c>
    </row>
    <row r="70" spans="1:26" x14ac:dyDescent="0.25">
      <c r="S70" s="115" t="s">
        <v>43</v>
      </c>
      <c r="T70" s="115"/>
      <c r="U70" s="112"/>
      <c r="V70" s="112">
        <v>1097</v>
      </c>
      <c r="W70" s="112">
        <v>1070</v>
      </c>
      <c r="X70" s="112">
        <v>1148</v>
      </c>
      <c r="Y70" s="112">
        <v>1230</v>
      </c>
      <c r="Z70" s="112">
        <v>1322</v>
      </c>
    </row>
    <row r="71" spans="1:26" x14ac:dyDescent="0.25">
      <c r="S71" s="115" t="s">
        <v>44</v>
      </c>
      <c r="T71" s="115"/>
      <c r="U71" s="112"/>
      <c r="V71" s="112">
        <v>1318</v>
      </c>
      <c r="W71" s="112">
        <v>1362</v>
      </c>
      <c r="X71" s="112">
        <v>1374</v>
      </c>
      <c r="Y71" s="112">
        <v>1427</v>
      </c>
      <c r="Z71" s="112">
        <v>1357</v>
      </c>
    </row>
    <row r="72" spans="1:26" x14ac:dyDescent="0.25">
      <c r="S72" s="115" t="s">
        <v>45</v>
      </c>
      <c r="T72" s="115"/>
      <c r="U72" s="112"/>
      <c r="V72" s="112">
        <v>1300</v>
      </c>
      <c r="W72" s="112">
        <v>1330</v>
      </c>
      <c r="X72" s="112">
        <v>1426</v>
      </c>
      <c r="Y72" s="112">
        <v>1563</v>
      </c>
      <c r="Z72" s="112">
        <v>1584</v>
      </c>
    </row>
    <row r="73" spans="1:26" x14ac:dyDescent="0.25">
      <c r="S73" s="115" t="s">
        <v>46</v>
      </c>
      <c r="T73" s="115"/>
      <c r="U73" s="112"/>
      <c r="V73" s="112">
        <v>1370</v>
      </c>
      <c r="W73" s="112">
        <v>1370</v>
      </c>
      <c r="X73" s="112">
        <v>1419</v>
      </c>
      <c r="Y73" s="112">
        <v>1497</v>
      </c>
      <c r="Z73" s="112">
        <v>1532</v>
      </c>
    </row>
    <row r="74" spans="1:26" x14ac:dyDescent="0.25">
      <c r="S74" s="115" t="s">
        <v>47</v>
      </c>
      <c r="T74" s="115"/>
      <c r="U74" s="112"/>
      <c r="V74" s="112">
        <v>1009</v>
      </c>
      <c r="W74" s="112">
        <v>1070</v>
      </c>
      <c r="X74" s="112">
        <v>1191</v>
      </c>
      <c r="Y74" s="112">
        <v>1285</v>
      </c>
      <c r="Z74" s="112">
        <v>1290</v>
      </c>
    </row>
    <row r="75" spans="1:26" x14ac:dyDescent="0.25">
      <c r="S75" s="115" t="s">
        <v>48</v>
      </c>
      <c r="T75" s="115"/>
      <c r="U75" s="112"/>
      <c r="V75" s="112">
        <v>549</v>
      </c>
      <c r="W75" s="112">
        <v>615</v>
      </c>
      <c r="X75" s="112">
        <v>644</v>
      </c>
      <c r="Y75" s="112">
        <v>670</v>
      </c>
      <c r="Z75" s="112">
        <v>671</v>
      </c>
    </row>
    <row r="76" spans="1:26" x14ac:dyDescent="0.25">
      <c r="S76" s="115" t="s">
        <v>49</v>
      </c>
      <c r="T76" s="115"/>
      <c r="U76" s="112"/>
      <c r="V76" s="112">
        <v>210</v>
      </c>
      <c r="W76" s="112">
        <v>230</v>
      </c>
      <c r="X76" s="112">
        <v>276</v>
      </c>
      <c r="Y76" s="112">
        <v>332</v>
      </c>
      <c r="Z76" s="112">
        <v>310</v>
      </c>
    </row>
    <row r="77" spans="1:26" x14ac:dyDescent="0.25">
      <c r="S77" s="115" t="s">
        <v>50</v>
      </c>
      <c r="T77" s="115"/>
      <c r="U77" s="112"/>
      <c r="V77" s="112">
        <v>92</v>
      </c>
      <c r="W77" s="112">
        <v>114</v>
      </c>
      <c r="X77" s="112">
        <v>105</v>
      </c>
      <c r="Y77" s="112">
        <v>123</v>
      </c>
      <c r="Z77" s="112">
        <v>123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74</v>
      </c>
      <c r="X78" s="112">
        <v>78</v>
      </c>
      <c r="Y78" s="112">
        <v>71</v>
      </c>
      <c r="Z78" s="112">
        <v>72</v>
      </c>
    </row>
    <row r="79" spans="1:26" x14ac:dyDescent="0.25">
      <c r="S79" s="115" t="s">
        <v>52</v>
      </c>
      <c r="T79" s="115"/>
      <c r="U79" s="112"/>
      <c r="V79" s="112">
        <v>36</v>
      </c>
      <c r="W79" s="112">
        <v>44</v>
      </c>
      <c r="X79" s="112">
        <v>46</v>
      </c>
      <c r="Y79" s="112">
        <v>58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13807</v>
      </c>
      <c r="W80" s="112">
        <v>13406</v>
      </c>
      <c r="X80" s="112">
        <v>14316</v>
      </c>
      <c r="Y80" s="112">
        <v>15013</v>
      </c>
      <c r="Z80" s="112">
        <v>15730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848</v>
      </c>
      <c r="W83" s="112">
        <v>862</v>
      </c>
      <c r="X83" s="112">
        <v>893</v>
      </c>
      <c r="Y83" s="112">
        <v>929</v>
      </c>
      <c r="Z83" s="112">
        <v>930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637</v>
      </c>
      <c r="W84" s="112">
        <v>674</v>
      </c>
      <c r="X84" s="112">
        <v>684</v>
      </c>
      <c r="Y84" s="112">
        <v>683</v>
      </c>
      <c r="Z84" s="112">
        <v>742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1421</v>
      </c>
      <c r="W85" s="112">
        <v>1439</v>
      </c>
      <c r="X85" s="112">
        <v>1477</v>
      </c>
      <c r="Y85" s="112">
        <v>1524</v>
      </c>
      <c r="Z85" s="112">
        <v>1601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31,926</v>
      </c>
      <c r="D86" s="96">
        <f t="shared" ref="D86:D91" si="4">AD4</f>
        <v>4.7750319976370914E-2</v>
      </c>
      <c r="E86" s="97">
        <f t="shared" ref="E86:E91" si="5">AD4</f>
        <v>4.7750319976370914E-2</v>
      </c>
      <c r="F86" s="96">
        <f t="shared" ref="F86:F91" si="6">AF4</f>
        <v>9.8736965275148858E-2</v>
      </c>
      <c r="G86" s="97">
        <f t="shared" ref="G86:G91" si="7">AF4</f>
        <v>9.8736965275148858E-2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422</v>
      </c>
      <c r="W86" s="112">
        <v>405</v>
      </c>
      <c r="X86" s="112">
        <v>426</v>
      </c>
      <c r="Y86" s="112">
        <v>457</v>
      </c>
      <c r="Z86" s="112">
        <v>476</v>
      </c>
    </row>
    <row r="87" spans="1:30" ht="15" customHeight="1" x14ac:dyDescent="0.25">
      <c r="A87" s="98" t="s">
        <v>4</v>
      </c>
      <c r="B87" s="49"/>
      <c r="C87" s="57" t="str">
        <f t="shared" si="3"/>
        <v>16,163</v>
      </c>
      <c r="D87" s="96">
        <f t="shared" si="4"/>
        <v>4.7097693703031851E-2</v>
      </c>
      <c r="E87" s="97">
        <f t="shared" si="5"/>
        <v>4.7097693703031851E-2</v>
      </c>
      <c r="F87" s="96">
        <f t="shared" si="6"/>
        <v>6.0077392273889973E-2</v>
      </c>
      <c r="G87" s="97">
        <f t="shared" si="7"/>
        <v>6.0077392273889973E-2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244</v>
      </c>
      <c r="W87" s="112">
        <v>248</v>
      </c>
      <c r="X87" s="112">
        <v>252</v>
      </c>
      <c r="Y87" s="112">
        <v>272</v>
      </c>
      <c r="Z87" s="112">
        <v>281</v>
      </c>
    </row>
    <row r="88" spans="1:30" ht="15" customHeight="1" x14ac:dyDescent="0.25">
      <c r="A88" s="98" t="s">
        <v>5</v>
      </c>
      <c r="B88" s="49"/>
      <c r="C88" s="57" t="str">
        <f t="shared" si="3"/>
        <v>15,730</v>
      </c>
      <c r="D88" s="96">
        <f t="shared" si="4"/>
        <v>4.7758609205355462E-2</v>
      </c>
      <c r="E88" s="97">
        <f t="shared" si="5"/>
        <v>4.7758609205355462E-2</v>
      </c>
      <c r="F88" s="96">
        <f t="shared" si="6"/>
        <v>0.13952477542741226</v>
      </c>
      <c r="G88" s="97">
        <f t="shared" si="7"/>
        <v>0.13952477542741226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397</v>
      </c>
      <c r="W88" s="112">
        <v>428</v>
      </c>
      <c r="X88" s="112">
        <v>457</v>
      </c>
      <c r="Y88" s="112">
        <v>461</v>
      </c>
      <c r="Z88" s="112">
        <v>473</v>
      </c>
    </row>
    <row r="89" spans="1:30" ht="15" customHeight="1" x14ac:dyDescent="0.25">
      <c r="A89" s="49" t="s">
        <v>6</v>
      </c>
      <c r="B89" s="49"/>
      <c r="C89" s="57" t="str">
        <f t="shared" si="3"/>
        <v>20,975</v>
      </c>
      <c r="D89" s="96">
        <f t="shared" si="4"/>
        <v>4.2909705648369156E-2</v>
      </c>
      <c r="E89" s="97">
        <f t="shared" si="5"/>
        <v>4.2909705648369156E-2</v>
      </c>
      <c r="F89" s="96">
        <f t="shared" si="6"/>
        <v>8.196636748168773E-2</v>
      </c>
      <c r="G89" s="97">
        <f t="shared" si="7"/>
        <v>8.196636748168773E-2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1333</v>
      </c>
      <c r="W89" s="112">
        <v>1338</v>
      </c>
      <c r="X89" s="112">
        <v>1342</v>
      </c>
      <c r="Y89" s="112">
        <v>1365</v>
      </c>
      <c r="Z89" s="112">
        <v>1547</v>
      </c>
    </row>
    <row r="90" spans="1:30" ht="15" customHeight="1" x14ac:dyDescent="0.25">
      <c r="A90" s="49" t="s">
        <v>95</v>
      </c>
      <c r="B90" s="49"/>
      <c r="C90" s="57" t="str">
        <f t="shared" si="3"/>
        <v>$41,549</v>
      </c>
      <c r="D90" s="96">
        <f t="shared" si="4"/>
        <v>6.61014035357812E-2</v>
      </c>
      <c r="E90" s="97">
        <f t="shared" si="5"/>
        <v>6.61014035357812E-2</v>
      </c>
      <c r="F90" s="96">
        <f t="shared" si="6"/>
        <v>0.17896742523125808</v>
      </c>
      <c r="G90" s="97">
        <f t="shared" si="7"/>
        <v>0.17896742523125808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2121</v>
      </c>
      <c r="W90" s="112">
        <v>2035</v>
      </c>
      <c r="X90" s="112">
        <v>2000</v>
      </c>
      <c r="Y90" s="112">
        <v>2087</v>
      </c>
      <c r="Z90" s="112">
        <v>1956</v>
      </c>
    </row>
    <row r="91" spans="1:30" ht="15" customHeight="1" x14ac:dyDescent="0.25">
      <c r="A91" s="49" t="s">
        <v>7</v>
      </c>
      <c r="B91" s="49"/>
      <c r="C91" s="57" t="str">
        <f t="shared" si="3"/>
        <v>$1,025.4 mil</v>
      </c>
      <c r="D91" s="96">
        <f t="shared" si="4"/>
        <v>8.6767186613694758E-2</v>
      </c>
      <c r="E91" s="97">
        <f t="shared" si="5"/>
        <v>8.6767186613694758E-2</v>
      </c>
      <c r="F91" s="96">
        <f t="shared" si="6"/>
        <v>0.30294636492837079</v>
      </c>
      <c r="G91" s="97">
        <f t="shared" si="7"/>
        <v>0.30294636492837079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10137</v>
      </c>
      <c r="W91" s="112">
        <v>10140</v>
      </c>
      <c r="X91" s="112">
        <v>10051</v>
      </c>
      <c r="Y91" s="112">
        <v>10356</v>
      </c>
      <c r="Z91" s="112">
        <v>10884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589</v>
      </c>
      <c r="W93" s="112">
        <v>616</v>
      </c>
      <c r="X93" s="112">
        <v>639</v>
      </c>
      <c r="Y93" s="112">
        <v>664</v>
      </c>
      <c r="Z93" s="112">
        <v>703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1316</v>
      </c>
      <c r="W94" s="112">
        <v>1353</v>
      </c>
      <c r="X94" s="112">
        <v>1359</v>
      </c>
      <c r="Y94" s="112">
        <v>1438</v>
      </c>
      <c r="Z94" s="112">
        <v>1442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294</v>
      </c>
      <c r="W95" s="112">
        <v>297</v>
      </c>
      <c r="X95" s="112">
        <v>320</v>
      </c>
      <c r="Y95" s="112">
        <v>320</v>
      </c>
      <c r="Z95" s="112">
        <v>351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1412</v>
      </c>
      <c r="W96" s="112">
        <v>1457</v>
      </c>
      <c r="X96" s="112">
        <v>1516</v>
      </c>
      <c r="Y96" s="112">
        <v>1623</v>
      </c>
      <c r="Z96" s="112">
        <v>1684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1292</v>
      </c>
      <c r="W97" s="112">
        <v>1301</v>
      </c>
      <c r="X97" s="112">
        <v>1328</v>
      </c>
      <c r="Y97" s="112">
        <v>1366</v>
      </c>
      <c r="Z97" s="112">
        <v>1372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841</v>
      </c>
      <c r="W98" s="112">
        <v>872</v>
      </c>
      <c r="X98" s="112">
        <v>899</v>
      </c>
      <c r="Y98" s="112">
        <v>941</v>
      </c>
      <c r="Z98" s="112">
        <v>961</v>
      </c>
    </row>
    <row r="99" spans="1:32" ht="15" customHeight="1" x14ac:dyDescent="0.25">
      <c r="S99" s="115" t="s">
        <v>196</v>
      </c>
      <c r="T99" s="115"/>
      <c r="U99" s="112"/>
      <c r="V99" s="112">
        <v>121</v>
      </c>
      <c r="W99" s="112">
        <v>125</v>
      </c>
      <c r="X99" s="112">
        <v>146</v>
      </c>
      <c r="Y99" s="112">
        <v>151</v>
      </c>
      <c r="Z99" s="112">
        <v>194</v>
      </c>
    </row>
    <row r="100" spans="1:32" ht="15" customHeight="1" x14ac:dyDescent="0.25">
      <c r="S100" s="115" t="s">
        <v>58</v>
      </c>
      <c r="T100" s="115"/>
      <c r="U100" s="112"/>
      <c r="V100" s="112">
        <v>1228</v>
      </c>
      <c r="W100" s="112">
        <v>1156</v>
      </c>
      <c r="X100" s="112">
        <v>1160</v>
      </c>
      <c r="Y100" s="112">
        <v>1178</v>
      </c>
      <c r="Z100" s="112">
        <v>1132</v>
      </c>
    </row>
    <row r="101" spans="1:32" x14ac:dyDescent="0.25">
      <c r="A101" s="18"/>
      <c r="S101" s="118" t="s">
        <v>53</v>
      </c>
      <c r="T101" s="118"/>
      <c r="U101" s="112"/>
      <c r="V101" s="112">
        <v>9243</v>
      </c>
      <c r="W101" s="112">
        <v>9317</v>
      </c>
      <c r="X101" s="112">
        <v>9368</v>
      </c>
      <c r="Y101" s="112">
        <v>9730</v>
      </c>
      <c r="Z101" s="112">
        <v>10068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19908</v>
      </c>
      <c r="W104" s="112">
        <v>20378</v>
      </c>
      <c r="X104" s="112">
        <v>21008</v>
      </c>
      <c r="Y104" s="112">
        <v>21856</v>
      </c>
      <c r="Z104" s="112">
        <v>24065</v>
      </c>
      <c r="AB104" s="109" t="str">
        <f>TEXT(Z104,"###,###")</f>
        <v>24,065</v>
      </c>
      <c r="AD104" s="130">
        <f>Z104/($Z$4)*100</f>
        <v>75.377435319175589</v>
      </c>
      <c r="AF104" s="109"/>
    </row>
    <row r="105" spans="1:32" x14ac:dyDescent="0.25">
      <c r="S105" s="115" t="s">
        <v>17</v>
      </c>
      <c r="T105" s="115"/>
      <c r="U105" s="112"/>
      <c r="V105" s="112">
        <v>4366</v>
      </c>
      <c r="W105" s="112">
        <v>4396</v>
      </c>
      <c r="X105" s="112">
        <v>4420</v>
      </c>
      <c r="Y105" s="112">
        <v>4714</v>
      </c>
      <c r="Z105" s="112">
        <v>4418</v>
      </c>
      <c r="AB105" s="109" t="str">
        <f>TEXT(Z105,"###,###")</f>
        <v>4,418</v>
      </c>
      <c r="AD105" s="130">
        <f>Z105/($Z$4)*100</f>
        <v>13.83825095533421</v>
      </c>
      <c r="AF105" s="109"/>
    </row>
    <row r="106" spans="1:32" x14ac:dyDescent="0.25">
      <c r="S106" s="118" t="s">
        <v>53</v>
      </c>
      <c r="T106" s="118"/>
      <c r="U106" s="120"/>
      <c r="V106" s="120">
        <v>24274</v>
      </c>
      <c r="W106" s="120">
        <v>24774</v>
      </c>
      <c r="X106" s="120">
        <v>25428</v>
      </c>
      <c r="Y106" s="120">
        <v>26570</v>
      </c>
      <c r="Z106" s="120">
        <v>28483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4590</v>
      </c>
      <c r="W108" s="112">
        <v>4444</v>
      </c>
      <c r="X108" s="112">
        <v>5052</v>
      </c>
      <c r="Y108" s="112">
        <v>5037</v>
      </c>
      <c r="Z108" s="112">
        <v>5065</v>
      </c>
      <c r="AB108" s="109" t="str">
        <f>TEXT(Z108,"###,###")</f>
        <v>5,065</v>
      </c>
      <c r="AD108" s="130">
        <f>Z108/($Z$4)*100</f>
        <v>15.864812378625572</v>
      </c>
      <c r="AF108" s="109"/>
    </row>
    <row r="109" spans="1:32" x14ac:dyDescent="0.25">
      <c r="S109" s="115" t="s">
        <v>20</v>
      </c>
      <c r="T109" s="115"/>
      <c r="U109" s="112"/>
      <c r="V109" s="112">
        <v>4443</v>
      </c>
      <c r="W109" s="112">
        <v>4120</v>
      </c>
      <c r="X109" s="112">
        <v>4948</v>
      </c>
      <c r="Y109" s="112">
        <v>5397</v>
      </c>
      <c r="Z109" s="112">
        <v>5904</v>
      </c>
      <c r="AB109" s="109" t="str">
        <f>TEXT(Z109,"###,###")</f>
        <v>5,904</v>
      </c>
      <c r="AD109" s="130">
        <f>Z109/($Z$4)*100</f>
        <v>18.492764517947755</v>
      </c>
      <c r="AF109" s="109"/>
    </row>
    <row r="110" spans="1:32" x14ac:dyDescent="0.25">
      <c r="S110" s="115" t="s">
        <v>21</v>
      </c>
      <c r="T110" s="115"/>
      <c r="U110" s="112"/>
      <c r="V110" s="112">
        <v>6591</v>
      </c>
      <c r="W110" s="112">
        <v>6197</v>
      </c>
      <c r="X110" s="112">
        <v>6507</v>
      </c>
      <c r="Y110" s="112">
        <v>6198</v>
      </c>
      <c r="Z110" s="112">
        <v>7417</v>
      </c>
      <c r="AB110" s="109" t="str">
        <f>TEXT(Z110,"###,###")</f>
        <v>7,417</v>
      </c>
      <c r="AD110" s="130">
        <f>Z110/($Z$4)*100</f>
        <v>23.23184865000313</v>
      </c>
      <c r="AF110" s="109"/>
    </row>
    <row r="111" spans="1:32" x14ac:dyDescent="0.25">
      <c r="S111" s="115" t="s">
        <v>22</v>
      </c>
      <c r="T111" s="115"/>
      <c r="U111" s="112"/>
      <c r="V111" s="112">
        <v>9138</v>
      </c>
      <c r="W111" s="112">
        <v>9055</v>
      </c>
      <c r="X111" s="112">
        <v>8921</v>
      </c>
      <c r="Y111" s="112">
        <v>9952</v>
      </c>
      <c r="Z111" s="112">
        <v>10096</v>
      </c>
      <c r="AB111" s="109" t="str">
        <f>TEXT(Z111,"###,###")</f>
        <v>10,096</v>
      </c>
      <c r="AD111" s="130">
        <f>Z111/($Z$4)*100</f>
        <v>31.623128484620683</v>
      </c>
      <c r="AF111" s="109"/>
    </row>
    <row r="112" spans="1:32" x14ac:dyDescent="0.25">
      <c r="S112" s="118" t="s">
        <v>53</v>
      </c>
      <c r="T112" s="118"/>
      <c r="U112" s="112"/>
      <c r="V112" s="112">
        <v>29054</v>
      </c>
      <c r="W112" s="112">
        <v>28015</v>
      </c>
      <c r="X112" s="112">
        <v>29428</v>
      </c>
      <c r="Y112" s="112">
        <v>30472</v>
      </c>
      <c r="Z112" s="112">
        <v>31931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42.19</v>
      </c>
      <c r="W118" s="131">
        <v>43.17</v>
      </c>
      <c r="X118" s="131">
        <v>43.67</v>
      </c>
      <c r="Y118" s="131">
        <v>43.78</v>
      </c>
      <c r="Z118" s="131">
        <v>43.38</v>
      </c>
      <c r="AB118" s="109" t="str">
        <f>TEXT(Z118,"##.0")</f>
        <v>43.4</v>
      </c>
    </row>
    <row r="120" spans="19:32" x14ac:dyDescent="0.25">
      <c r="S120" s="101" t="s">
        <v>97</v>
      </c>
      <c r="T120" s="112"/>
      <c r="U120" s="112"/>
      <c r="V120" s="112">
        <v>14882</v>
      </c>
      <c r="W120" s="112">
        <v>14683</v>
      </c>
      <c r="X120" s="112">
        <v>14681</v>
      </c>
      <c r="Y120" s="112">
        <v>15193</v>
      </c>
      <c r="Z120" s="112">
        <v>15984</v>
      </c>
      <c r="AB120" s="109" t="str">
        <f>TEXT(Z120,"###,###")</f>
        <v>15,984</v>
      </c>
    </row>
    <row r="121" spans="19:32" x14ac:dyDescent="0.25">
      <c r="S121" s="101" t="s">
        <v>98</v>
      </c>
      <c r="T121" s="112"/>
      <c r="U121" s="112"/>
      <c r="V121" s="112">
        <v>2280</v>
      </c>
      <c r="W121" s="112">
        <v>2508</v>
      </c>
      <c r="X121" s="112">
        <v>2485</v>
      </c>
      <c r="Y121" s="112">
        <v>2539</v>
      </c>
      <c r="Z121" s="112">
        <v>2568</v>
      </c>
      <c r="AB121" s="109" t="str">
        <f>TEXT(Z121,"###,###")</f>
        <v>2,568</v>
      </c>
    </row>
    <row r="122" spans="19:32" x14ac:dyDescent="0.25">
      <c r="S122" s="101" t="s">
        <v>99</v>
      </c>
      <c r="T122" s="112"/>
      <c r="U122" s="112"/>
      <c r="V122" s="112">
        <v>2227</v>
      </c>
      <c r="W122" s="112">
        <v>2269</v>
      </c>
      <c r="X122" s="112">
        <v>2289</v>
      </c>
      <c r="Y122" s="112">
        <v>2382</v>
      </c>
      <c r="Z122" s="112">
        <v>2417</v>
      </c>
      <c r="AB122" s="109" t="str">
        <f>TEXT(Z122,"###,###")</f>
        <v>2,417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17109</v>
      </c>
      <c r="W124" s="112">
        <v>16952</v>
      </c>
      <c r="X124" s="112">
        <v>16970</v>
      </c>
      <c r="Y124" s="112">
        <v>17575</v>
      </c>
      <c r="Z124" s="112">
        <v>18401</v>
      </c>
      <c r="AB124" s="109" t="str">
        <f>TEXT(Z124,"###,###")</f>
        <v>18,401</v>
      </c>
      <c r="AD124" s="127">
        <f>Z124/$Z$7*100</f>
        <v>87.728247914183555</v>
      </c>
    </row>
    <row r="125" spans="19:32" x14ac:dyDescent="0.25">
      <c r="S125" s="101" t="s">
        <v>101</v>
      </c>
      <c r="T125" s="112"/>
      <c r="U125" s="112"/>
      <c r="V125" s="112">
        <v>4507</v>
      </c>
      <c r="W125" s="112">
        <v>4777</v>
      </c>
      <c r="X125" s="112">
        <v>4774</v>
      </c>
      <c r="Y125" s="112">
        <v>4921</v>
      </c>
      <c r="Z125" s="112">
        <v>4985</v>
      </c>
      <c r="AB125" s="109" t="str">
        <f>TEXT(Z125,"###,###")</f>
        <v>4,985</v>
      </c>
      <c r="AD125" s="127">
        <f>Z125/$Z$7*100</f>
        <v>23.766388557806913</v>
      </c>
    </row>
    <row r="127" spans="19:32" x14ac:dyDescent="0.25">
      <c r="S127" s="101" t="s">
        <v>102</v>
      </c>
      <c r="T127" s="112"/>
      <c r="U127" s="112"/>
      <c r="V127" s="112">
        <v>10138</v>
      </c>
      <c r="W127" s="112">
        <v>10141</v>
      </c>
      <c r="X127" s="112">
        <v>10052</v>
      </c>
      <c r="Y127" s="112">
        <v>10354</v>
      </c>
      <c r="Z127" s="112">
        <v>10879</v>
      </c>
      <c r="AB127" s="109" t="str">
        <f>TEXT(Z127,"###,###")</f>
        <v>10,879</v>
      </c>
      <c r="AD127" s="127">
        <f>Z127/$Z$7*100</f>
        <v>51.866507747318238</v>
      </c>
    </row>
    <row r="128" spans="19:32" x14ac:dyDescent="0.25">
      <c r="S128" s="101" t="s">
        <v>103</v>
      </c>
      <c r="T128" s="112"/>
      <c r="U128" s="112"/>
      <c r="V128" s="112">
        <v>9246</v>
      </c>
      <c r="W128" s="112">
        <v>9312</v>
      </c>
      <c r="X128" s="112">
        <v>9368</v>
      </c>
      <c r="Y128" s="112">
        <v>9730</v>
      </c>
      <c r="Z128" s="112">
        <v>10062</v>
      </c>
      <c r="AB128" s="109" t="str">
        <f>TEXT(Z128,"###,###")</f>
        <v>10,062</v>
      </c>
      <c r="AD128" s="127">
        <f>Z128/$Z$7*100</f>
        <v>47.971394517282476</v>
      </c>
    </row>
    <row r="130" spans="19:20" x14ac:dyDescent="0.25">
      <c r="S130" s="101" t="s">
        <v>277</v>
      </c>
      <c r="T130" s="127">
        <v>76.205005959475571</v>
      </c>
    </row>
    <row r="131" spans="19:20" x14ac:dyDescent="0.25">
      <c r="S131" s="101" t="s">
        <v>278</v>
      </c>
      <c r="T131" s="127">
        <v>12.243146603098927</v>
      </c>
    </row>
    <row r="132" spans="19:20" x14ac:dyDescent="0.25">
      <c r="S132" s="101" t="s">
        <v>279</v>
      </c>
      <c r="T132" s="127">
        <v>11.523241954707986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11E2E-4F8B-4562-B0DA-65F7481DDA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0BF02EC-692F-45D1-8E37-028302B1C8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6AAA32-9C73-4D1D-9E76-1587662C3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8A1397-029D-4193-93F1-3704ACEDD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80D0-1FC4-4303-919D-F1DA34A2C688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9.66 Sunshine Coast,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252582</v>
      </c>
      <c r="W4" s="108">
        <v>257850</v>
      </c>
      <c r="X4" s="108">
        <v>280756</v>
      </c>
      <c r="Y4" s="108">
        <v>309019</v>
      </c>
      <c r="Z4" s="108">
        <v>321046</v>
      </c>
      <c r="AB4" s="109" t="str">
        <f>TEXT(Z4,"###,###")</f>
        <v>321,046</v>
      </c>
      <c r="AD4" s="110">
        <f>Z4/Y4-1</f>
        <v>3.8919936961804957E-2</v>
      </c>
      <c r="AF4" s="110">
        <f>Z4/V4-1</f>
        <v>0.27105652817698811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125173</v>
      </c>
      <c r="W5" s="108">
        <v>127146</v>
      </c>
      <c r="X5" s="108">
        <v>137205</v>
      </c>
      <c r="Y5" s="108">
        <v>149053</v>
      </c>
      <c r="Z5" s="108">
        <v>154815</v>
      </c>
      <c r="AB5" s="109" t="str">
        <f>TEXT(Z5,"###,###")</f>
        <v>154,815</v>
      </c>
      <c r="AD5" s="110">
        <f t="shared" ref="AD5:AD9" si="0">Z5/Y5-1</f>
        <v>3.8657390324247087E-2</v>
      </c>
      <c r="AF5" s="110">
        <f t="shared" ref="AF5:AF9" si="1">Z5/V5-1</f>
        <v>0.23680825737179734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127409</v>
      </c>
      <c r="W6" s="108">
        <v>130699</v>
      </c>
      <c r="X6" s="108">
        <v>143275</v>
      </c>
      <c r="Y6" s="108">
        <v>159624</v>
      </c>
      <c r="Z6" s="108">
        <v>165855</v>
      </c>
      <c r="AB6" s="109" t="str">
        <f>TEXT(Z6,"###,###")</f>
        <v>165,855</v>
      </c>
      <c r="AD6" s="110">
        <f t="shared" si="0"/>
        <v>3.9035483385956971E-2</v>
      </c>
      <c r="AF6" s="110">
        <f t="shared" si="1"/>
        <v>0.30175262344104414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177083</v>
      </c>
      <c r="W7" s="108">
        <v>183982</v>
      </c>
      <c r="X7" s="108">
        <v>191221</v>
      </c>
      <c r="Y7" s="108">
        <v>201207</v>
      </c>
      <c r="Z7" s="108">
        <v>209006</v>
      </c>
      <c r="AB7" s="109" t="str">
        <f>TEXT(Z7,"###,###")</f>
        <v>209,006</v>
      </c>
      <c r="AD7" s="110">
        <f t="shared" si="0"/>
        <v>3.8761076900903024E-2</v>
      </c>
      <c r="AF7" s="110">
        <f t="shared" si="1"/>
        <v>0.18027139815792603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321,046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209,006</v>
      </c>
      <c r="P8" s="67"/>
      <c r="S8" s="107" t="s">
        <v>82</v>
      </c>
      <c r="T8" s="108"/>
      <c r="U8" s="108"/>
      <c r="V8" s="108">
        <v>41456.35</v>
      </c>
      <c r="W8" s="108">
        <v>41514.089999999997</v>
      </c>
      <c r="X8" s="108">
        <v>43149.4</v>
      </c>
      <c r="Y8" s="108">
        <v>44040.25</v>
      </c>
      <c r="Z8" s="108">
        <v>46597</v>
      </c>
      <c r="AB8" s="109" t="str">
        <f>TEXT(Z8,"$###,###")</f>
        <v>$46,597</v>
      </c>
      <c r="AD8" s="110">
        <f t="shared" si="0"/>
        <v>5.8054847554225963E-2</v>
      </c>
      <c r="AF8" s="110">
        <f t="shared" si="1"/>
        <v>0.12400151002198712</v>
      </c>
    </row>
    <row r="9" spans="1:32" x14ac:dyDescent="0.25">
      <c r="A9" s="30" t="s">
        <v>14</v>
      </c>
      <c r="B9" s="71"/>
      <c r="C9" s="72"/>
      <c r="D9" s="73">
        <f>AD104</f>
        <v>79.059387128324289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49.132082332564615</v>
      </c>
      <c r="P9" s="74" t="s">
        <v>83</v>
      </c>
      <c r="S9" s="107" t="s">
        <v>7</v>
      </c>
      <c r="T9" s="108"/>
      <c r="U9" s="108"/>
      <c r="V9" s="108">
        <v>9711449904</v>
      </c>
      <c r="W9" s="108">
        <v>10343032186</v>
      </c>
      <c r="X9" s="108">
        <v>11410934600</v>
      </c>
      <c r="Y9" s="108">
        <v>12512286999</v>
      </c>
      <c r="Z9" s="108">
        <v>13817169874</v>
      </c>
      <c r="AB9" s="109" t="str">
        <f>TEXT(Z9/1000000,"$#,###.0")&amp;" mil"</f>
        <v>$13,817.2 mil</v>
      </c>
      <c r="AD9" s="110">
        <f t="shared" si="0"/>
        <v>0.10428811895893109</v>
      </c>
      <c r="AF9" s="110">
        <f t="shared" si="1"/>
        <v>0.42277105999475073</v>
      </c>
    </row>
    <row r="10" spans="1:32" x14ac:dyDescent="0.25">
      <c r="A10" s="30" t="s">
        <v>17</v>
      </c>
      <c r="B10" s="71"/>
      <c r="C10" s="72"/>
      <c r="D10" s="73">
        <f>AD105</f>
        <v>14.285180316839332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50.724381118245411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83.034936796072842</v>
      </c>
      <c r="P11" s="74" t="s">
        <v>83</v>
      </c>
      <c r="S11" s="107" t="s">
        <v>29</v>
      </c>
      <c r="T11" s="112"/>
      <c r="U11" s="112"/>
      <c r="V11" s="112">
        <v>221978</v>
      </c>
      <c r="W11" s="112">
        <v>226243</v>
      </c>
      <c r="X11" s="112">
        <v>247461</v>
      </c>
      <c r="Y11" s="112">
        <v>274540</v>
      </c>
      <c r="Z11" s="112">
        <v>285591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8.3040678258040437</v>
      </c>
      <c r="P12" s="74" t="s">
        <v>83</v>
      </c>
      <c r="S12" s="107" t="s">
        <v>30</v>
      </c>
      <c r="T12" s="112"/>
      <c r="U12" s="112"/>
      <c r="V12" s="112">
        <v>30601</v>
      </c>
      <c r="W12" s="112">
        <v>31606</v>
      </c>
      <c r="X12" s="112">
        <v>33295</v>
      </c>
      <c r="Y12" s="112">
        <v>34479</v>
      </c>
      <c r="Z12" s="112">
        <v>35457</v>
      </c>
    </row>
    <row r="13" spans="1:32" ht="15" customHeight="1" x14ac:dyDescent="0.25">
      <c r="A13" s="30" t="s">
        <v>19</v>
      </c>
      <c r="B13" s="72"/>
      <c r="C13" s="72"/>
      <c r="D13" s="73">
        <f>AD108</f>
        <v>16.142546550961544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8.6614738332870829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16.42381465584371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22.557515122443515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19.079082718925982</v>
      </c>
      <c r="P15" s="74" t="s">
        <v>83</v>
      </c>
      <c r="S15" s="115" t="s">
        <v>59</v>
      </c>
      <c r="T15" s="115"/>
      <c r="U15" s="116"/>
      <c r="V15" s="116">
        <v>3978</v>
      </c>
      <c r="W15" s="116">
        <v>4037</v>
      </c>
      <c r="X15" s="116">
        <v>4263</v>
      </c>
      <c r="Y15" s="112">
        <v>4169</v>
      </c>
      <c r="Z15" s="112">
        <v>4359</v>
      </c>
      <c r="AB15" s="117">
        <f t="shared" ref="AB15:AB34" si="2">IF(Z15="np",0,Z15/$Z$34)</f>
        <v>1.3577578151281444E-2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38.224740379883251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80.920917281074026</v>
      </c>
      <c r="P16" s="37" t="s">
        <v>83</v>
      </c>
      <c r="S16" s="115" t="s">
        <v>60</v>
      </c>
      <c r="T16" s="115"/>
      <c r="U16" s="116"/>
      <c r="V16" s="116">
        <v>2878</v>
      </c>
      <c r="W16" s="116">
        <v>3089</v>
      </c>
      <c r="X16" s="116">
        <v>3085</v>
      </c>
      <c r="Y16" s="112">
        <v>3490</v>
      </c>
      <c r="Z16" s="112">
        <v>3753</v>
      </c>
      <c r="AB16" s="117">
        <f t="shared" si="2"/>
        <v>1.168998641930701E-2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11364</v>
      </c>
      <c r="W17" s="116">
        <v>11325</v>
      </c>
      <c r="X17" s="116">
        <v>12829</v>
      </c>
      <c r="Y17" s="112">
        <v>13363</v>
      </c>
      <c r="Z17" s="112">
        <v>13887</v>
      </c>
      <c r="AB17" s="117">
        <f t="shared" si="2"/>
        <v>4.325575310549333E-2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1710</v>
      </c>
      <c r="W18" s="116">
        <v>1716</v>
      </c>
      <c r="X18" s="116">
        <v>1771</v>
      </c>
      <c r="Y18" s="112">
        <v>2070</v>
      </c>
      <c r="Z18" s="112">
        <v>2242</v>
      </c>
      <c r="AB18" s="117">
        <f t="shared" si="2"/>
        <v>6.9834664407370951E-3</v>
      </c>
    </row>
    <row r="19" spans="1:28" x14ac:dyDescent="0.25">
      <c r="A19" s="63" t="str">
        <f>$S$1&amp;" ("&amp;$V$2&amp;" to "&amp;$Z$2&amp;")"</f>
        <v>Sunshine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Sunshine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26085</v>
      </c>
      <c r="W19" s="116">
        <v>26033</v>
      </c>
      <c r="X19" s="116">
        <v>28067</v>
      </c>
      <c r="Y19" s="112">
        <v>30137</v>
      </c>
      <c r="Z19" s="112">
        <v>30457</v>
      </c>
      <c r="AB19" s="117">
        <f t="shared" si="2"/>
        <v>9.4868616139843764E-2</v>
      </c>
    </row>
    <row r="20" spans="1:28" x14ac:dyDescent="0.25">
      <c r="S20" s="115" t="s">
        <v>64</v>
      </c>
      <c r="T20" s="115"/>
      <c r="U20" s="116"/>
      <c r="V20" s="116">
        <v>6669</v>
      </c>
      <c r="W20" s="116">
        <v>6908</v>
      </c>
      <c r="X20" s="116">
        <v>7558</v>
      </c>
      <c r="Y20" s="112">
        <v>8284</v>
      </c>
      <c r="Z20" s="112">
        <v>8447</v>
      </c>
      <c r="AB20" s="117">
        <f t="shared" si="2"/>
        <v>2.6311035247505016E-2</v>
      </c>
    </row>
    <row r="21" spans="1:28" x14ac:dyDescent="0.25">
      <c r="S21" s="115" t="s">
        <v>65</v>
      </c>
      <c r="T21" s="115"/>
      <c r="U21" s="116"/>
      <c r="V21" s="116">
        <v>24566</v>
      </c>
      <c r="W21" s="116">
        <v>24827</v>
      </c>
      <c r="X21" s="116">
        <v>27113</v>
      </c>
      <c r="Y21" s="112">
        <v>30295</v>
      </c>
      <c r="Z21" s="112">
        <v>31732</v>
      </c>
      <c r="AB21" s="117">
        <f t="shared" si="2"/>
        <v>9.8840034387809764E-2</v>
      </c>
    </row>
    <row r="22" spans="1:28" x14ac:dyDescent="0.25">
      <c r="S22" s="115" t="s">
        <v>66</v>
      </c>
      <c r="T22" s="115"/>
      <c r="U22" s="116"/>
      <c r="V22" s="116">
        <v>21502</v>
      </c>
      <c r="W22" s="116">
        <v>21849</v>
      </c>
      <c r="X22" s="116">
        <v>25867</v>
      </c>
      <c r="Y22" s="112">
        <v>29234</v>
      </c>
      <c r="Z22" s="112">
        <v>30935</v>
      </c>
      <c r="AB22" s="117">
        <f t="shared" si="2"/>
        <v>9.6357508628100816E-2</v>
      </c>
    </row>
    <row r="23" spans="1:28" x14ac:dyDescent="0.25">
      <c r="S23" s="115" t="s">
        <v>67</v>
      </c>
      <c r="T23" s="115"/>
      <c r="U23" s="116"/>
      <c r="V23" s="116">
        <v>7163</v>
      </c>
      <c r="W23" s="116">
        <v>7531</v>
      </c>
      <c r="X23" s="116">
        <v>8254</v>
      </c>
      <c r="Y23" s="112">
        <v>8774</v>
      </c>
      <c r="Z23" s="112">
        <v>9594</v>
      </c>
      <c r="AB23" s="117">
        <f t="shared" si="2"/>
        <v>2.9883754251753655E-2</v>
      </c>
    </row>
    <row r="24" spans="1:28" x14ac:dyDescent="0.25">
      <c r="S24" s="115" t="s">
        <v>68</v>
      </c>
      <c r="T24" s="115"/>
      <c r="U24" s="116"/>
      <c r="V24" s="116">
        <v>2181</v>
      </c>
      <c r="W24" s="116">
        <v>2108</v>
      </c>
      <c r="X24" s="116">
        <v>2313</v>
      </c>
      <c r="Y24" s="112">
        <v>2739</v>
      </c>
      <c r="Z24" s="112">
        <v>3055</v>
      </c>
      <c r="AB24" s="117">
        <f t="shared" si="2"/>
        <v>9.5158296059107157E-3</v>
      </c>
    </row>
    <row r="25" spans="1:28" x14ac:dyDescent="0.25">
      <c r="S25" s="115" t="s">
        <v>69</v>
      </c>
      <c r="T25" s="115"/>
      <c r="U25" s="116"/>
      <c r="V25" s="116">
        <v>9914</v>
      </c>
      <c r="W25" s="116">
        <v>10416</v>
      </c>
      <c r="X25" s="116">
        <v>11042</v>
      </c>
      <c r="Y25" s="112">
        <v>12567</v>
      </c>
      <c r="Z25" s="112">
        <v>12772</v>
      </c>
      <c r="AB25" s="117">
        <f t="shared" si="2"/>
        <v>3.9782708912174031E-2</v>
      </c>
    </row>
    <row r="26" spans="1:28" x14ac:dyDescent="0.25">
      <c r="S26" s="115" t="s">
        <v>70</v>
      </c>
      <c r="T26" s="115"/>
      <c r="U26" s="116"/>
      <c r="V26" s="116">
        <v>6410</v>
      </c>
      <c r="W26" s="116">
        <v>6690</v>
      </c>
      <c r="X26" s="116">
        <v>7257</v>
      </c>
      <c r="Y26" s="112">
        <v>7931</v>
      </c>
      <c r="Z26" s="112">
        <v>8564</v>
      </c>
      <c r="AB26" s="117">
        <f t="shared" si="2"/>
        <v>2.6675471274965425E-2</v>
      </c>
    </row>
    <row r="27" spans="1:28" x14ac:dyDescent="0.25">
      <c r="S27" s="115" t="s">
        <v>71</v>
      </c>
      <c r="T27" s="115"/>
      <c r="U27" s="116"/>
      <c r="V27" s="116">
        <v>16195</v>
      </c>
      <c r="W27" s="116">
        <v>17152</v>
      </c>
      <c r="X27" s="116">
        <v>19479</v>
      </c>
      <c r="Y27" s="112">
        <v>22136</v>
      </c>
      <c r="Z27" s="112">
        <v>22370</v>
      </c>
      <c r="AB27" s="117">
        <f t="shared" si="2"/>
        <v>6.9678922515293854E-2</v>
      </c>
    </row>
    <row r="28" spans="1:28" x14ac:dyDescent="0.25">
      <c r="S28" s="115" t="s">
        <v>72</v>
      </c>
      <c r="T28" s="115"/>
      <c r="U28" s="116"/>
      <c r="V28" s="116">
        <v>20087</v>
      </c>
      <c r="W28" s="116">
        <v>21123</v>
      </c>
      <c r="X28" s="116">
        <v>22624</v>
      </c>
      <c r="Y28" s="112">
        <v>24598</v>
      </c>
      <c r="Z28" s="112">
        <v>25580</v>
      </c>
      <c r="AB28" s="117">
        <f t="shared" si="2"/>
        <v>7.9677551986643572E-2</v>
      </c>
    </row>
    <row r="29" spans="1:28" x14ac:dyDescent="0.25">
      <c r="S29" s="115" t="s">
        <v>73</v>
      </c>
      <c r="T29" s="115"/>
      <c r="U29" s="116"/>
      <c r="V29" s="116">
        <v>10077</v>
      </c>
      <c r="W29" s="116">
        <v>8923</v>
      </c>
      <c r="X29" s="116">
        <v>9197</v>
      </c>
      <c r="Y29" s="112">
        <v>10477</v>
      </c>
      <c r="Z29" s="112">
        <v>9911</v>
      </c>
      <c r="AB29" s="117">
        <f t="shared" si="2"/>
        <v>3.0871157847522458E-2</v>
      </c>
    </row>
    <row r="30" spans="1:28" x14ac:dyDescent="0.25">
      <c r="S30" s="115" t="s">
        <v>74</v>
      </c>
      <c r="T30" s="115"/>
      <c r="U30" s="116"/>
      <c r="V30" s="116">
        <v>19959</v>
      </c>
      <c r="W30" s="116">
        <v>20727</v>
      </c>
      <c r="X30" s="116">
        <v>21603</v>
      </c>
      <c r="Y30" s="112">
        <v>23151</v>
      </c>
      <c r="Z30" s="112">
        <v>23997</v>
      </c>
      <c r="AB30" s="117">
        <f t="shared" si="2"/>
        <v>7.4746763683482639E-2</v>
      </c>
    </row>
    <row r="31" spans="1:28" x14ac:dyDescent="0.25">
      <c r="S31" s="115" t="s">
        <v>75</v>
      </c>
      <c r="T31" s="115"/>
      <c r="U31" s="116"/>
      <c r="V31" s="116">
        <v>35222</v>
      </c>
      <c r="W31" s="116">
        <v>37176</v>
      </c>
      <c r="X31" s="116">
        <v>42050</v>
      </c>
      <c r="Y31" s="112">
        <v>47721</v>
      </c>
      <c r="Z31" s="112">
        <v>50893</v>
      </c>
      <c r="AB31" s="117">
        <f t="shared" si="2"/>
        <v>0.15852344226959544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4646</v>
      </c>
      <c r="W32" s="116">
        <v>4804</v>
      </c>
      <c r="X32" s="116">
        <v>5574</v>
      </c>
      <c r="Y32" s="112">
        <v>6439</v>
      </c>
      <c r="Z32" s="112">
        <v>7225</v>
      </c>
      <c r="AB32" s="117">
        <f t="shared" si="2"/>
        <v>2.2504703405140727E-2</v>
      </c>
    </row>
    <row r="33" spans="19:32" x14ac:dyDescent="0.25">
      <c r="S33" s="115" t="s">
        <v>77</v>
      </c>
      <c r="T33" s="115"/>
      <c r="U33" s="116"/>
      <c r="V33" s="116">
        <v>10388</v>
      </c>
      <c r="W33" s="116">
        <v>11076</v>
      </c>
      <c r="X33" s="116">
        <v>11875</v>
      </c>
      <c r="Y33" s="112">
        <v>12975</v>
      </c>
      <c r="Z33" s="112">
        <v>13731</v>
      </c>
      <c r="AB33" s="117">
        <f t="shared" si="2"/>
        <v>4.2769838402212781E-2</v>
      </c>
    </row>
    <row r="34" spans="19:32" x14ac:dyDescent="0.25">
      <c r="S34" s="118" t="s">
        <v>53</v>
      </c>
      <c r="T34" s="118"/>
      <c r="U34" s="119"/>
      <c r="V34" s="119">
        <v>252577</v>
      </c>
      <c r="W34" s="119">
        <v>257848</v>
      </c>
      <c r="X34" s="119">
        <v>280756</v>
      </c>
      <c r="Y34" s="120">
        <v>309019</v>
      </c>
      <c r="Z34" s="120">
        <v>321044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148679</v>
      </c>
      <c r="W37" s="112">
        <v>154479</v>
      </c>
      <c r="X37" s="112">
        <v>158392</v>
      </c>
      <c r="Y37" s="112">
        <v>162912</v>
      </c>
      <c r="Z37" s="112">
        <v>169132</v>
      </c>
      <c r="AB37" s="132">
        <f>Z37/Z40*100</f>
        <v>80.920917281074026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28401</v>
      </c>
      <c r="W38" s="112">
        <v>29503</v>
      </c>
      <c r="X38" s="112">
        <v>32828</v>
      </c>
      <c r="Y38" s="112">
        <v>38289</v>
      </c>
      <c r="Z38" s="112">
        <v>39877</v>
      </c>
      <c r="AB38" s="132">
        <f>Z38/Z40*100</f>
        <v>19.079082718925982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177080</v>
      </c>
      <c r="W40" s="112">
        <v>183982</v>
      </c>
      <c r="X40" s="112">
        <v>191220</v>
      </c>
      <c r="Y40" s="112">
        <v>201201</v>
      </c>
      <c r="Z40" s="112">
        <v>209009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202</v>
      </c>
      <c r="W44" s="112">
        <v>212</v>
      </c>
      <c r="X44" s="112">
        <v>371</v>
      </c>
      <c r="Y44" s="112">
        <v>552</v>
      </c>
      <c r="Z44" s="112">
        <v>550</v>
      </c>
    </row>
    <row r="45" spans="19:32" x14ac:dyDescent="0.25">
      <c r="S45" s="115" t="s">
        <v>37</v>
      </c>
      <c r="T45" s="115"/>
      <c r="U45" s="112"/>
      <c r="V45" s="112">
        <v>3469</v>
      </c>
      <c r="W45" s="112">
        <v>3308</v>
      </c>
      <c r="X45" s="112">
        <v>4356</v>
      </c>
      <c r="Y45" s="112">
        <v>5862</v>
      </c>
      <c r="Z45" s="112">
        <v>6382</v>
      </c>
    </row>
    <row r="46" spans="19:32" x14ac:dyDescent="0.25">
      <c r="S46" s="115" t="s">
        <v>38</v>
      </c>
      <c r="T46" s="115"/>
      <c r="U46" s="112"/>
      <c r="V46" s="112">
        <v>7647</v>
      </c>
      <c r="W46" s="112">
        <v>7794</v>
      </c>
      <c r="X46" s="112">
        <v>9073</v>
      </c>
      <c r="Y46" s="112">
        <v>10194</v>
      </c>
      <c r="Z46" s="112">
        <v>10910</v>
      </c>
    </row>
    <row r="47" spans="19:32" x14ac:dyDescent="0.25">
      <c r="S47" s="115" t="s">
        <v>39</v>
      </c>
      <c r="T47" s="115"/>
      <c r="U47" s="112"/>
      <c r="V47" s="112">
        <v>10963</v>
      </c>
      <c r="W47" s="112">
        <v>10686</v>
      </c>
      <c r="X47" s="112">
        <v>11595</v>
      </c>
      <c r="Y47" s="112">
        <v>12719</v>
      </c>
      <c r="Z47" s="112">
        <v>13727</v>
      </c>
    </row>
    <row r="48" spans="19:32" x14ac:dyDescent="0.25">
      <c r="S48" s="115" t="s">
        <v>40</v>
      </c>
      <c r="T48" s="115"/>
      <c r="U48" s="112"/>
      <c r="V48" s="112">
        <v>13659</v>
      </c>
      <c r="W48" s="112">
        <v>13772</v>
      </c>
      <c r="X48" s="112">
        <v>14841</v>
      </c>
      <c r="Y48" s="112">
        <v>16151</v>
      </c>
      <c r="Z48" s="112">
        <v>17016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13152</v>
      </c>
      <c r="W49" s="112">
        <v>13664</v>
      </c>
      <c r="X49" s="112">
        <v>14809</v>
      </c>
      <c r="Y49" s="112">
        <v>16093</v>
      </c>
      <c r="Z49" s="112">
        <v>16647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Sunshine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12997</v>
      </c>
      <c r="W50" s="112">
        <v>13502</v>
      </c>
      <c r="X50" s="112">
        <v>14459</v>
      </c>
      <c r="Y50" s="112">
        <v>15620</v>
      </c>
      <c r="Z50" s="112">
        <v>16011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12201</v>
      </c>
      <c r="W51" s="112">
        <v>12237</v>
      </c>
      <c r="X51" s="112">
        <v>13254</v>
      </c>
      <c r="Y51" s="112">
        <v>14645</v>
      </c>
      <c r="Z51" s="112">
        <v>15398</v>
      </c>
    </row>
    <row r="52" spans="1:26" ht="15" customHeight="1" x14ac:dyDescent="0.25">
      <c r="S52" s="115" t="s">
        <v>44</v>
      </c>
      <c r="T52" s="115"/>
      <c r="U52" s="112"/>
      <c r="V52" s="112">
        <v>13584</v>
      </c>
      <c r="W52" s="112">
        <v>13573</v>
      </c>
      <c r="X52" s="112">
        <v>13736</v>
      </c>
      <c r="Y52" s="112">
        <v>13980</v>
      </c>
      <c r="Z52" s="112">
        <v>13663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11506</v>
      </c>
      <c r="W53" s="112">
        <v>11808</v>
      </c>
      <c r="X53" s="112">
        <v>12780</v>
      </c>
      <c r="Y53" s="112">
        <v>13776</v>
      </c>
      <c r="Z53" s="112">
        <v>14177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10509</v>
      </c>
      <c r="W54" s="112">
        <v>10638</v>
      </c>
      <c r="X54" s="112">
        <v>11046</v>
      </c>
      <c r="Y54" s="112">
        <v>11405</v>
      </c>
      <c r="Z54" s="112">
        <v>11576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7929</v>
      </c>
      <c r="W55" s="112">
        <v>8301</v>
      </c>
      <c r="X55" s="112">
        <v>8820</v>
      </c>
      <c r="Y55" s="112">
        <v>9389</v>
      </c>
      <c r="Z55" s="112">
        <v>9620</v>
      </c>
    </row>
    <row r="56" spans="1:26" ht="15" customHeight="1" x14ac:dyDescent="0.25">
      <c r="S56" s="115" t="s">
        <v>48</v>
      </c>
      <c r="T56" s="115"/>
      <c r="U56" s="112"/>
      <c r="V56" s="112">
        <v>4344</v>
      </c>
      <c r="W56" s="112">
        <v>4456</v>
      </c>
      <c r="X56" s="112">
        <v>4752</v>
      </c>
      <c r="Y56" s="112">
        <v>5151</v>
      </c>
      <c r="Z56" s="112">
        <v>5385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1845</v>
      </c>
      <c r="W57" s="112">
        <v>1980</v>
      </c>
      <c r="X57" s="112">
        <v>2054</v>
      </c>
      <c r="Y57" s="112">
        <v>2139</v>
      </c>
      <c r="Z57" s="112">
        <v>2297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620</v>
      </c>
      <c r="W58" s="112">
        <v>676</v>
      </c>
      <c r="X58" s="112">
        <v>734</v>
      </c>
      <c r="Y58" s="112">
        <v>859</v>
      </c>
      <c r="Z58" s="112">
        <v>971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333</v>
      </c>
      <c r="W59" s="112">
        <v>311</v>
      </c>
      <c r="X59" s="112">
        <v>299</v>
      </c>
      <c r="Y59" s="112">
        <v>303</v>
      </c>
      <c r="Z59" s="112">
        <v>284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216</v>
      </c>
      <c r="W60" s="112">
        <v>224</v>
      </c>
      <c r="X60" s="112">
        <v>226</v>
      </c>
      <c r="Y60" s="112">
        <v>214</v>
      </c>
      <c r="Z60" s="112">
        <v>203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125176</v>
      </c>
      <c r="W61" s="112">
        <v>127149</v>
      </c>
      <c r="X61" s="112">
        <v>137205</v>
      </c>
      <c r="Y61" s="112">
        <v>149051</v>
      </c>
      <c r="Z61" s="112">
        <v>154816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318</v>
      </c>
      <c r="W63" s="112">
        <v>297</v>
      </c>
      <c r="X63" s="112">
        <v>462</v>
      </c>
      <c r="Y63" s="112">
        <v>657</v>
      </c>
      <c r="Z63" s="112">
        <v>831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4191</v>
      </c>
      <c r="W64" s="112">
        <v>4305</v>
      </c>
      <c r="X64" s="112">
        <v>5307</v>
      </c>
      <c r="Y64" s="112">
        <v>6687</v>
      </c>
      <c r="Z64" s="112">
        <v>6900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Sunshine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8707</v>
      </c>
      <c r="W65" s="112">
        <v>8472</v>
      </c>
      <c r="X65" s="112">
        <v>10022</v>
      </c>
      <c r="Y65" s="112">
        <v>11646</v>
      </c>
      <c r="Z65" s="112">
        <v>12651</v>
      </c>
    </row>
    <row r="66" spans="1:26" x14ac:dyDescent="0.25">
      <c r="S66" s="115" t="s">
        <v>39</v>
      </c>
      <c r="T66" s="115"/>
      <c r="U66" s="112"/>
      <c r="V66" s="112">
        <v>11742</v>
      </c>
      <c r="W66" s="112">
        <v>11736</v>
      </c>
      <c r="X66" s="112">
        <v>13141</v>
      </c>
      <c r="Y66" s="112">
        <v>14719</v>
      </c>
      <c r="Z66" s="112">
        <v>15104</v>
      </c>
    </row>
    <row r="67" spans="1:26" x14ac:dyDescent="0.25">
      <c r="S67" s="115" t="s">
        <v>40</v>
      </c>
      <c r="T67" s="115"/>
      <c r="U67" s="112"/>
      <c r="V67" s="112">
        <v>13113</v>
      </c>
      <c r="W67" s="112">
        <v>13810</v>
      </c>
      <c r="X67" s="112">
        <v>14917</v>
      </c>
      <c r="Y67" s="112">
        <v>16626</v>
      </c>
      <c r="Z67" s="112">
        <v>17661</v>
      </c>
    </row>
    <row r="68" spans="1:26" x14ac:dyDescent="0.25">
      <c r="S68" s="115" t="s">
        <v>41</v>
      </c>
      <c r="T68" s="115"/>
      <c r="U68" s="112"/>
      <c r="V68" s="112">
        <v>12310</v>
      </c>
      <c r="W68" s="112">
        <v>12843</v>
      </c>
      <c r="X68" s="112">
        <v>14430</v>
      </c>
      <c r="Y68" s="112">
        <v>16180</v>
      </c>
      <c r="Z68" s="112">
        <v>17030</v>
      </c>
    </row>
    <row r="69" spans="1:26" x14ac:dyDescent="0.25">
      <c r="S69" s="115" t="s">
        <v>42</v>
      </c>
      <c r="T69" s="115"/>
      <c r="U69" s="112"/>
      <c r="V69" s="112">
        <v>12336</v>
      </c>
      <c r="W69" s="112">
        <v>13001</v>
      </c>
      <c r="X69" s="112">
        <v>14288</v>
      </c>
      <c r="Y69" s="112">
        <v>15760</v>
      </c>
      <c r="Z69" s="112">
        <v>16468</v>
      </c>
    </row>
    <row r="70" spans="1:26" x14ac:dyDescent="0.25">
      <c r="S70" s="115" t="s">
        <v>43</v>
      </c>
      <c r="T70" s="115"/>
      <c r="U70" s="112"/>
      <c r="V70" s="112">
        <v>12293</v>
      </c>
      <c r="W70" s="112">
        <v>12504</v>
      </c>
      <c r="X70" s="112">
        <v>13476</v>
      </c>
      <c r="Y70" s="112">
        <v>15211</v>
      </c>
      <c r="Z70" s="112">
        <v>16128</v>
      </c>
    </row>
    <row r="71" spans="1:26" x14ac:dyDescent="0.25">
      <c r="S71" s="115" t="s">
        <v>44</v>
      </c>
      <c r="T71" s="115"/>
      <c r="U71" s="112"/>
      <c r="V71" s="112">
        <v>14424</v>
      </c>
      <c r="W71" s="112">
        <v>14267</v>
      </c>
      <c r="X71" s="112">
        <v>14883</v>
      </c>
      <c r="Y71" s="112">
        <v>15630</v>
      </c>
      <c r="Z71" s="112">
        <v>15445</v>
      </c>
    </row>
    <row r="72" spans="1:26" x14ac:dyDescent="0.25">
      <c r="S72" s="115" t="s">
        <v>45</v>
      </c>
      <c r="T72" s="115"/>
      <c r="U72" s="112"/>
      <c r="V72" s="112">
        <v>12442</v>
      </c>
      <c r="W72" s="112">
        <v>12929</v>
      </c>
      <c r="X72" s="112">
        <v>14008</v>
      </c>
      <c r="Y72" s="112">
        <v>15657</v>
      </c>
      <c r="Z72" s="112">
        <v>16198</v>
      </c>
    </row>
    <row r="73" spans="1:26" x14ac:dyDescent="0.25">
      <c r="S73" s="115" t="s">
        <v>46</v>
      </c>
      <c r="T73" s="115"/>
      <c r="U73" s="112"/>
      <c r="V73" s="112">
        <v>11734</v>
      </c>
      <c r="W73" s="112">
        <v>12099</v>
      </c>
      <c r="X73" s="112">
        <v>12705</v>
      </c>
      <c r="Y73" s="112">
        <v>13494</v>
      </c>
      <c r="Z73" s="112">
        <v>13278</v>
      </c>
    </row>
    <row r="74" spans="1:26" x14ac:dyDescent="0.25">
      <c r="S74" s="115" t="s">
        <v>47</v>
      </c>
      <c r="T74" s="115"/>
      <c r="U74" s="112"/>
      <c r="V74" s="112">
        <v>7988</v>
      </c>
      <c r="W74" s="112">
        <v>8195</v>
      </c>
      <c r="X74" s="112">
        <v>8908</v>
      </c>
      <c r="Y74" s="112">
        <v>9864</v>
      </c>
      <c r="Z74" s="112">
        <v>10221</v>
      </c>
    </row>
    <row r="75" spans="1:26" x14ac:dyDescent="0.25">
      <c r="S75" s="115" t="s">
        <v>48</v>
      </c>
      <c r="T75" s="115"/>
      <c r="U75" s="112"/>
      <c r="V75" s="112">
        <v>3430</v>
      </c>
      <c r="W75" s="112">
        <v>3714</v>
      </c>
      <c r="X75" s="112">
        <v>4178</v>
      </c>
      <c r="Y75" s="112">
        <v>4700</v>
      </c>
      <c r="Z75" s="112">
        <v>5006</v>
      </c>
    </row>
    <row r="76" spans="1:26" x14ac:dyDescent="0.25">
      <c r="S76" s="115" t="s">
        <v>49</v>
      </c>
      <c r="T76" s="115"/>
      <c r="U76" s="112"/>
      <c r="V76" s="112">
        <v>1244</v>
      </c>
      <c r="W76" s="112">
        <v>1369</v>
      </c>
      <c r="X76" s="112">
        <v>1490</v>
      </c>
      <c r="Y76" s="112">
        <v>1605</v>
      </c>
      <c r="Z76" s="112">
        <v>1664</v>
      </c>
    </row>
    <row r="77" spans="1:26" x14ac:dyDescent="0.25">
      <c r="S77" s="115" t="s">
        <v>50</v>
      </c>
      <c r="T77" s="115"/>
      <c r="U77" s="112"/>
      <c r="V77" s="112">
        <v>533</v>
      </c>
      <c r="W77" s="112">
        <v>538</v>
      </c>
      <c r="X77" s="112">
        <v>514</v>
      </c>
      <c r="Y77" s="112">
        <v>612</v>
      </c>
      <c r="Z77" s="112">
        <v>675</v>
      </c>
    </row>
    <row r="78" spans="1:26" x14ac:dyDescent="0.25">
      <c r="S78" s="115" t="s">
        <v>51</v>
      </c>
      <c r="T78" s="115"/>
      <c r="U78" s="112"/>
      <c r="V78" s="112">
        <v>303</v>
      </c>
      <c r="W78" s="112">
        <v>315</v>
      </c>
      <c r="X78" s="112">
        <v>283</v>
      </c>
      <c r="Y78" s="112">
        <v>301</v>
      </c>
      <c r="Z78" s="112">
        <v>299</v>
      </c>
    </row>
    <row r="79" spans="1:26" x14ac:dyDescent="0.25">
      <c r="S79" s="115" t="s">
        <v>52</v>
      </c>
      <c r="T79" s="115"/>
      <c r="U79" s="112"/>
      <c r="V79" s="112">
        <v>290</v>
      </c>
      <c r="W79" s="112">
        <v>297</v>
      </c>
      <c r="X79" s="112">
        <v>263</v>
      </c>
      <c r="Y79" s="112">
        <v>282</v>
      </c>
      <c r="Z79" s="112">
        <v>299</v>
      </c>
    </row>
    <row r="80" spans="1:26" x14ac:dyDescent="0.25">
      <c r="S80" s="118" t="s">
        <v>53</v>
      </c>
      <c r="T80" s="118"/>
      <c r="U80" s="112"/>
      <c r="V80" s="112">
        <v>127409</v>
      </c>
      <c r="W80" s="112">
        <v>130704</v>
      </c>
      <c r="X80" s="112">
        <v>143275</v>
      </c>
      <c r="Y80" s="112">
        <v>159621</v>
      </c>
      <c r="Z80" s="112">
        <v>165858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Sunshine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10474</v>
      </c>
      <c r="W83" s="112">
        <v>11282</v>
      </c>
      <c r="X83" s="112">
        <v>11771</v>
      </c>
      <c r="Y83" s="112">
        <v>12192</v>
      </c>
      <c r="Z83" s="112">
        <v>12640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11571</v>
      </c>
      <c r="W84" s="112">
        <v>12070</v>
      </c>
      <c r="X84" s="112">
        <v>12594</v>
      </c>
      <c r="Y84" s="112">
        <v>13504</v>
      </c>
      <c r="Z84" s="112">
        <v>14149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17788</v>
      </c>
      <c r="W85" s="112">
        <v>18239</v>
      </c>
      <c r="X85" s="112">
        <v>18845</v>
      </c>
      <c r="Y85" s="112">
        <v>19793</v>
      </c>
      <c r="Z85" s="112">
        <v>20015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321,046</v>
      </c>
      <c r="D86" s="96">
        <f t="shared" ref="D86:D91" si="4">AD4</f>
        <v>3.8919936961804957E-2</v>
      </c>
      <c r="E86" s="97">
        <f t="shared" ref="E86:E91" si="5">AD4</f>
        <v>3.8919936961804957E-2</v>
      </c>
      <c r="F86" s="96">
        <f t="shared" ref="F86:F91" si="6">AF4</f>
        <v>0.27105652817698811</v>
      </c>
      <c r="G86" s="97">
        <f t="shared" ref="G86:G91" si="7">AF4</f>
        <v>0.27105652817698811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5540</v>
      </c>
      <c r="W86" s="112">
        <v>5882</v>
      </c>
      <c r="X86" s="112">
        <v>6313</v>
      </c>
      <c r="Y86" s="112">
        <v>6779</v>
      </c>
      <c r="Z86" s="112">
        <v>7190</v>
      </c>
    </row>
    <row r="87" spans="1:30" ht="15" customHeight="1" x14ac:dyDescent="0.25">
      <c r="A87" s="98" t="s">
        <v>4</v>
      </c>
      <c r="B87" s="49"/>
      <c r="C87" s="57" t="str">
        <f t="shared" si="3"/>
        <v>154,815</v>
      </c>
      <c r="D87" s="96">
        <f t="shared" si="4"/>
        <v>3.8657390324247087E-2</v>
      </c>
      <c r="E87" s="97">
        <f t="shared" si="5"/>
        <v>3.8657390324247087E-2</v>
      </c>
      <c r="F87" s="96">
        <f t="shared" si="6"/>
        <v>0.23680825737179734</v>
      </c>
      <c r="G87" s="97">
        <f t="shared" si="7"/>
        <v>0.23680825737179734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3194</v>
      </c>
      <c r="W87" s="112">
        <v>3255</v>
      </c>
      <c r="X87" s="112">
        <v>3403</v>
      </c>
      <c r="Y87" s="112">
        <v>3618</v>
      </c>
      <c r="Z87" s="112">
        <v>3721</v>
      </c>
    </row>
    <row r="88" spans="1:30" ht="15" customHeight="1" x14ac:dyDescent="0.25">
      <c r="A88" s="98" t="s">
        <v>5</v>
      </c>
      <c r="B88" s="49"/>
      <c r="C88" s="57" t="str">
        <f t="shared" si="3"/>
        <v>165,855</v>
      </c>
      <c r="D88" s="96">
        <f t="shared" si="4"/>
        <v>3.9035483385956971E-2</v>
      </c>
      <c r="E88" s="97">
        <f t="shared" si="5"/>
        <v>3.9035483385956971E-2</v>
      </c>
      <c r="F88" s="96">
        <f t="shared" si="6"/>
        <v>0.30175262344104414</v>
      </c>
      <c r="G88" s="97">
        <f t="shared" si="7"/>
        <v>0.30175262344104414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5280</v>
      </c>
      <c r="W88" s="112">
        <v>5438</v>
      </c>
      <c r="X88" s="112">
        <v>5664</v>
      </c>
      <c r="Y88" s="112">
        <v>6054</v>
      </c>
      <c r="Z88" s="112">
        <v>6182</v>
      </c>
    </row>
    <row r="89" spans="1:30" ht="15" customHeight="1" x14ac:dyDescent="0.25">
      <c r="A89" s="49" t="s">
        <v>6</v>
      </c>
      <c r="B89" s="49"/>
      <c r="C89" s="57" t="str">
        <f t="shared" si="3"/>
        <v>209,006</v>
      </c>
      <c r="D89" s="96">
        <f t="shared" si="4"/>
        <v>3.8761076900903024E-2</v>
      </c>
      <c r="E89" s="97">
        <f t="shared" si="5"/>
        <v>3.8761076900903024E-2</v>
      </c>
      <c r="F89" s="96">
        <f t="shared" si="6"/>
        <v>0.18027139815792603</v>
      </c>
      <c r="G89" s="97">
        <f t="shared" si="7"/>
        <v>0.18027139815792603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6664</v>
      </c>
      <c r="W89" s="112">
        <v>6729</v>
      </c>
      <c r="X89" s="112">
        <v>6907</v>
      </c>
      <c r="Y89" s="112">
        <v>6972</v>
      </c>
      <c r="Z89" s="112">
        <v>7244</v>
      </c>
    </row>
    <row r="90" spans="1:30" ht="15" customHeight="1" x14ac:dyDescent="0.25">
      <c r="A90" s="49" t="s">
        <v>95</v>
      </c>
      <c r="B90" s="49"/>
      <c r="C90" s="57" t="str">
        <f t="shared" si="3"/>
        <v>$46,597</v>
      </c>
      <c r="D90" s="96">
        <f t="shared" si="4"/>
        <v>5.8054847554225963E-2</v>
      </c>
      <c r="E90" s="97">
        <f t="shared" si="5"/>
        <v>5.8054847554225963E-2</v>
      </c>
      <c r="F90" s="96">
        <f t="shared" si="6"/>
        <v>0.12400151002198712</v>
      </c>
      <c r="G90" s="97">
        <f t="shared" si="7"/>
        <v>0.12400151002198712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9848</v>
      </c>
      <c r="W90" s="112">
        <v>10165</v>
      </c>
      <c r="X90" s="112">
        <v>10383</v>
      </c>
      <c r="Y90" s="112">
        <v>10711</v>
      </c>
      <c r="Z90" s="112">
        <v>11051</v>
      </c>
    </row>
    <row r="91" spans="1:30" ht="15" customHeight="1" x14ac:dyDescent="0.25">
      <c r="A91" s="49" t="s">
        <v>7</v>
      </c>
      <c r="B91" s="49"/>
      <c r="C91" s="57" t="str">
        <f t="shared" si="3"/>
        <v>$13,817.2 mil</v>
      </c>
      <c r="D91" s="96">
        <f t="shared" si="4"/>
        <v>0.10428811895893109</v>
      </c>
      <c r="E91" s="97">
        <f t="shared" si="5"/>
        <v>0.10428811895893109</v>
      </c>
      <c r="F91" s="96">
        <f t="shared" si="6"/>
        <v>0.42277105999475073</v>
      </c>
      <c r="G91" s="97">
        <f t="shared" si="7"/>
        <v>0.42277105999475073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88102</v>
      </c>
      <c r="W91" s="112">
        <v>91342</v>
      </c>
      <c r="X91" s="112">
        <v>94396</v>
      </c>
      <c r="Y91" s="112">
        <v>98990</v>
      </c>
      <c r="Z91" s="112">
        <v>102689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7872</v>
      </c>
      <c r="W93" s="112">
        <v>8446</v>
      </c>
      <c r="X93" s="112">
        <v>8854</v>
      </c>
      <c r="Y93" s="112">
        <v>9327</v>
      </c>
      <c r="Z93" s="112">
        <v>9696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17888</v>
      </c>
      <c r="W94" s="112">
        <v>18739</v>
      </c>
      <c r="X94" s="112">
        <v>19820</v>
      </c>
      <c r="Y94" s="112">
        <v>21446</v>
      </c>
      <c r="Z94" s="112">
        <v>22230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3056</v>
      </c>
      <c r="W95" s="112">
        <v>3169</v>
      </c>
      <c r="X95" s="112">
        <v>3389</v>
      </c>
      <c r="Y95" s="112">
        <v>3560</v>
      </c>
      <c r="Z95" s="112">
        <v>3772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14806</v>
      </c>
      <c r="W96" s="112">
        <v>15590</v>
      </c>
      <c r="X96" s="112">
        <v>16404</v>
      </c>
      <c r="Y96" s="112">
        <v>17298</v>
      </c>
      <c r="Z96" s="112">
        <v>17968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15502</v>
      </c>
      <c r="W97" s="112">
        <v>15790</v>
      </c>
      <c r="X97" s="112">
        <v>16086</v>
      </c>
      <c r="Y97" s="112">
        <v>16863</v>
      </c>
      <c r="Z97" s="112">
        <v>17262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9600</v>
      </c>
      <c r="W98" s="112">
        <v>9831</v>
      </c>
      <c r="X98" s="112">
        <v>10024</v>
      </c>
      <c r="Y98" s="112">
        <v>10524</v>
      </c>
      <c r="Z98" s="112">
        <v>10703</v>
      </c>
    </row>
    <row r="99" spans="1:32" ht="15" customHeight="1" x14ac:dyDescent="0.25">
      <c r="S99" s="115" t="s">
        <v>196</v>
      </c>
      <c r="T99" s="115"/>
      <c r="U99" s="112"/>
      <c r="V99" s="112">
        <v>778</v>
      </c>
      <c r="W99" s="112">
        <v>817</v>
      </c>
      <c r="X99" s="112">
        <v>855</v>
      </c>
      <c r="Y99" s="112">
        <v>911</v>
      </c>
      <c r="Z99" s="112">
        <v>1035</v>
      </c>
    </row>
    <row r="100" spans="1:32" ht="15" customHeight="1" x14ac:dyDescent="0.25">
      <c r="S100" s="115" t="s">
        <v>58</v>
      </c>
      <c r="T100" s="115"/>
      <c r="U100" s="112"/>
      <c r="V100" s="112">
        <v>4605</v>
      </c>
      <c r="W100" s="112">
        <v>4791</v>
      </c>
      <c r="X100" s="112">
        <v>5054</v>
      </c>
      <c r="Y100" s="112">
        <v>5367</v>
      </c>
      <c r="Z100" s="112">
        <v>5408</v>
      </c>
    </row>
    <row r="101" spans="1:32" x14ac:dyDescent="0.25">
      <c r="A101" s="18"/>
      <c r="S101" s="118" t="s">
        <v>53</v>
      </c>
      <c r="T101" s="118"/>
      <c r="U101" s="112"/>
      <c r="V101" s="112">
        <v>88977</v>
      </c>
      <c r="W101" s="112">
        <v>92637</v>
      </c>
      <c r="X101" s="112">
        <v>96577</v>
      </c>
      <c r="Y101" s="112">
        <v>101943</v>
      </c>
      <c r="Z101" s="112">
        <v>106021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189459</v>
      </c>
      <c r="W104" s="112">
        <v>210553</v>
      </c>
      <c r="X104" s="112">
        <v>215442</v>
      </c>
      <c r="Y104" s="112">
        <v>240061</v>
      </c>
      <c r="Z104" s="112">
        <v>253817</v>
      </c>
      <c r="AB104" s="109" t="str">
        <f>TEXT(Z104,"###,###")</f>
        <v>253,817</v>
      </c>
      <c r="AD104" s="130">
        <f>Z104/($Z$4)*100</f>
        <v>79.059387128324289</v>
      </c>
      <c r="AF104" s="109"/>
    </row>
    <row r="105" spans="1:32" x14ac:dyDescent="0.25">
      <c r="S105" s="115" t="s">
        <v>17</v>
      </c>
      <c r="T105" s="115"/>
      <c r="U105" s="112"/>
      <c r="V105" s="112">
        <v>43153</v>
      </c>
      <c r="W105" s="112">
        <v>43001</v>
      </c>
      <c r="X105" s="112">
        <v>43994</v>
      </c>
      <c r="Y105" s="112">
        <v>47586</v>
      </c>
      <c r="Z105" s="112">
        <v>45862</v>
      </c>
      <c r="AB105" s="109" t="str">
        <f>TEXT(Z105,"###,###")</f>
        <v>45,862</v>
      </c>
      <c r="AD105" s="130">
        <f>Z105/($Z$4)*100</f>
        <v>14.285180316839332</v>
      </c>
      <c r="AF105" s="109"/>
    </row>
    <row r="106" spans="1:32" x14ac:dyDescent="0.25">
      <c r="S106" s="118" t="s">
        <v>53</v>
      </c>
      <c r="T106" s="118"/>
      <c r="U106" s="120"/>
      <c r="V106" s="120">
        <v>232612</v>
      </c>
      <c r="W106" s="120">
        <v>253554</v>
      </c>
      <c r="X106" s="120">
        <v>259436</v>
      </c>
      <c r="Y106" s="120">
        <v>287647</v>
      </c>
      <c r="Z106" s="120">
        <v>299679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44472</v>
      </c>
      <c r="W108" s="112">
        <v>46725</v>
      </c>
      <c r="X108" s="112">
        <v>50990</v>
      </c>
      <c r="Y108" s="112">
        <v>52262</v>
      </c>
      <c r="Z108" s="112">
        <v>51825</v>
      </c>
      <c r="AB108" s="109" t="str">
        <f>TEXT(Z108,"###,###")</f>
        <v>51,825</v>
      </c>
      <c r="AD108" s="130">
        <f>Z108/($Z$4)*100</f>
        <v>16.142546550961544</v>
      </c>
      <c r="AF108" s="109"/>
    </row>
    <row r="109" spans="1:32" x14ac:dyDescent="0.25">
      <c r="S109" s="115" t="s">
        <v>20</v>
      </c>
      <c r="T109" s="115"/>
      <c r="U109" s="112"/>
      <c r="V109" s="112">
        <v>41913</v>
      </c>
      <c r="W109" s="112">
        <v>42418</v>
      </c>
      <c r="X109" s="112">
        <v>48482</v>
      </c>
      <c r="Y109" s="112">
        <v>52938</v>
      </c>
      <c r="Z109" s="112">
        <v>52728</v>
      </c>
      <c r="AB109" s="109" t="str">
        <f>TEXT(Z109,"###,###")</f>
        <v>52,728</v>
      </c>
      <c r="AD109" s="130">
        <f>Z109/($Z$4)*100</f>
        <v>16.42381465584371</v>
      </c>
      <c r="AF109" s="109"/>
    </row>
    <row r="110" spans="1:32" x14ac:dyDescent="0.25">
      <c r="S110" s="115" t="s">
        <v>21</v>
      </c>
      <c r="T110" s="115"/>
      <c r="U110" s="112"/>
      <c r="V110" s="112">
        <v>51055</v>
      </c>
      <c r="W110" s="112">
        <v>51623</v>
      </c>
      <c r="X110" s="112">
        <v>58486</v>
      </c>
      <c r="Y110" s="112">
        <v>67797</v>
      </c>
      <c r="Z110" s="112">
        <v>72420</v>
      </c>
      <c r="AB110" s="109" t="str">
        <f>TEXT(Z110,"###,###")</f>
        <v>72,420</v>
      </c>
      <c r="AD110" s="130">
        <f>Z110/($Z$4)*100</f>
        <v>22.557515122443515</v>
      </c>
      <c r="AF110" s="109"/>
    </row>
    <row r="111" spans="1:32" x14ac:dyDescent="0.25">
      <c r="S111" s="115" t="s">
        <v>22</v>
      </c>
      <c r="T111" s="115"/>
      <c r="U111" s="112"/>
      <c r="V111" s="112">
        <v>93197</v>
      </c>
      <c r="W111" s="112">
        <v>95109</v>
      </c>
      <c r="X111" s="112">
        <v>101478</v>
      </c>
      <c r="Y111" s="112">
        <v>114647</v>
      </c>
      <c r="Z111" s="112">
        <v>122719</v>
      </c>
      <c r="AB111" s="109" t="str">
        <f>TEXT(Z111,"###,###")</f>
        <v>122,719</v>
      </c>
      <c r="AD111" s="130">
        <f>Z111/($Z$4)*100</f>
        <v>38.224740379883251</v>
      </c>
      <c r="AF111" s="109"/>
    </row>
    <row r="112" spans="1:32" x14ac:dyDescent="0.25">
      <c r="S112" s="118" t="s">
        <v>53</v>
      </c>
      <c r="T112" s="118"/>
      <c r="U112" s="112"/>
      <c r="V112" s="112">
        <v>252582</v>
      </c>
      <c r="W112" s="112">
        <v>257847</v>
      </c>
      <c r="X112" s="112">
        <v>280756</v>
      </c>
      <c r="Y112" s="112">
        <v>309021</v>
      </c>
      <c r="Z112" s="112">
        <v>321050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41.68</v>
      </c>
      <c r="W118" s="131">
        <v>41.78</v>
      </c>
      <c r="X118" s="131">
        <v>41.65</v>
      </c>
      <c r="Y118" s="131">
        <v>41.46</v>
      </c>
      <c r="Z118" s="131">
        <v>41.26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146477</v>
      </c>
      <c r="W120" s="112">
        <v>152372</v>
      </c>
      <c r="X120" s="112">
        <v>157924</v>
      </c>
      <c r="Y120" s="112">
        <v>166728</v>
      </c>
      <c r="Z120" s="112">
        <v>173548</v>
      </c>
      <c r="AB120" s="109" t="str">
        <f>TEXT(Z120,"###,###")</f>
        <v>173,548</v>
      </c>
    </row>
    <row r="121" spans="19:32" x14ac:dyDescent="0.25">
      <c r="S121" s="101" t="s">
        <v>98</v>
      </c>
      <c r="T121" s="112"/>
      <c r="U121" s="112"/>
      <c r="V121" s="112">
        <v>16322</v>
      </c>
      <c r="W121" s="112">
        <v>16700</v>
      </c>
      <c r="X121" s="112">
        <v>17076</v>
      </c>
      <c r="Y121" s="112">
        <v>16947</v>
      </c>
      <c r="Z121" s="112">
        <v>17356</v>
      </c>
      <c r="AB121" s="109" t="str">
        <f>TEXT(Z121,"###,###")</f>
        <v>17,356</v>
      </c>
    </row>
    <row r="122" spans="19:32" x14ac:dyDescent="0.25">
      <c r="S122" s="101" t="s">
        <v>99</v>
      </c>
      <c r="T122" s="112"/>
      <c r="U122" s="112"/>
      <c r="V122" s="112">
        <v>14282</v>
      </c>
      <c r="W122" s="112">
        <v>14903</v>
      </c>
      <c r="X122" s="112">
        <v>16214</v>
      </c>
      <c r="Y122" s="112">
        <v>17535</v>
      </c>
      <c r="Z122" s="112">
        <v>18103</v>
      </c>
      <c r="AB122" s="109" t="str">
        <f>TEXT(Z122,"###,###")</f>
        <v>18,103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160759</v>
      </c>
      <c r="W124" s="112">
        <v>167275</v>
      </c>
      <c r="X124" s="112">
        <v>174138</v>
      </c>
      <c r="Y124" s="112">
        <v>184263</v>
      </c>
      <c r="Z124" s="112">
        <v>191651</v>
      </c>
      <c r="AB124" s="109" t="str">
        <f>TEXT(Z124,"###,###")</f>
        <v>191,651</v>
      </c>
      <c r="AD124" s="127">
        <f>Z124/$Z$7*100</f>
        <v>91.696410629359931</v>
      </c>
    </row>
    <row r="125" spans="19:32" x14ac:dyDescent="0.25">
      <c r="S125" s="101" t="s">
        <v>101</v>
      </c>
      <c r="T125" s="112"/>
      <c r="U125" s="112"/>
      <c r="V125" s="112">
        <v>30604</v>
      </c>
      <c r="W125" s="112">
        <v>31603</v>
      </c>
      <c r="X125" s="112">
        <v>33290</v>
      </c>
      <c r="Y125" s="112">
        <v>34482</v>
      </c>
      <c r="Z125" s="112">
        <v>35459</v>
      </c>
      <c r="AB125" s="109" t="str">
        <f>TEXT(Z125,"###,###")</f>
        <v>35,459</v>
      </c>
      <c r="AD125" s="127">
        <f>Z125/$Z$7*100</f>
        <v>16.965541659091127</v>
      </c>
    </row>
    <row r="127" spans="19:32" x14ac:dyDescent="0.25">
      <c r="S127" s="101" t="s">
        <v>102</v>
      </c>
      <c r="T127" s="112"/>
      <c r="U127" s="112"/>
      <c r="V127" s="112">
        <v>88108</v>
      </c>
      <c r="W127" s="112">
        <v>91345</v>
      </c>
      <c r="X127" s="112">
        <v>94397</v>
      </c>
      <c r="Y127" s="112">
        <v>98990</v>
      </c>
      <c r="Z127" s="112">
        <v>102689</v>
      </c>
      <c r="AB127" s="109" t="str">
        <f>TEXT(Z127,"###,###")</f>
        <v>102,689</v>
      </c>
      <c r="AD127" s="127">
        <f>Z127/$Z$7*100</f>
        <v>49.132082332564615</v>
      </c>
    </row>
    <row r="128" spans="19:32" x14ac:dyDescent="0.25">
      <c r="S128" s="101" t="s">
        <v>103</v>
      </c>
      <c r="T128" s="112"/>
      <c r="U128" s="112"/>
      <c r="V128" s="112">
        <v>88975</v>
      </c>
      <c r="W128" s="112">
        <v>92639</v>
      </c>
      <c r="X128" s="112">
        <v>96572</v>
      </c>
      <c r="Y128" s="112">
        <v>101945</v>
      </c>
      <c r="Z128" s="112">
        <v>106017</v>
      </c>
      <c r="AB128" s="109" t="str">
        <f>TEXT(Z128,"###,###")</f>
        <v>106,017</v>
      </c>
      <c r="AD128" s="127">
        <f>Z128/$Z$7*100</f>
        <v>50.724381118245411</v>
      </c>
    </row>
    <row r="130" spans="19:20" x14ac:dyDescent="0.25">
      <c r="S130" s="101" t="s">
        <v>277</v>
      </c>
      <c r="T130" s="127">
        <v>83.034936796072842</v>
      </c>
    </row>
    <row r="131" spans="19:20" x14ac:dyDescent="0.25">
      <c r="S131" s="101" t="s">
        <v>278</v>
      </c>
      <c r="T131" s="127">
        <v>8.3040678258040437</v>
      </c>
    </row>
    <row r="132" spans="19:20" x14ac:dyDescent="0.25">
      <c r="S132" s="101" t="s">
        <v>279</v>
      </c>
      <c r="T132" s="127">
        <v>8.6614738332870829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B89D42-D193-4945-A071-6499CDA7B3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18F892-348F-4D9B-8228-F095A1A45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FEEB568-94E9-4D0F-89BA-BAA81B7C6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159F97-C8EE-4586-B229-24D16DD3C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7B43-6508-49A7-9E62-1415B0836A56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9.67 Tablelands,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20509</v>
      </c>
      <c r="W4" s="108">
        <v>21720</v>
      </c>
      <c r="X4" s="108">
        <v>21975</v>
      </c>
      <c r="Y4" s="108">
        <v>22974</v>
      </c>
      <c r="Z4" s="108">
        <v>23465</v>
      </c>
      <c r="AB4" s="109" t="str">
        <f>TEXT(Z4,"###,###")</f>
        <v>23,465</v>
      </c>
      <c r="AD4" s="110">
        <f>Z4/Y4-1</f>
        <v>2.137198572299126E-2</v>
      </c>
      <c r="AF4" s="110">
        <f>Z4/V4-1</f>
        <v>0.14413184455604866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10941</v>
      </c>
      <c r="W5" s="108">
        <v>11507</v>
      </c>
      <c r="X5" s="108">
        <v>11460</v>
      </c>
      <c r="Y5" s="108">
        <v>11857</v>
      </c>
      <c r="Z5" s="108">
        <v>12177</v>
      </c>
      <c r="AB5" s="109" t="str">
        <f>TEXT(Z5,"###,###")</f>
        <v>12,177</v>
      </c>
      <c r="AD5" s="110">
        <f t="shared" ref="AD5:AD9" si="0">Z5/Y5-1</f>
        <v>2.6988276967192304E-2</v>
      </c>
      <c r="AF5" s="110">
        <f t="shared" ref="AF5:AF9" si="1">Z5/V5-1</f>
        <v>0.11296956402522618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9571</v>
      </c>
      <c r="W6" s="108">
        <v>10211</v>
      </c>
      <c r="X6" s="108">
        <v>10492</v>
      </c>
      <c r="Y6" s="108">
        <v>11081</v>
      </c>
      <c r="Z6" s="108">
        <v>11244</v>
      </c>
      <c r="AB6" s="109" t="str">
        <f>TEXT(Z6,"###,###")</f>
        <v>11,244</v>
      </c>
      <c r="AD6" s="110">
        <f t="shared" si="0"/>
        <v>1.4709863730710149E-2</v>
      </c>
      <c r="AF6" s="110">
        <f t="shared" si="1"/>
        <v>0.17479887159126517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13629</v>
      </c>
      <c r="W7" s="108">
        <v>14651</v>
      </c>
      <c r="X7" s="108">
        <v>14650</v>
      </c>
      <c r="Y7" s="108">
        <v>15408</v>
      </c>
      <c r="Z7" s="108">
        <v>15936</v>
      </c>
      <c r="AB7" s="109" t="str">
        <f>TEXT(Z7,"###,###")</f>
        <v>15,936</v>
      </c>
      <c r="AD7" s="110">
        <f t="shared" si="0"/>
        <v>3.4267912772585563E-2</v>
      </c>
      <c r="AF7" s="110">
        <f t="shared" si="1"/>
        <v>0.1692714065595422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23,465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15,936</v>
      </c>
      <c r="P8" s="67"/>
      <c r="S8" s="107" t="s">
        <v>82</v>
      </c>
      <c r="T8" s="108"/>
      <c r="U8" s="108"/>
      <c r="V8" s="108">
        <v>35043.53</v>
      </c>
      <c r="W8" s="108">
        <v>34575.18</v>
      </c>
      <c r="X8" s="108">
        <v>38180</v>
      </c>
      <c r="Y8" s="108">
        <v>40474.1</v>
      </c>
      <c r="Z8" s="108">
        <v>42758.5</v>
      </c>
      <c r="AB8" s="109" t="str">
        <f>TEXT(Z8,"$###,###")</f>
        <v>$42,759</v>
      </c>
      <c r="AD8" s="110">
        <f t="shared" si="0"/>
        <v>5.6441032660392798E-2</v>
      </c>
      <c r="AF8" s="110">
        <f t="shared" si="1"/>
        <v>0.22015390572810456</v>
      </c>
    </row>
    <row r="9" spans="1:32" x14ac:dyDescent="0.25">
      <c r="A9" s="30" t="s">
        <v>14</v>
      </c>
      <c r="B9" s="71"/>
      <c r="C9" s="72"/>
      <c r="D9" s="73">
        <f>AD104</f>
        <v>74.204133816322184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52.641817269076306</v>
      </c>
      <c r="P9" s="74" t="s">
        <v>83</v>
      </c>
      <c r="S9" s="107" t="s">
        <v>7</v>
      </c>
      <c r="T9" s="108"/>
      <c r="U9" s="108"/>
      <c r="V9" s="108">
        <v>608567612</v>
      </c>
      <c r="W9" s="108">
        <v>667351666</v>
      </c>
      <c r="X9" s="108">
        <v>711077258</v>
      </c>
      <c r="Y9" s="108">
        <v>777903455</v>
      </c>
      <c r="Z9" s="108">
        <v>820895153</v>
      </c>
      <c r="AB9" s="109" t="str">
        <f>TEXT(Z9/1000000,"$#,###.0")&amp;" mil"</f>
        <v>$820.9 mil</v>
      </c>
      <c r="AD9" s="110">
        <f t="shared" si="0"/>
        <v>5.5266110111311884E-2</v>
      </c>
      <c r="AF9" s="110">
        <f t="shared" si="1"/>
        <v>0.34889720848305683</v>
      </c>
    </row>
    <row r="10" spans="1:32" x14ac:dyDescent="0.25">
      <c r="A10" s="30" t="s">
        <v>17</v>
      </c>
      <c r="B10" s="71"/>
      <c r="C10" s="72"/>
      <c r="D10" s="73">
        <f>AD105</f>
        <v>15.572128702322608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47.15737951807229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77.221385542168676</v>
      </c>
      <c r="P11" s="74" t="s">
        <v>83</v>
      </c>
      <c r="S11" s="107" t="s">
        <v>29</v>
      </c>
      <c r="T11" s="112"/>
      <c r="U11" s="112"/>
      <c r="V11" s="112">
        <v>17513</v>
      </c>
      <c r="W11" s="112">
        <v>18336</v>
      </c>
      <c r="X11" s="112">
        <v>18496</v>
      </c>
      <c r="Y11" s="112">
        <v>19423</v>
      </c>
      <c r="Z11" s="112">
        <v>19833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12.619226907630521</v>
      </c>
      <c r="P12" s="74" t="s">
        <v>83</v>
      </c>
      <c r="S12" s="107" t="s">
        <v>30</v>
      </c>
      <c r="T12" s="112"/>
      <c r="U12" s="112"/>
      <c r="V12" s="112">
        <v>2993</v>
      </c>
      <c r="W12" s="112">
        <v>3380</v>
      </c>
      <c r="X12" s="112">
        <v>3479</v>
      </c>
      <c r="Y12" s="112">
        <v>3551</v>
      </c>
      <c r="Z12" s="112">
        <v>3628</v>
      </c>
    </row>
    <row r="13" spans="1:32" ht="15" customHeight="1" x14ac:dyDescent="0.25">
      <c r="A13" s="30" t="s">
        <v>19</v>
      </c>
      <c r="B13" s="72"/>
      <c r="C13" s="72"/>
      <c r="D13" s="73">
        <f>AD108</f>
        <v>15.712763690603026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10.153112449799197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16.646068612827616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25.795866183677816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16.448070285534985</v>
      </c>
      <c r="P15" s="74" t="s">
        <v>83</v>
      </c>
      <c r="S15" s="115" t="s">
        <v>59</v>
      </c>
      <c r="T15" s="115"/>
      <c r="U15" s="116"/>
      <c r="V15" s="116">
        <v>3505</v>
      </c>
      <c r="W15" s="116">
        <v>3738</v>
      </c>
      <c r="X15" s="116">
        <v>3369</v>
      </c>
      <c r="Y15" s="112">
        <v>3055</v>
      </c>
      <c r="Z15" s="112">
        <v>3166</v>
      </c>
      <c r="AB15" s="117">
        <f t="shared" ref="AB15:AB34" si="2">IF(Z15="np",0,Z15/$Z$34)</f>
        <v>0.13491285635147229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31.613040698913274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83.551929714465018</v>
      </c>
      <c r="P16" s="37" t="s">
        <v>83</v>
      </c>
      <c r="S16" s="115" t="s">
        <v>60</v>
      </c>
      <c r="T16" s="115"/>
      <c r="U16" s="116"/>
      <c r="V16" s="116">
        <v>465</v>
      </c>
      <c r="W16" s="116">
        <v>515</v>
      </c>
      <c r="X16" s="116">
        <v>520</v>
      </c>
      <c r="Y16" s="112">
        <v>574</v>
      </c>
      <c r="Z16" s="112">
        <v>639</v>
      </c>
      <c r="AB16" s="117">
        <f t="shared" si="2"/>
        <v>2.7229726850470874E-2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824</v>
      </c>
      <c r="W17" s="116">
        <v>802</v>
      </c>
      <c r="X17" s="116">
        <v>894</v>
      </c>
      <c r="Y17" s="112">
        <v>873</v>
      </c>
      <c r="Z17" s="112">
        <v>854</v>
      </c>
      <c r="AB17" s="117">
        <f t="shared" si="2"/>
        <v>3.6391528529424295E-2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217</v>
      </c>
      <c r="W18" s="116">
        <v>218</v>
      </c>
      <c r="X18" s="116">
        <v>220</v>
      </c>
      <c r="Y18" s="112">
        <v>249</v>
      </c>
      <c r="Z18" s="112">
        <v>235</v>
      </c>
      <c r="AB18" s="117">
        <f t="shared" si="2"/>
        <v>1.0014062300251416E-2</v>
      </c>
    </row>
    <row r="19" spans="1:28" x14ac:dyDescent="0.25">
      <c r="A19" s="63" t="str">
        <f>$S$1&amp;" ("&amp;$V$2&amp;" to "&amp;$Z$2&amp;")"</f>
        <v>Tablelands (2018-19 to 2022-23)</v>
      </c>
      <c r="B19" s="63"/>
      <c r="C19" s="63"/>
      <c r="D19" s="63"/>
      <c r="E19" s="63"/>
      <c r="F19" s="63"/>
      <c r="G19" s="63" t="str">
        <f>$S$1&amp;" ("&amp;$V$2&amp;" to "&amp;$Z$2&amp;")"</f>
        <v>Tablelands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1369</v>
      </c>
      <c r="W19" s="116">
        <v>1449</v>
      </c>
      <c r="X19" s="116">
        <v>1586</v>
      </c>
      <c r="Y19" s="112">
        <v>1737</v>
      </c>
      <c r="Z19" s="112">
        <v>1768</v>
      </c>
      <c r="AB19" s="117">
        <f t="shared" si="2"/>
        <v>7.5339838922742569E-2</v>
      </c>
    </row>
    <row r="20" spans="1:28" x14ac:dyDescent="0.25">
      <c r="S20" s="115" t="s">
        <v>64</v>
      </c>
      <c r="T20" s="115"/>
      <c r="U20" s="116"/>
      <c r="V20" s="116">
        <v>458</v>
      </c>
      <c r="W20" s="116">
        <v>492</v>
      </c>
      <c r="X20" s="116">
        <v>516</v>
      </c>
      <c r="Y20" s="112">
        <v>530</v>
      </c>
      <c r="Z20" s="112">
        <v>559</v>
      </c>
      <c r="AB20" s="117">
        <f t="shared" si="2"/>
        <v>2.3820684365278903E-2</v>
      </c>
    </row>
    <row r="21" spans="1:28" x14ac:dyDescent="0.25">
      <c r="S21" s="115" t="s">
        <v>65</v>
      </c>
      <c r="T21" s="115"/>
      <c r="U21" s="116"/>
      <c r="V21" s="116">
        <v>1675</v>
      </c>
      <c r="W21" s="116">
        <v>1718</v>
      </c>
      <c r="X21" s="116">
        <v>1920</v>
      </c>
      <c r="Y21" s="112">
        <v>2108</v>
      </c>
      <c r="Z21" s="112">
        <v>2156</v>
      </c>
      <c r="AB21" s="117">
        <f t="shared" si="2"/>
        <v>9.1873694975923639E-2</v>
      </c>
    </row>
    <row r="22" spans="1:28" x14ac:dyDescent="0.25">
      <c r="S22" s="115" t="s">
        <v>66</v>
      </c>
      <c r="T22" s="115"/>
      <c r="U22" s="116"/>
      <c r="V22" s="116">
        <v>1304</v>
      </c>
      <c r="W22" s="116">
        <v>1436</v>
      </c>
      <c r="X22" s="116">
        <v>1500</v>
      </c>
      <c r="Y22" s="112">
        <v>1569</v>
      </c>
      <c r="Z22" s="112">
        <v>1616</v>
      </c>
      <c r="AB22" s="117">
        <f t="shared" si="2"/>
        <v>6.8862658200877822E-2</v>
      </c>
    </row>
    <row r="23" spans="1:28" x14ac:dyDescent="0.25">
      <c r="S23" s="115" t="s">
        <v>67</v>
      </c>
      <c r="T23" s="115"/>
      <c r="U23" s="116"/>
      <c r="V23" s="116">
        <v>598</v>
      </c>
      <c r="W23" s="116">
        <v>600</v>
      </c>
      <c r="X23" s="116">
        <v>601</v>
      </c>
      <c r="Y23" s="112">
        <v>655</v>
      </c>
      <c r="Z23" s="112">
        <v>693</v>
      </c>
      <c r="AB23" s="117">
        <f t="shared" si="2"/>
        <v>2.9530830527975456E-2</v>
      </c>
    </row>
    <row r="24" spans="1:28" x14ac:dyDescent="0.25">
      <c r="S24" s="115" t="s">
        <v>68</v>
      </c>
      <c r="T24" s="115"/>
      <c r="U24" s="116"/>
      <c r="V24" s="116">
        <v>59</v>
      </c>
      <c r="W24" s="116">
        <v>57</v>
      </c>
      <c r="X24" s="116">
        <v>60</v>
      </c>
      <c r="Y24" s="112">
        <v>71</v>
      </c>
      <c r="Z24" s="112">
        <v>94</v>
      </c>
      <c r="AB24" s="117">
        <f t="shared" si="2"/>
        <v>4.0056249201005671E-3</v>
      </c>
    </row>
    <row r="25" spans="1:28" x14ac:dyDescent="0.25">
      <c r="S25" s="115" t="s">
        <v>69</v>
      </c>
      <c r="T25" s="115"/>
      <c r="U25" s="116"/>
      <c r="V25" s="116">
        <v>383</v>
      </c>
      <c r="W25" s="116">
        <v>451</v>
      </c>
      <c r="X25" s="116">
        <v>500</v>
      </c>
      <c r="Y25" s="112">
        <v>593</v>
      </c>
      <c r="Z25" s="112">
        <v>568</v>
      </c>
      <c r="AB25" s="117">
        <f t="shared" si="2"/>
        <v>2.4204201644862998E-2</v>
      </c>
    </row>
    <row r="26" spans="1:28" x14ac:dyDescent="0.25">
      <c r="S26" s="115" t="s">
        <v>70</v>
      </c>
      <c r="T26" s="115"/>
      <c r="U26" s="116"/>
      <c r="V26" s="116">
        <v>361</v>
      </c>
      <c r="W26" s="116">
        <v>396</v>
      </c>
      <c r="X26" s="116">
        <v>380</v>
      </c>
      <c r="Y26" s="112">
        <v>326</v>
      </c>
      <c r="Z26" s="112">
        <v>353</v>
      </c>
      <c r="AB26" s="117">
        <f t="shared" si="2"/>
        <v>1.5042399965909576E-2</v>
      </c>
    </row>
    <row r="27" spans="1:28" x14ac:dyDescent="0.25">
      <c r="S27" s="115" t="s">
        <v>71</v>
      </c>
      <c r="T27" s="115"/>
      <c r="U27" s="116"/>
      <c r="V27" s="116">
        <v>816</v>
      </c>
      <c r="W27" s="116">
        <v>831</v>
      </c>
      <c r="X27" s="116">
        <v>953</v>
      </c>
      <c r="Y27" s="112">
        <v>1039</v>
      </c>
      <c r="Z27" s="112">
        <v>1076</v>
      </c>
      <c r="AB27" s="117">
        <f t="shared" si="2"/>
        <v>4.5851621425832018E-2</v>
      </c>
    </row>
    <row r="28" spans="1:28" x14ac:dyDescent="0.25">
      <c r="S28" s="115" t="s">
        <v>72</v>
      </c>
      <c r="T28" s="115"/>
      <c r="U28" s="116"/>
      <c r="V28" s="116">
        <v>1393</v>
      </c>
      <c r="W28" s="116">
        <v>1552</v>
      </c>
      <c r="X28" s="116">
        <v>1387</v>
      </c>
      <c r="Y28" s="112">
        <v>1540</v>
      </c>
      <c r="Z28" s="112">
        <v>1487</v>
      </c>
      <c r="AB28" s="117">
        <f t="shared" si="2"/>
        <v>6.3365577193505773E-2</v>
      </c>
    </row>
    <row r="29" spans="1:28" x14ac:dyDescent="0.25">
      <c r="S29" s="115" t="s">
        <v>73</v>
      </c>
      <c r="T29" s="115"/>
      <c r="U29" s="116"/>
      <c r="V29" s="116">
        <v>1005</v>
      </c>
      <c r="W29" s="116">
        <v>1013</v>
      </c>
      <c r="X29" s="116">
        <v>985</v>
      </c>
      <c r="Y29" s="112">
        <v>1088</v>
      </c>
      <c r="Z29" s="112">
        <v>1048</v>
      </c>
      <c r="AB29" s="117">
        <f t="shared" si="2"/>
        <v>4.4658456556014831E-2</v>
      </c>
    </row>
    <row r="30" spans="1:28" x14ac:dyDescent="0.25">
      <c r="S30" s="115" t="s">
        <v>74</v>
      </c>
      <c r="T30" s="115"/>
      <c r="U30" s="116"/>
      <c r="V30" s="116">
        <v>1709</v>
      </c>
      <c r="W30" s="116">
        <v>1762</v>
      </c>
      <c r="X30" s="116">
        <v>1815</v>
      </c>
      <c r="Y30" s="112">
        <v>1913</v>
      </c>
      <c r="Z30" s="112">
        <v>1990</v>
      </c>
      <c r="AB30" s="117">
        <f t="shared" si="2"/>
        <v>8.4799931819150298E-2</v>
      </c>
    </row>
    <row r="31" spans="1:28" x14ac:dyDescent="0.25">
      <c r="S31" s="115" t="s">
        <v>75</v>
      </c>
      <c r="T31" s="115"/>
      <c r="U31" s="116"/>
      <c r="V31" s="116">
        <v>2012</v>
      </c>
      <c r="W31" s="116">
        <v>2132</v>
      </c>
      <c r="X31" s="116">
        <v>2299</v>
      </c>
      <c r="Y31" s="112">
        <v>2564</v>
      </c>
      <c r="Z31" s="112">
        <v>2725</v>
      </c>
      <c r="AB31" s="117">
        <f t="shared" si="2"/>
        <v>0.11612050965185154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193</v>
      </c>
      <c r="W32" s="116">
        <v>223</v>
      </c>
      <c r="X32" s="116">
        <v>218</v>
      </c>
      <c r="Y32" s="112">
        <v>233</v>
      </c>
      <c r="Z32" s="112">
        <v>254</v>
      </c>
      <c r="AB32" s="117">
        <f t="shared" si="2"/>
        <v>1.082370989048451E-2</v>
      </c>
    </row>
    <row r="33" spans="19:32" x14ac:dyDescent="0.25">
      <c r="S33" s="115" t="s">
        <v>77</v>
      </c>
      <c r="T33" s="115"/>
      <c r="U33" s="116"/>
      <c r="V33" s="116">
        <v>638</v>
      </c>
      <c r="W33" s="116">
        <v>721</v>
      </c>
      <c r="X33" s="116">
        <v>766</v>
      </c>
      <c r="Y33" s="112">
        <v>812</v>
      </c>
      <c r="Z33" s="112">
        <v>883</v>
      </c>
      <c r="AB33" s="117">
        <f t="shared" si="2"/>
        <v>3.7627306430306387E-2</v>
      </c>
    </row>
    <row r="34" spans="19:32" x14ac:dyDescent="0.25">
      <c r="S34" s="118" t="s">
        <v>53</v>
      </c>
      <c r="T34" s="118"/>
      <c r="U34" s="119"/>
      <c r="V34" s="119">
        <v>20511</v>
      </c>
      <c r="W34" s="119">
        <v>21715</v>
      </c>
      <c r="X34" s="119">
        <v>21975</v>
      </c>
      <c r="Y34" s="120">
        <v>22975</v>
      </c>
      <c r="Z34" s="120">
        <v>23467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11267</v>
      </c>
      <c r="W37" s="112">
        <v>12136</v>
      </c>
      <c r="X37" s="112">
        <v>12094</v>
      </c>
      <c r="Y37" s="112">
        <v>12791</v>
      </c>
      <c r="Z37" s="112">
        <v>13314</v>
      </c>
      <c r="AB37" s="132">
        <f>Z37/Z40*100</f>
        <v>83.551929714465018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2362</v>
      </c>
      <c r="W38" s="112">
        <v>2516</v>
      </c>
      <c r="X38" s="112">
        <v>2558</v>
      </c>
      <c r="Y38" s="112">
        <v>2620</v>
      </c>
      <c r="Z38" s="112">
        <v>2621</v>
      </c>
      <c r="AB38" s="132">
        <f>Z38/Z40*100</f>
        <v>16.448070285534985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13629</v>
      </c>
      <c r="W40" s="112">
        <v>14652</v>
      </c>
      <c r="X40" s="112">
        <v>14652</v>
      </c>
      <c r="Y40" s="112">
        <v>15411</v>
      </c>
      <c r="Z40" s="112">
        <v>15935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34</v>
      </c>
      <c r="X44" s="112">
        <v>55</v>
      </c>
      <c r="Y44" s="112">
        <v>72</v>
      </c>
      <c r="Z44" s="112">
        <v>76</v>
      </c>
    </row>
    <row r="45" spans="19:32" x14ac:dyDescent="0.25">
      <c r="S45" s="115" t="s">
        <v>37</v>
      </c>
      <c r="T45" s="115"/>
      <c r="U45" s="112"/>
      <c r="V45" s="112">
        <v>261</v>
      </c>
      <c r="W45" s="112">
        <v>298</v>
      </c>
      <c r="X45" s="112">
        <v>402</v>
      </c>
      <c r="Y45" s="112">
        <v>460</v>
      </c>
      <c r="Z45" s="112">
        <v>444</v>
      </c>
    </row>
    <row r="46" spans="19:32" x14ac:dyDescent="0.25">
      <c r="S46" s="115" t="s">
        <v>38</v>
      </c>
      <c r="T46" s="115"/>
      <c r="U46" s="112"/>
      <c r="V46" s="112">
        <v>815</v>
      </c>
      <c r="W46" s="112">
        <v>797</v>
      </c>
      <c r="X46" s="112">
        <v>796</v>
      </c>
      <c r="Y46" s="112">
        <v>728</v>
      </c>
      <c r="Z46" s="112">
        <v>724</v>
      </c>
    </row>
    <row r="47" spans="19:32" x14ac:dyDescent="0.25">
      <c r="S47" s="115" t="s">
        <v>39</v>
      </c>
      <c r="T47" s="115"/>
      <c r="U47" s="112"/>
      <c r="V47" s="112">
        <v>1200</v>
      </c>
      <c r="W47" s="112">
        <v>1247</v>
      </c>
      <c r="X47" s="112">
        <v>915</v>
      </c>
      <c r="Y47" s="112">
        <v>901</v>
      </c>
      <c r="Z47" s="112">
        <v>979</v>
      </c>
    </row>
    <row r="48" spans="19:32" x14ac:dyDescent="0.25">
      <c r="S48" s="115" t="s">
        <v>40</v>
      </c>
      <c r="T48" s="115"/>
      <c r="U48" s="112"/>
      <c r="V48" s="112">
        <v>1586</v>
      </c>
      <c r="W48" s="112">
        <v>1740</v>
      </c>
      <c r="X48" s="112">
        <v>1532</v>
      </c>
      <c r="Y48" s="112">
        <v>1358</v>
      </c>
      <c r="Z48" s="112">
        <v>1370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977</v>
      </c>
      <c r="W49" s="112">
        <v>953</v>
      </c>
      <c r="X49" s="112">
        <v>1088</v>
      </c>
      <c r="Y49" s="112">
        <v>1174</v>
      </c>
      <c r="Z49" s="112">
        <v>1341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Tablelands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801</v>
      </c>
      <c r="W50" s="112">
        <v>855</v>
      </c>
      <c r="X50" s="112">
        <v>874</v>
      </c>
      <c r="Y50" s="112">
        <v>1010</v>
      </c>
      <c r="Z50" s="112">
        <v>1022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806</v>
      </c>
      <c r="W51" s="112">
        <v>796</v>
      </c>
      <c r="X51" s="112">
        <v>843</v>
      </c>
      <c r="Y51" s="112">
        <v>937</v>
      </c>
      <c r="Z51" s="112">
        <v>1036</v>
      </c>
    </row>
    <row r="52" spans="1:26" ht="15" customHeight="1" x14ac:dyDescent="0.25">
      <c r="S52" s="115" t="s">
        <v>44</v>
      </c>
      <c r="T52" s="115"/>
      <c r="U52" s="112"/>
      <c r="V52" s="112">
        <v>963</v>
      </c>
      <c r="W52" s="112">
        <v>982</v>
      </c>
      <c r="X52" s="112">
        <v>984</v>
      </c>
      <c r="Y52" s="112">
        <v>1010</v>
      </c>
      <c r="Z52" s="112">
        <v>946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950</v>
      </c>
      <c r="W53" s="112">
        <v>952</v>
      </c>
      <c r="X53" s="112">
        <v>1024</v>
      </c>
      <c r="Y53" s="112">
        <v>1105</v>
      </c>
      <c r="Z53" s="112">
        <v>1093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944</v>
      </c>
      <c r="W54" s="112">
        <v>1001</v>
      </c>
      <c r="X54" s="112">
        <v>961</v>
      </c>
      <c r="Y54" s="112">
        <v>1030</v>
      </c>
      <c r="Z54" s="112">
        <v>1057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756</v>
      </c>
      <c r="W55" s="112">
        <v>855</v>
      </c>
      <c r="X55" s="112">
        <v>911</v>
      </c>
      <c r="Y55" s="112">
        <v>942</v>
      </c>
      <c r="Z55" s="112">
        <v>957</v>
      </c>
    </row>
    <row r="56" spans="1:26" ht="15" customHeight="1" x14ac:dyDescent="0.25">
      <c r="S56" s="115" t="s">
        <v>48</v>
      </c>
      <c r="T56" s="115"/>
      <c r="U56" s="112"/>
      <c r="V56" s="112">
        <v>488</v>
      </c>
      <c r="W56" s="112">
        <v>529</v>
      </c>
      <c r="X56" s="112">
        <v>569</v>
      </c>
      <c r="Y56" s="112">
        <v>630</v>
      </c>
      <c r="Z56" s="112">
        <v>594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225</v>
      </c>
      <c r="W57" s="112">
        <v>263</v>
      </c>
      <c r="X57" s="112">
        <v>310</v>
      </c>
      <c r="Y57" s="112">
        <v>279</v>
      </c>
      <c r="Z57" s="112">
        <v>306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100</v>
      </c>
      <c r="W58" s="112">
        <v>127</v>
      </c>
      <c r="X58" s="112">
        <v>117</v>
      </c>
      <c r="Y58" s="112">
        <v>143</v>
      </c>
      <c r="Z58" s="112">
        <v>147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54</v>
      </c>
      <c r="X59" s="112">
        <v>57</v>
      </c>
      <c r="Y59" s="112">
        <v>55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</v>
      </c>
      <c r="W60" s="112">
        <v>21</v>
      </c>
      <c r="X60" s="112">
        <v>22</v>
      </c>
      <c r="Y60" s="112">
        <v>24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10941</v>
      </c>
      <c r="W61" s="112">
        <v>11507</v>
      </c>
      <c r="X61" s="112">
        <v>11460</v>
      </c>
      <c r="Y61" s="112">
        <v>11861</v>
      </c>
      <c r="Z61" s="112">
        <v>12177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29</v>
      </c>
      <c r="X63" s="112">
        <v>58</v>
      </c>
      <c r="Y63" s="112">
        <v>59</v>
      </c>
      <c r="Z63" s="112">
        <v>66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285</v>
      </c>
      <c r="W64" s="112">
        <v>275</v>
      </c>
      <c r="X64" s="112">
        <v>358</v>
      </c>
      <c r="Y64" s="112">
        <v>437</v>
      </c>
      <c r="Z64" s="112">
        <v>441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Tablelands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729</v>
      </c>
      <c r="W65" s="112">
        <v>689</v>
      </c>
      <c r="X65" s="112">
        <v>684</v>
      </c>
      <c r="Y65" s="112">
        <v>666</v>
      </c>
      <c r="Z65" s="112">
        <v>740</v>
      </c>
    </row>
    <row r="66" spans="1:26" x14ac:dyDescent="0.25">
      <c r="S66" s="115" t="s">
        <v>39</v>
      </c>
      <c r="T66" s="115"/>
      <c r="U66" s="112"/>
      <c r="V66" s="112">
        <v>897</v>
      </c>
      <c r="W66" s="112">
        <v>981</v>
      </c>
      <c r="X66" s="112">
        <v>751</v>
      </c>
      <c r="Y66" s="112">
        <v>808</v>
      </c>
      <c r="Z66" s="112">
        <v>866</v>
      </c>
    </row>
    <row r="67" spans="1:26" x14ac:dyDescent="0.25">
      <c r="S67" s="115" t="s">
        <v>40</v>
      </c>
      <c r="T67" s="115"/>
      <c r="U67" s="112"/>
      <c r="V67" s="112">
        <v>1013</v>
      </c>
      <c r="W67" s="112">
        <v>1221</v>
      </c>
      <c r="X67" s="112">
        <v>1063</v>
      </c>
      <c r="Y67" s="112">
        <v>944</v>
      </c>
      <c r="Z67" s="112">
        <v>1017</v>
      </c>
    </row>
    <row r="68" spans="1:26" x14ac:dyDescent="0.25">
      <c r="S68" s="115" t="s">
        <v>41</v>
      </c>
      <c r="T68" s="115"/>
      <c r="U68" s="112"/>
      <c r="V68" s="112">
        <v>793</v>
      </c>
      <c r="W68" s="112">
        <v>866</v>
      </c>
      <c r="X68" s="112">
        <v>910</v>
      </c>
      <c r="Y68" s="112">
        <v>947</v>
      </c>
      <c r="Z68" s="112">
        <v>935</v>
      </c>
    </row>
    <row r="69" spans="1:26" x14ac:dyDescent="0.25">
      <c r="S69" s="115" t="s">
        <v>42</v>
      </c>
      <c r="T69" s="115"/>
      <c r="U69" s="112"/>
      <c r="V69" s="112">
        <v>724</v>
      </c>
      <c r="W69" s="112">
        <v>766</v>
      </c>
      <c r="X69" s="112">
        <v>887</v>
      </c>
      <c r="Y69" s="112">
        <v>1021</v>
      </c>
      <c r="Z69" s="112">
        <v>1024</v>
      </c>
    </row>
    <row r="70" spans="1:26" x14ac:dyDescent="0.25">
      <c r="S70" s="115" t="s">
        <v>43</v>
      </c>
      <c r="T70" s="115"/>
      <c r="U70" s="112"/>
      <c r="V70" s="112">
        <v>775</v>
      </c>
      <c r="W70" s="112">
        <v>799</v>
      </c>
      <c r="X70" s="112">
        <v>891</v>
      </c>
      <c r="Y70" s="112">
        <v>986</v>
      </c>
      <c r="Z70" s="112">
        <v>1042</v>
      </c>
    </row>
    <row r="71" spans="1:26" x14ac:dyDescent="0.25">
      <c r="S71" s="115" t="s">
        <v>44</v>
      </c>
      <c r="T71" s="115"/>
      <c r="U71" s="112"/>
      <c r="V71" s="112">
        <v>980</v>
      </c>
      <c r="W71" s="112">
        <v>995</v>
      </c>
      <c r="X71" s="112">
        <v>993</v>
      </c>
      <c r="Y71" s="112">
        <v>1066</v>
      </c>
      <c r="Z71" s="112">
        <v>1031</v>
      </c>
    </row>
    <row r="72" spans="1:26" x14ac:dyDescent="0.25">
      <c r="S72" s="115" t="s">
        <v>45</v>
      </c>
      <c r="T72" s="115"/>
      <c r="U72" s="112"/>
      <c r="V72" s="112">
        <v>994</v>
      </c>
      <c r="W72" s="112">
        <v>1033</v>
      </c>
      <c r="X72" s="112">
        <v>1129</v>
      </c>
      <c r="Y72" s="112">
        <v>1163</v>
      </c>
      <c r="Z72" s="112">
        <v>1140</v>
      </c>
    </row>
    <row r="73" spans="1:26" x14ac:dyDescent="0.25">
      <c r="S73" s="115" t="s">
        <v>46</v>
      </c>
      <c r="T73" s="115"/>
      <c r="U73" s="112"/>
      <c r="V73" s="112">
        <v>977</v>
      </c>
      <c r="W73" s="112">
        <v>980</v>
      </c>
      <c r="X73" s="112">
        <v>1020</v>
      </c>
      <c r="Y73" s="112">
        <v>1090</v>
      </c>
      <c r="Z73" s="112">
        <v>1124</v>
      </c>
    </row>
    <row r="74" spans="1:26" x14ac:dyDescent="0.25">
      <c r="S74" s="115" t="s">
        <v>47</v>
      </c>
      <c r="T74" s="115"/>
      <c r="U74" s="112"/>
      <c r="V74" s="112">
        <v>738</v>
      </c>
      <c r="W74" s="112">
        <v>816</v>
      </c>
      <c r="X74" s="112">
        <v>901</v>
      </c>
      <c r="Y74" s="112">
        <v>985</v>
      </c>
      <c r="Z74" s="112">
        <v>911</v>
      </c>
    </row>
    <row r="75" spans="1:26" x14ac:dyDescent="0.25">
      <c r="S75" s="115" t="s">
        <v>48</v>
      </c>
      <c r="T75" s="115"/>
      <c r="U75" s="112"/>
      <c r="V75" s="112">
        <v>394</v>
      </c>
      <c r="W75" s="112">
        <v>450</v>
      </c>
      <c r="X75" s="112">
        <v>504</v>
      </c>
      <c r="Y75" s="112">
        <v>525</v>
      </c>
      <c r="Z75" s="112">
        <v>534</v>
      </c>
    </row>
    <row r="76" spans="1:26" x14ac:dyDescent="0.25">
      <c r="S76" s="115" t="s">
        <v>49</v>
      </c>
      <c r="T76" s="115"/>
      <c r="U76" s="112"/>
      <c r="V76" s="112">
        <v>154</v>
      </c>
      <c r="W76" s="112">
        <v>188</v>
      </c>
      <c r="X76" s="112">
        <v>202</v>
      </c>
      <c r="Y76" s="112">
        <v>215</v>
      </c>
      <c r="Z76" s="112">
        <v>215</v>
      </c>
    </row>
    <row r="77" spans="1:26" x14ac:dyDescent="0.25">
      <c r="S77" s="115" t="s">
        <v>50</v>
      </c>
      <c r="T77" s="115"/>
      <c r="U77" s="112"/>
      <c r="V77" s="112">
        <v>58</v>
      </c>
      <c r="W77" s="112">
        <v>69</v>
      </c>
      <c r="X77" s="112">
        <v>78</v>
      </c>
      <c r="Y77" s="112">
        <v>89</v>
      </c>
      <c r="Z77" s="112">
        <v>96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33</v>
      </c>
      <c r="X78" s="112">
        <v>34</v>
      </c>
      <c r="Y78" s="112">
        <v>48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33</v>
      </c>
      <c r="X79" s="112">
        <v>29</v>
      </c>
      <c r="Y79" s="112">
        <v>31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9568</v>
      </c>
      <c r="W80" s="112">
        <v>10209</v>
      </c>
      <c r="X80" s="112">
        <v>10492</v>
      </c>
      <c r="Y80" s="112">
        <v>11084</v>
      </c>
      <c r="Z80" s="112">
        <v>11244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Tablelands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536</v>
      </c>
      <c r="W83" s="112">
        <v>585</v>
      </c>
      <c r="X83" s="112">
        <v>605</v>
      </c>
      <c r="Y83" s="112">
        <v>610</v>
      </c>
      <c r="Z83" s="112">
        <v>643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538</v>
      </c>
      <c r="W84" s="112">
        <v>586</v>
      </c>
      <c r="X84" s="112">
        <v>587</v>
      </c>
      <c r="Y84" s="112">
        <v>622</v>
      </c>
      <c r="Z84" s="112">
        <v>637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1145</v>
      </c>
      <c r="W85" s="112">
        <v>1208</v>
      </c>
      <c r="X85" s="112">
        <v>1240</v>
      </c>
      <c r="Y85" s="112">
        <v>1302</v>
      </c>
      <c r="Z85" s="112">
        <v>1345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23,465</v>
      </c>
      <c r="D86" s="96">
        <f t="shared" ref="D86:D91" si="4">AD4</f>
        <v>2.137198572299126E-2</v>
      </c>
      <c r="E86" s="97">
        <f t="shared" ref="E86:E91" si="5">AD4</f>
        <v>2.137198572299126E-2</v>
      </c>
      <c r="F86" s="96">
        <f t="shared" ref="F86:F91" si="6">AF4</f>
        <v>0.14413184455604866</v>
      </c>
      <c r="G86" s="97">
        <f t="shared" ref="G86:G91" si="7">AF4</f>
        <v>0.14413184455604866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425</v>
      </c>
      <c r="W86" s="112">
        <v>415</v>
      </c>
      <c r="X86" s="112">
        <v>432</v>
      </c>
      <c r="Y86" s="112">
        <v>470</v>
      </c>
      <c r="Z86" s="112">
        <v>499</v>
      </c>
    </row>
    <row r="87" spans="1:30" ht="15" customHeight="1" x14ac:dyDescent="0.25">
      <c r="A87" s="98" t="s">
        <v>4</v>
      </c>
      <c r="B87" s="49"/>
      <c r="C87" s="57" t="str">
        <f t="shared" si="3"/>
        <v>12,177</v>
      </c>
      <c r="D87" s="96">
        <f t="shared" si="4"/>
        <v>2.6988276967192304E-2</v>
      </c>
      <c r="E87" s="97">
        <f t="shared" si="5"/>
        <v>2.6988276967192304E-2</v>
      </c>
      <c r="F87" s="96">
        <f t="shared" si="6"/>
        <v>0.11296956402522618</v>
      </c>
      <c r="G87" s="97">
        <f t="shared" si="7"/>
        <v>0.11296956402522618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158</v>
      </c>
      <c r="W87" s="112">
        <v>160</v>
      </c>
      <c r="X87" s="112">
        <v>169</v>
      </c>
      <c r="Y87" s="112">
        <v>184</v>
      </c>
      <c r="Z87" s="112">
        <v>186</v>
      </c>
    </row>
    <row r="88" spans="1:30" ht="15" customHeight="1" x14ac:dyDescent="0.25">
      <c r="A88" s="98" t="s">
        <v>5</v>
      </c>
      <c r="B88" s="49"/>
      <c r="C88" s="57" t="str">
        <f t="shared" si="3"/>
        <v>11,244</v>
      </c>
      <c r="D88" s="96">
        <f t="shared" si="4"/>
        <v>1.4709863730710149E-2</v>
      </c>
      <c r="E88" s="97">
        <f t="shared" si="5"/>
        <v>1.4709863730710149E-2</v>
      </c>
      <c r="F88" s="96">
        <f t="shared" si="6"/>
        <v>0.17479887159126517</v>
      </c>
      <c r="G88" s="97">
        <f t="shared" si="7"/>
        <v>0.17479887159126517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247</v>
      </c>
      <c r="W88" s="112">
        <v>263</v>
      </c>
      <c r="X88" s="112">
        <v>273</v>
      </c>
      <c r="Y88" s="112">
        <v>294</v>
      </c>
      <c r="Z88" s="112">
        <v>325</v>
      </c>
    </row>
    <row r="89" spans="1:30" ht="15" customHeight="1" x14ac:dyDescent="0.25">
      <c r="A89" s="49" t="s">
        <v>6</v>
      </c>
      <c r="B89" s="49"/>
      <c r="C89" s="57" t="str">
        <f t="shared" si="3"/>
        <v>15,936</v>
      </c>
      <c r="D89" s="96">
        <f t="shared" si="4"/>
        <v>3.4267912772585563E-2</v>
      </c>
      <c r="E89" s="97">
        <f t="shared" si="5"/>
        <v>3.4267912772585563E-2</v>
      </c>
      <c r="F89" s="96">
        <f t="shared" si="6"/>
        <v>0.1692714065595422</v>
      </c>
      <c r="G89" s="97">
        <f t="shared" si="7"/>
        <v>0.1692714065595422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787</v>
      </c>
      <c r="W89" s="112">
        <v>804</v>
      </c>
      <c r="X89" s="112">
        <v>781</v>
      </c>
      <c r="Y89" s="112">
        <v>840</v>
      </c>
      <c r="Z89" s="112">
        <v>1011</v>
      </c>
    </row>
    <row r="90" spans="1:30" ht="15" customHeight="1" x14ac:dyDescent="0.25">
      <c r="A90" s="49" t="s">
        <v>95</v>
      </c>
      <c r="B90" s="49"/>
      <c r="C90" s="57" t="str">
        <f t="shared" si="3"/>
        <v>$42,759</v>
      </c>
      <c r="D90" s="96">
        <f t="shared" si="4"/>
        <v>5.6441032660392798E-2</v>
      </c>
      <c r="E90" s="97">
        <f t="shared" si="5"/>
        <v>5.6441032660392798E-2</v>
      </c>
      <c r="F90" s="96">
        <f t="shared" si="6"/>
        <v>0.22015390572810456</v>
      </c>
      <c r="G90" s="97">
        <f t="shared" si="7"/>
        <v>0.22015390572810456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1081</v>
      </c>
      <c r="W90" s="112">
        <v>1196</v>
      </c>
      <c r="X90" s="112">
        <v>1246</v>
      </c>
      <c r="Y90" s="112">
        <v>1250</v>
      </c>
      <c r="Z90" s="112">
        <v>1035</v>
      </c>
    </row>
    <row r="91" spans="1:30" ht="15" customHeight="1" x14ac:dyDescent="0.25">
      <c r="A91" s="49" t="s">
        <v>7</v>
      </c>
      <c r="B91" s="49"/>
      <c r="C91" s="57" t="str">
        <f t="shared" si="3"/>
        <v>$820.9 mil</v>
      </c>
      <c r="D91" s="96">
        <f t="shared" si="4"/>
        <v>5.5266110111311884E-2</v>
      </c>
      <c r="E91" s="97">
        <f t="shared" si="5"/>
        <v>5.5266110111311884E-2</v>
      </c>
      <c r="F91" s="96">
        <f t="shared" si="6"/>
        <v>0.34889720848305683</v>
      </c>
      <c r="G91" s="97">
        <f t="shared" si="7"/>
        <v>0.34889720848305683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7217</v>
      </c>
      <c r="W91" s="112">
        <v>7760</v>
      </c>
      <c r="X91" s="112">
        <v>7633</v>
      </c>
      <c r="Y91" s="112">
        <v>8081</v>
      </c>
      <c r="Z91" s="112">
        <v>8384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399</v>
      </c>
      <c r="W93" s="112">
        <v>443</v>
      </c>
      <c r="X93" s="112">
        <v>467</v>
      </c>
      <c r="Y93" s="112">
        <v>479</v>
      </c>
      <c r="Z93" s="112">
        <v>486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1061</v>
      </c>
      <c r="W94" s="112">
        <v>1129</v>
      </c>
      <c r="X94" s="112">
        <v>1176</v>
      </c>
      <c r="Y94" s="112">
        <v>1215</v>
      </c>
      <c r="Z94" s="112">
        <v>1218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224</v>
      </c>
      <c r="W95" s="112">
        <v>224</v>
      </c>
      <c r="X95" s="112">
        <v>241</v>
      </c>
      <c r="Y95" s="112">
        <v>254</v>
      </c>
      <c r="Z95" s="112">
        <v>270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994</v>
      </c>
      <c r="W96" s="112">
        <v>1029</v>
      </c>
      <c r="X96" s="112">
        <v>1128</v>
      </c>
      <c r="Y96" s="112">
        <v>1202</v>
      </c>
      <c r="Z96" s="112">
        <v>1243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949</v>
      </c>
      <c r="W97" s="112">
        <v>966</v>
      </c>
      <c r="X97" s="112">
        <v>992</v>
      </c>
      <c r="Y97" s="112">
        <v>1036</v>
      </c>
      <c r="Z97" s="112">
        <v>1051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609</v>
      </c>
      <c r="W98" s="112">
        <v>620</v>
      </c>
      <c r="X98" s="112">
        <v>637</v>
      </c>
      <c r="Y98" s="112">
        <v>660</v>
      </c>
      <c r="Z98" s="112">
        <v>665</v>
      </c>
    </row>
    <row r="99" spans="1:32" ht="15" customHeight="1" x14ac:dyDescent="0.25">
      <c r="S99" s="115" t="s">
        <v>196</v>
      </c>
      <c r="T99" s="115"/>
      <c r="U99" s="112"/>
      <c r="V99" s="112">
        <v>69</v>
      </c>
      <c r="W99" s="112">
        <v>80</v>
      </c>
      <c r="X99" s="112">
        <v>79</v>
      </c>
      <c r="Y99" s="112">
        <v>83</v>
      </c>
      <c r="Z99" s="112">
        <v>147</v>
      </c>
    </row>
    <row r="100" spans="1:32" ht="15" customHeight="1" x14ac:dyDescent="0.25">
      <c r="S100" s="115" t="s">
        <v>58</v>
      </c>
      <c r="T100" s="115"/>
      <c r="U100" s="112"/>
      <c r="V100" s="112">
        <v>610</v>
      </c>
      <c r="W100" s="112">
        <v>677</v>
      </c>
      <c r="X100" s="112">
        <v>719</v>
      </c>
      <c r="Y100" s="112">
        <v>681</v>
      </c>
      <c r="Z100" s="112">
        <v>616</v>
      </c>
    </row>
    <row r="101" spans="1:32" x14ac:dyDescent="0.25">
      <c r="A101" s="18"/>
      <c r="S101" s="118" t="s">
        <v>53</v>
      </c>
      <c r="T101" s="118"/>
      <c r="U101" s="112"/>
      <c r="V101" s="112">
        <v>6414</v>
      </c>
      <c r="W101" s="112">
        <v>6892</v>
      </c>
      <c r="X101" s="112">
        <v>6995</v>
      </c>
      <c r="Y101" s="112">
        <v>7299</v>
      </c>
      <c r="Z101" s="112">
        <v>7511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15051</v>
      </c>
      <c r="W104" s="112">
        <v>15897</v>
      </c>
      <c r="X104" s="112">
        <v>15895</v>
      </c>
      <c r="Y104" s="112">
        <v>16818</v>
      </c>
      <c r="Z104" s="112">
        <v>17412</v>
      </c>
      <c r="AB104" s="109" t="str">
        <f>TEXT(Z104,"###,###")</f>
        <v>17,412</v>
      </c>
      <c r="AD104" s="130">
        <f>Z104/($Z$4)*100</f>
        <v>74.204133816322184</v>
      </c>
      <c r="AF104" s="109"/>
    </row>
    <row r="105" spans="1:32" x14ac:dyDescent="0.25">
      <c r="S105" s="115" t="s">
        <v>17</v>
      </c>
      <c r="T105" s="115"/>
      <c r="U105" s="112"/>
      <c r="V105" s="112">
        <v>3428</v>
      </c>
      <c r="W105" s="112">
        <v>3519</v>
      </c>
      <c r="X105" s="112">
        <v>3485</v>
      </c>
      <c r="Y105" s="112">
        <v>3705</v>
      </c>
      <c r="Z105" s="112">
        <v>3654</v>
      </c>
      <c r="AB105" s="109" t="str">
        <f>TEXT(Z105,"###,###")</f>
        <v>3,654</v>
      </c>
      <c r="AD105" s="130">
        <f>Z105/($Z$4)*100</f>
        <v>15.572128702322608</v>
      </c>
      <c r="AF105" s="109"/>
    </row>
    <row r="106" spans="1:32" x14ac:dyDescent="0.25">
      <c r="S106" s="118" t="s">
        <v>53</v>
      </c>
      <c r="T106" s="118"/>
      <c r="U106" s="120"/>
      <c r="V106" s="120">
        <v>18479</v>
      </c>
      <c r="W106" s="120">
        <v>19416</v>
      </c>
      <c r="X106" s="120">
        <v>19380</v>
      </c>
      <c r="Y106" s="120">
        <v>20523</v>
      </c>
      <c r="Z106" s="120">
        <v>21066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3697</v>
      </c>
      <c r="W108" s="112">
        <v>3623</v>
      </c>
      <c r="X108" s="112">
        <v>3945</v>
      </c>
      <c r="Y108" s="112">
        <v>3980</v>
      </c>
      <c r="Z108" s="112">
        <v>3687</v>
      </c>
      <c r="AB108" s="109" t="str">
        <f>TEXT(Z108,"###,###")</f>
        <v>3,687</v>
      </c>
      <c r="AD108" s="130">
        <f>Z108/($Z$4)*100</f>
        <v>15.712763690603026</v>
      </c>
      <c r="AF108" s="109"/>
    </row>
    <row r="109" spans="1:32" x14ac:dyDescent="0.25">
      <c r="S109" s="115" t="s">
        <v>20</v>
      </c>
      <c r="T109" s="115"/>
      <c r="U109" s="112"/>
      <c r="V109" s="112">
        <v>3472</v>
      </c>
      <c r="W109" s="112">
        <v>3648</v>
      </c>
      <c r="X109" s="112">
        <v>3539</v>
      </c>
      <c r="Y109" s="112">
        <v>3629</v>
      </c>
      <c r="Z109" s="112">
        <v>3906</v>
      </c>
      <c r="AB109" s="109" t="str">
        <f>TEXT(Z109,"###,###")</f>
        <v>3,906</v>
      </c>
      <c r="AD109" s="130">
        <f>Z109/($Z$4)*100</f>
        <v>16.646068612827616</v>
      </c>
      <c r="AF109" s="109"/>
    </row>
    <row r="110" spans="1:32" x14ac:dyDescent="0.25">
      <c r="S110" s="115" t="s">
        <v>21</v>
      </c>
      <c r="T110" s="115"/>
      <c r="U110" s="112"/>
      <c r="V110" s="112">
        <v>4681</v>
      </c>
      <c r="W110" s="112">
        <v>5123</v>
      </c>
      <c r="X110" s="112">
        <v>5557</v>
      </c>
      <c r="Y110" s="112">
        <v>5752</v>
      </c>
      <c r="Z110" s="112">
        <v>6053</v>
      </c>
      <c r="AB110" s="109" t="str">
        <f>TEXT(Z110,"###,###")</f>
        <v>6,053</v>
      </c>
      <c r="AD110" s="130">
        <f>Z110/($Z$4)*100</f>
        <v>25.795866183677816</v>
      </c>
      <c r="AF110" s="109"/>
    </row>
    <row r="111" spans="1:32" x14ac:dyDescent="0.25">
      <c r="S111" s="115" t="s">
        <v>22</v>
      </c>
      <c r="T111" s="115"/>
      <c r="U111" s="112"/>
      <c r="V111" s="112">
        <v>6274</v>
      </c>
      <c r="W111" s="112">
        <v>6653</v>
      </c>
      <c r="X111" s="112">
        <v>6339</v>
      </c>
      <c r="Y111" s="112">
        <v>7155</v>
      </c>
      <c r="Z111" s="112">
        <v>7418</v>
      </c>
      <c r="AB111" s="109" t="str">
        <f>TEXT(Z111,"###,###")</f>
        <v>7,418</v>
      </c>
      <c r="AD111" s="130">
        <f>Z111/($Z$4)*100</f>
        <v>31.613040698913274</v>
      </c>
      <c r="AF111" s="109"/>
    </row>
    <row r="112" spans="1:32" x14ac:dyDescent="0.25">
      <c r="S112" s="118" t="s">
        <v>53</v>
      </c>
      <c r="T112" s="118"/>
      <c r="U112" s="112"/>
      <c r="V112" s="112">
        <v>20514</v>
      </c>
      <c r="W112" s="112">
        <v>21720</v>
      </c>
      <c r="X112" s="112">
        <v>21975</v>
      </c>
      <c r="Y112" s="112">
        <v>22978</v>
      </c>
      <c r="Z112" s="112">
        <v>23464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42.82</v>
      </c>
      <c r="W118" s="131">
        <v>43.26</v>
      </c>
      <c r="X118" s="131">
        <v>43.77</v>
      </c>
      <c r="Y118" s="131">
        <v>43.71</v>
      </c>
      <c r="Z118" s="131">
        <v>43.31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10637</v>
      </c>
      <c r="W120" s="112">
        <v>11268</v>
      </c>
      <c r="X120" s="112">
        <v>11171</v>
      </c>
      <c r="Y120" s="112">
        <v>11853</v>
      </c>
      <c r="Z120" s="112">
        <v>12306</v>
      </c>
      <c r="AB120" s="109" t="str">
        <f>TEXT(Z120,"###,###")</f>
        <v>12,306</v>
      </c>
    </row>
    <row r="121" spans="19:32" x14ac:dyDescent="0.25">
      <c r="S121" s="101" t="s">
        <v>98</v>
      </c>
      <c r="T121" s="112"/>
      <c r="U121" s="112"/>
      <c r="V121" s="112">
        <v>1706</v>
      </c>
      <c r="W121" s="112">
        <v>1955</v>
      </c>
      <c r="X121" s="112">
        <v>1953</v>
      </c>
      <c r="Y121" s="112">
        <v>1956</v>
      </c>
      <c r="Z121" s="112">
        <v>2011</v>
      </c>
      <c r="AB121" s="109" t="str">
        <f>TEXT(Z121,"###,###")</f>
        <v>2,011</v>
      </c>
    </row>
    <row r="122" spans="19:32" x14ac:dyDescent="0.25">
      <c r="S122" s="101" t="s">
        <v>99</v>
      </c>
      <c r="T122" s="112"/>
      <c r="U122" s="112"/>
      <c r="V122" s="112">
        <v>1290</v>
      </c>
      <c r="W122" s="112">
        <v>1428</v>
      </c>
      <c r="X122" s="112">
        <v>1526</v>
      </c>
      <c r="Y122" s="112">
        <v>1599</v>
      </c>
      <c r="Z122" s="112">
        <v>1618</v>
      </c>
      <c r="AB122" s="109" t="str">
        <f>TEXT(Z122,"###,###")</f>
        <v>1,618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11927</v>
      </c>
      <c r="W124" s="112">
        <v>12696</v>
      </c>
      <c r="X124" s="112">
        <v>12697</v>
      </c>
      <c r="Y124" s="112">
        <v>13452</v>
      </c>
      <c r="Z124" s="112">
        <v>13924</v>
      </c>
      <c r="AB124" s="109" t="str">
        <f>TEXT(Z124,"###,###")</f>
        <v>13,924</v>
      </c>
      <c r="AD124" s="127">
        <f>Z124/$Z$7*100</f>
        <v>87.374497991967871</v>
      </c>
    </row>
    <row r="125" spans="19:32" x14ac:dyDescent="0.25">
      <c r="S125" s="101" t="s">
        <v>101</v>
      </c>
      <c r="T125" s="112"/>
      <c r="U125" s="112"/>
      <c r="V125" s="112">
        <v>2996</v>
      </c>
      <c r="W125" s="112">
        <v>3383</v>
      </c>
      <c r="X125" s="112">
        <v>3479</v>
      </c>
      <c r="Y125" s="112">
        <v>3555</v>
      </c>
      <c r="Z125" s="112">
        <v>3629</v>
      </c>
      <c r="AB125" s="109" t="str">
        <f>TEXT(Z125,"###,###")</f>
        <v>3,629</v>
      </c>
      <c r="AD125" s="127">
        <f>Z125/$Z$7*100</f>
        <v>22.772339357429718</v>
      </c>
    </row>
    <row r="127" spans="19:32" x14ac:dyDescent="0.25">
      <c r="S127" s="101" t="s">
        <v>102</v>
      </c>
      <c r="T127" s="112"/>
      <c r="U127" s="112"/>
      <c r="V127" s="112">
        <v>7216</v>
      </c>
      <c r="W127" s="112">
        <v>7762</v>
      </c>
      <c r="X127" s="112">
        <v>7632</v>
      </c>
      <c r="Y127" s="112">
        <v>8086</v>
      </c>
      <c r="Z127" s="112">
        <v>8389</v>
      </c>
      <c r="AB127" s="109" t="str">
        <f>TEXT(Z127,"###,###")</f>
        <v>8,389</v>
      </c>
      <c r="AD127" s="127">
        <f>Z127/$Z$7*100</f>
        <v>52.641817269076306</v>
      </c>
    </row>
    <row r="128" spans="19:32" x14ac:dyDescent="0.25">
      <c r="S128" s="101" t="s">
        <v>103</v>
      </c>
      <c r="T128" s="112"/>
      <c r="U128" s="112"/>
      <c r="V128" s="112">
        <v>6411</v>
      </c>
      <c r="W128" s="112">
        <v>6889</v>
      </c>
      <c r="X128" s="112">
        <v>6996</v>
      </c>
      <c r="Y128" s="112">
        <v>7293</v>
      </c>
      <c r="Z128" s="112">
        <v>7515</v>
      </c>
      <c r="AB128" s="109" t="str">
        <f>TEXT(Z128,"###,###")</f>
        <v>7,515</v>
      </c>
      <c r="AD128" s="127">
        <f>Z128/$Z$7*100</f>
        <v>47.15737951807229</v>
      </c>
    </row>
    <row r="130" spans="19:20" x14ac:dyDescent="0.25">
      <c r="S130" s="101" t="s">
        <v>277</v>
      </c>
      <c r="T130" s="127">
        <v>77.221385542168676</v>
      </c>
    </row>
    <row r="131" spans="19:20" x14ac:dyDescent="0.25">
      <c r="S131" s="101" t="s">
        <v>278</v>
      </c>
      <c r="T131" s="127">
        <v>12.619226907630521</v>
      </c>
    </row>
    <row r="132" spans="19:20" x14ac:dyDescent="0.25">
      <c r="S132" s="101" t="s">
        <v>279</v>
      </c>
      <c r="T132" s="127">
        <v>10.153112449799197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FE94212-EC12-4A93-82F8-2BFB020DA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7807E4-FB56-44B0-8A85-AFA871D10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6D8BB1-06E4-493A-9DFB-7C250CE5C6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2E48396-91B7-46CE-9727-DB25F308F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25840-2EE6-49E5-8B8D-988B70263439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9.68 Toowoomba,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130290</v>
      </c>
      <c r="W4" s="108">
        <v>130474</v>
      </c>
      <c r="X4" s="108">
        <v>139650</v>
      </c>
      <c r="Y4" s="108">
        <v>150920</v>
      </c>
      <c r="Z4" s="108">
        <v>156584</v>
      </c>
      <c r="AB4" s="109" t="str">
        <f>TEXT(Z4,"###,###")</f>
        <v>156,584</v>
      </c>
      <c r="AD4" s="110">
        <f>Z4/Y4-1</f>
        <v>3.7529817121653819E-2</v>
      </c>
      <c r="AF4" s="110">
        <f>Z4/V4-1</f>
        <v>0.20181134392509015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66647</v>
      </c>
      <c r="W5" s="108">
        <v>66391</v>
      </c>
      <c r="X5" s="108">
        <v>70679</v>
      </c>
      <c r="Y5" s="108">
        <v>76027</v>
      </c>
      <c r="Z5" s="108">
        <v>78743</v>
      </c>
      <c r="AB5" s="109" t="str">
        <f>TEXT(Z5,"###,###")</f>
        <v>78,743</v>
      </c>
      <c r="AD5" s="110">
        <f t="shared" ref="AD5:AD9" si="0">Z5/Y5-1</f>
        <v>3.5724150630696894E-2</v>
      </c>
      <c r="AF5" s="110">
        <f t="shared" ref="AF5:AF9" si="1">Z5/V5-1</f>
        <v>0.18149354059447531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63635</v>
      </c>
      <c r="W6" s="108">
        <v>64080</v>
      </c>
      <c r="X6" s="108">
        <v>68833</v>
      </c>
      <c r="Y6" s="108">
        <v>74755</v>
      </c>
      <c r="Z6" s="108">
        <v>77713</v>
      </c>
      <c r="AB6" s="109" t="str">
        <f>TEXT(Z6,"###,###")</f>
        <v>77,713</v>
      </c>
      <c r="AD6" s="110">
        <f t="shared" si="0"/>
        <v>3.9569259581298866E-2</v>
      </c>
      <c r="AF6" s="110">
        <f t="shared" si="1"/>
        <v>0.22123045493832016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90668</v>
      </c>
      <c r="W7" s="108">
        <v>92423</v>
      </c>
      <c r="X7" s="108">
        <v>94309</v>
      </c>
      <c r="Y7" s="108">
        <v>98536</v>
      </c>
      <c r="Z7" s="108">
        <v>102031</v>
      </c>
      <c r="AB7" s="109" t="str">
        <f>TEXT(Z7,"###,###")</f>
        <v>102,031</v>
      </c>
      <c r="AD7" s="110">
        <f t="shared" si="0"/>
        <v>3.546927011447587E-2</v>
      </c>
      <c r="AF7" s="110">
        <f t="shared" si="1"/>
        <v>0.12532536286231077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156,584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102,031</v>
      </c>
      <c r="P8" s="67"/>
      <c r="S8" s="107" t="s">
        <v>82</v>
      </c>
      <c r="T8" s="108"/>
      <c r="U8" s="108"/>
      <c r="V8" s="108">
        <v>44596.5</v>
      </c>
      <c r="W8" s="108">
        <v>44348.5</v>
      </c>
      <c r="X8" s="108">
        <v>45755.95</v>
      </c>
      <c r="Y8" s="108">
        <v>46846.17</v>
      </c>
      <c r="Z8" s="108">
        <v>49037</v>
      </c>
      <c r="AB8" s="109" t="str">
        <f>TEXT(Z8,"$###,###")</f>
        <v>$49,037</v>
      </c>
      <c r="AD8" s="110">
        <f t="shared" si="0"/>
        <v>4.6766469916323938E-2</v>
      </c>
      <c r="AF8" s="110">
        <f t="shared" si="1"/>
        <v>9.9570594104918531E-2</v>
      </c>
    </row>
    <row r="9" spans="1:32" x14ac:dyDescent="0.25">
      <c r="A9" s="30" t="s">
        <v>14</v>
      </c>
      <c r="B9" s="71"/>
      <c r="C9" s="72"/>
      <c r="D9" s="73">
        <f>AD104</f>
        <v>76.237035712461036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51.034489517891622</v>
      </c>
      <c r="P9" s="74" t="s">
        <v>83</v>
      </c>
      <c r="S9" s="107" t="s">
        <v>7</v>
      </c>
      <c r="T9" s="108"/>
      <c r="U9" s="108"/>
      <c r="V9" s="108">
        <v>4981336810</v>
      </c>
      <c r="W9" s="108">
        <v>5133754812</v>
      </c>
      <c r="X9" s="108">
        <v>5509744922</v>
      </c>
      <c r="Y9" s="108">
        <v>5991921827</v>
      </c>
      <c r="Z9" s="108">
        <v>6571524466</v>
      </c>
      <c r="AB9" s="109" t="str">
        <f>TEXT(Z9/1000000,"$#,###.0")&amp;" mil"</f>
        <v>$6,571.5 mil</v>
      </c>
      <c r="AD9" s="110">
        <f t="shared" si="0"/>
        <v>9.6730674353639134E-2</v>
      </c>
      <c r="AF9" s="110">
        <f t="shared" si="1"/>
        <v>0.3192290978613832</v>
      </c>
    </row>
    <row r="10" spans="1:32" x14ac:dyDescent="0.25">
      <c r="A10" s="30" t="s">
        <v>17</v>
      </c>
      <c r="B10" s="71"/>
      <c r="C10" s="72"/>
      <c r="D10" s="73">
        <f>AD105</f>
        <v>16.483804220099117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48.858680205035725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83.407003753761117</v>
      </c>
      <c r="P11" s="74" t="s">
        <v>83</v>
      </c>
      <c r="S11" s="107" t="s">
        <v>29</v>
      </c>
      <c r="T11" s="112"/>
      <c r="U11" s="112"/>
      <c r="V11" s="112">
        <v>116098</v>
      </c>
      <c r="W11" s="112">
        <v>115318</v>
      </c>
      <c r="X11" s="112">
        <v>123892</v>
      </c>
      <c r="Y11" s="112">
        <v>134452</v>
      </c>
      <c r="Z11" s="112">
        <v>139653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7.6114122178553583</v>
      </c>
      <c r="P12" s="74" t="s">
        <v>83</v>
      </c>
      <c r="S12" s="107" t="s">
        <v>30</v>
      </c>
      <c r="T12" s="112"/>
      <c r="U12" s="112"/>
      <c r="V12" s="112">
        <v>14191</v>
      </c>
      <c r="W12" s="112">
        <v>15151</v>
      </c>
      <c r="X12" s="112">
        <v>15758</v>
      </c>
      <c r="Y12" s="112">
        <v>16469</v>
      </c>
      <c r="Z12" s="112">
        <v>16929</v>
      </c>
    </row>
    <row r="13" spans="1:32" ht="15" customHeight="1" x14ac:dyDescent="0.25">
      <c r="A13" s="30" t="s">
        <v>19</v>
      </c>
      <c r="B13" s="72"/>
      <c r="C13" s="72"/>
      <c r="D13" s="73">
        <f>AD108</f>
        <v>12.740126705155062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8.9845243112387418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15.156720993204924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23.798727839370564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19.62287080776996</v>
      </c>
      <c r="P15" s="74" t="s">
        <v>83</v>
      </c>
      <c r="S15" s="115" t="s">
        <v>59</v>
      </c>
      <c r="T15" s="115"/>
      <c r="U15" s="116"/>
      <c r="V15" s="116">
        <v>5530</v>
      </c>
      <c r="W15" s="116">
        <v>5690</v>
      </c>
      <c r="X15" s="116">
        <v>6179</v>
      </c>
      <c r="Y15" s="112">
        <v>6470</v>
      </c>
      <c r="Z15" s="112">
        <v>6674</v>
      </c>
      <c r="AB15" s="117">
        <f t="shared" ref="AB15:AB34" si="2">IF(Z15="np",0,Z15/$Z$34)</f>
        <v>4.2623034576132632E-2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41.02079395085066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80.377129192230043</v>
      </c>
      <c r="P16" s="37" t="s">
        <v>83</v>
      </c>
      <c r="S16" s="115" t="s">
        <v>60</v>
      </c>
      <c r="T16" s="115"/>
      <c r="U16" s="116"/>
      <c r="V16" s="116">
        <v>1549</v>
      </c>
      <c r="W16" s="116">
        <v>1592</v>
      </c>
      <c r="X16" s="116">
        <v>1284</v>
      </c>
      <c r="Y16" s="112">
        <v>1585</v>
      </c>
      <c r="Z16" s="112">
        <v>1713</v>
      </c>
      <c r="AB16" s="117">
        <f t="shared" si="2"/>
        <v>1.0939954784074798E-2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8771</v>
      </c>
      <c r="W17" s="116">
        <v>8385</v>
      </c>
      <c r="X17" s="116">
        <v>8820</v>
      </c>
      <c r="Y17" s="112">
        <v>9213</v>
      </c>
      <c r="Z17" s="112">
        <v>9489</v>
      </c>
      <c r="AB17" s="117">
        <f t="shared" si="2"/>
        <v>6.0600835345058821E-2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976</v>
      </c>
      <c r="W18" s="116">
        <v>1012</v>
      </c>
      <c r="X18" s="116">
        <v>1075</v>
      </c>
      <c r="Y18" s="112">
        <v>1148</v>
      </c>
      <c r="Z18" s="112">
        <v>1224</v>
      </c>
      <c r="AB18" s="117">
        <f t="shared" si="2"/>
        <v>7.8169904586734111E-3</v>
      </c>
    </row>
    <row r="19" spans="1:28" x14ac:dyDescent="0.25">
      <c r="A19" s="63" t="str">
        <f>$S$1&amp;" ("&amp;$V$2&amp;" to "&amp;$Z$2&amp;")"</f>
        <v>Toowoomba (2018-19 to 2022-23)</v>
      </c>
      <c r="B19" s="63"/>
      <c r="C19" s="63"/>
      <c r="D19" s="63"/>
      <c r="E19" s="63"/>
      <c r="F19" s="63"/>
      <c r="G19" s="63" t="str">
        <f>$S$1&amp;" ("&amp;$V$2&amp;" to "&amp;$Z$2&amp;")"</f>
        <v>Toowoomba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9216</v>
      </c>
      <c r="W19" s="116">
        <v>8980</v>
      </c>
      <c r="X19" s="116">
        <v>9787</v>
      </c>
      <c r="Y19" s="112">
        <v>10552</v>
      </c>
      <c r="Z19" s="112">
        <v>10780</v>
      </c>
      <c r="AB19" s="117">
        <f t="shared" si="2"/>
        <v>6.8845716621323008E-2</v>
      </c>
    </row>
    <row r="20" spans="1:28" x14ac:dyDescent="0.25">
      <c r="S20" s="115" t="s">
        <v>64</v>
      </c>
      <c r="T20" s="115"/>
      <c r="U20" s="116"/>
      <c r="V20" s="116">
        <v>3890</v>
      </c>
      <c r="W20" s="116">
        <v>3684</v>
      </c>
      <c r="X20" s="116">
        <v>4080</v>
      </c>
      <c r="Y20" s="112">
        <v>4413</v>
      </c>
      <c r="Z20" s="112">
        <v>4675</v>
      </c>
      <c r="AB20" s="117">
        <f t="shared" si="2"/>
        <v>2.985656077965539E-2</v>
      </c>
    </row>
    <row r="21" spans="1:28" x14ac:dyDescent="0.25">
      <c r="S21" s="115" t="s">
        <v>65</v>
      </c>
      <c r="T21" s="115"/>
      <c r="U21" s="116"/>
      <c r="V21" s="116">
        <v>11423</v>
      </c>
      <c r="W21" s="116">
        <v>11574</v>
      </c>
      <c r="X21" s="116">
        <v>12546</v>
      </c>
      <c r="Y21" s="112">
        <v>13941</v>
      </c>
      <c r="Z21" s="112">
        <v>14612</v>
      </c>
      <c r="AB21" s="117">
        <f t="shared" si="2"/>
        <v>9.3318516815470487E-2</v>
      </c>
    </row>
    <row r="22" spans="1:28" x14ac:dyDescent="0.25">
      <c r="S22" s="115" t="s">
        <v>66</v>
      </c>
      <c r="T22" s="115"/>
      <c r="U22" s="116"/>
      <c r="V22" s="116">
        <v>8435</v>
      </c>
      <c r="W22" s="116">
        <v>8169</v>
      </c>
      <c r="X22" s="116">
        <v>9637</v>
      </c>
      <c r="Y22" s="112">
        <v>10690</v>
      </c>
      <c r="Z22" s="112">
        <v>10939</v>
      </c>
      <c r="AB22" s="117">
        <f t="shared" si="2"/>
        <v>6.9861159009336954E-2</v>
      </c>
    </row>
    <row r="23" spans="1:28" x14ac:dyDescent="0.25">
      <c r="S23" s="115" t="s">
        <v>67</v>
      </c>
      <c r="T23" s="115"/>
      <c r="U23" s="116"/>
      <c r="V23" s="116">
        <v>4726</v>
      </c>
      <c r="W23" s="116">
        <v>4987</v>
      </c>
      <c r="X23" s="116">
        <v>5253</v>
      </c>
      <c r="Y23" s="112">
        <v>5737</v>
      </c>
      <c r="Z23" s="112">
        <v>6055</v>
      </c>
      <c r="AB23" s="117">
        <f t="shared" si="2"/>
        <v>3.8669834336002865E-2</v>
      </c>
    </row>
    <row r="24" spans="1:28" x14ac:dyDescent="0.25">
      <c r="S24" s="115" t="s">
        <v>68</v>
      </c>
      <c r="T24" s="115"/>
      <c r="U24" s="116"/>
      <c r="V24" s="116">
        <v>618</v>
      </c>
      <c r="W24" s="116">
        <v>595</v>
      </c>
      <c r="X24" s="116">
        <v>684</v>
      </c>
      <c r="Y24" s="112">
        <v>656</v>
      </c>
      <c r="Z24" s="112">
        <v>766</v>
      </c>
      <c r="AB24" s="117">
        <f t="shared" si="2"/>
        <v>4.8920054667841769E-3</v>
      </c>
    </row>
    <row r="25" spans="1:28" x14ac:dyDescent="0.25">
      <c r="S25" s="115" t="s">
        <v>69</v>
      </c>
      <c r="T25" s="115"/>
      <c r="U25" s="116"/>
      <c r="V25" s="116">
        <v>4136</v>
      </c>
      <c r="W25" s="116">
        <v>4378</v>
      </c>
      <c r="X25" s="116">
        <v>4507</v>
      </c>
      <c r="Y25" s="112">
        <v>4907</v>
      </c>
      <c r="Z25" s="112">
        <v>5362</v>
      </c>
      <c r="AB25" s="117">
        <f t="shared" si="2"/>
        <v>3.4244038267489237E-2</v>
      </c>
    </row>
    <row r="26" spans="1:28" x14ac:dyDescent="0.25">
      <c r="S26" s="115" t="s">
        <v>70</v>
      </c>
      <c r="T26" s="115"/>
      <c r="U26" s="116"/>
      <c r="V26" s="116">
        <v>2306</v>
      </c>
      <c r="W26" s="116">
        <v>2403</v>
      </c>
      <c r="X26" s="116">
        <v>2592</v>
      </c>
      <c r="Y26" s="112">
        <v>2804</v>
      </c>
      <c r="Z26" s="112">
        <v>2713</v>
      </c>
      <c r="AB26" s="117">
        <f t="shared" si="2"/>
        <v>1.7326384897370067E-2</v>
      </c>
    </row>
    <row r="27" spans="1:28" x14ac:dyDescent="0.25">
      <c r="S27" s="115" t="s">
        <v>71</v>
      </c>
      <c r="T27" s="115"/>
      <c r="U27" s="116"/>
      <c r="V27" s="116">
        <v>6329</v>
      </c>
      <c r="W27" s="116">
        <v>6332</v>
      </c>
      <c r="X27" s="116">
        <v>6943</v>
      </c>
      <c r="Y27" s="112">
        <v>7874</v>
      </c>
      <c r="Z27" s="112">
        <v>8143</v>
      </c>
      <c r="AB27" s="117">
        <f t="shared" si="2"/>
        <v>5.2004700412563387E-2</v>
      </c>
    </row>
    <row r="28" spans="1:28" x14ac:dyDescent="0.25">
      <c r="S28" s="115" t="s">
        <v>72</v>
      </c>
      <c r="T28" s="115"/>
      <c r="U28" s="116"/>
      <c r="V28" s="116">
        <v>10282</v>
      </c>
      <c r="W28" s="116">
        <v>9705</v>
      </c>
      <c r="X28" s="116">
        <v>10327</v>
      </c>
      <c r="Y28" s="112">
        <v>11582</v>
      </c>
      <c r="Z28" s="112">
        <v>12268</v>
      </c>
      <c r="AB28" s="117">
        <f t="shared" si="2"/>
        <v>7.8348724629906372E-2</v>
      </c>
    </row>
    <row r="29" spans="1:28" x14ac:dyDescent="0.25">
      <c r="S29" s="115" t="s">
        <v>73</v>
      </c>
      <c r="T29" s="115"/>
      <c r="U29" s="116"/>
      <c r="V29" s="116">
        <v>7049</v>
      </c>
      <c r="W29" s="116">
        <v>6449</v>
      </c>
      <c r="X29" s="116">
        <v>6885</v>
      </c>
      <c r="Y29" s="112">
        <v>7156</v>
      </c>
      <c r="Z29" s="112">
        <v>6656</v>
      </c>
      <c r="AB29" s="117">
        <f t="shared" si="2"/>
        <v>4.250807883409332E-2</v>
      </c>
    </row>
    <row r="30" spans="1:28" x14ac:dyDescent="0.25">
      <c r="S30" s="115" t="s">
        <v>74</v>
      </c>
      <c r="T30" s="115"/>
      <c r="U30" s="116"/>
      <c r="V30" s="116">
        <v>11961</v>
      </c>
      <c r="W30" s="116">
        <v>12183</v>
      </c>
      <c r="X30" s="116">
        <v>12329</v>
      </c>
      <c r="Y30" s="112">
        <v>12815</v>
      </c>
      <c r="Z30" s="112">
        <v>13019</v>
      </c>
      <c r="AB30" s="117">
        <f t="shared" si="2"/>
        <v>8.314493364499112E-2</v>
      </c>
    </row>
    <row r="31" spans="1:28" x14ac:dyDescent="0.25">
      <c r="S31" s="115" t="s">
        <v>75</v>
      </c>
      <c r="T31" s="115"/>
      <c r="U31" s="116"/>
      <c r="V31" s="116">
        <v>18961</v>
      </c>
      <c r="W31" s="116">
        <v>20198</v>
      </c>
      <c r="X31" s="116">
        <v>22725</v>
      </c>
      <c r="Y31" s="112">
        <v>25068</v>
      </c>
      <c r="Z31" s="112">
        <v>27309</v>
      </c>
      <c r="AB31" s="117">
        <f t="shared" si="2"/>
        <v>0.17440701996398053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1655</v>
      </c>
      <c r="W32" s="116">
        <v>1749</v>
      </c>
      <c r="X32" s="116">
        <v>1863</v>
      </c>
      <c r="Y32" s="112">
        <v>2055</v>
      </c>
      <c r="Z32" s="112">
        <v>2256</v>
      </c>
      <c r="AB32" s="117">
        <f t="shared" si="2"/>
        <v>1.4407786335594129E-2</v>
      </c>
    </row>
    <row r="33" spans="19:32" x14ac:dyDescent="0.25">
      <c r="S33" s="115" t="s">
        <v>77</v>
      </c>
      <c r="T33" s="115"/>
      <c r="U33" s="116"/>
      <c r="V33" s="116">
        <v>5170</v>
      </c>
      <c r="W33" s="116">
        <v>5243</v>
      </c>
      <c r="X33" s="116">
        <v>5626</v>
      </c>
      <c r="Y33" s="112">
        <v>5946</v>
      </c>
      <c r="Z33" s="112">
        <v>6618</v>
      </c>
      <c r="AB33" s="117">
        <f t="shared" si="2"/>
        <v>4.2265394489788097E-2</v>
      </c>
    </row>
    <row r="34" spans="19:32" x14ac:dyDescent="0.25">
      <c r="S34" s="118" t="s">
        <v>53</v>
      </c>
      <c r="T34" s="118"/>
      <c r="U34" s="119"/>
      <c r="V34" s="119">
        <v>130284</v>
      </c>
      <c r="W34" s="119">
        <v>130471</v>
      </c>
      <c r="X34" s="119">
        <v>139650</v>
      </c>
      <c r="Y34" s="120">
        <v>150920</v>
      </c>
      <c r="Z34" s="120">
        <v>156582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75228</v>
      </c>
      <c r="W37" s="112">
        <v>76859</v>
      </c>
      <c r="X37" s="112">
        <v>77286</v>
      </c>
      <c r="Y37" s="112">
        <v>79482</v>
      </c>
      <c r="Z37" s="112">
        <v>82012</v>
      </c>
      <c r="AB37" s="132">
        <f>Z37/Z40*100</f>
        <v>80.377129192230043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15438</v>
      </c>
      <c r="W38" s="112">
        <v>15566</v>
      </c>
      <c r="X38" s="112">
        <v>17022</v>
      </c>
      <c r="Y38" s="112">
        <v>19049</v>
      </c>
      <c r="Z38" s="112">
        <v>20022</v>
      </c>
      <c r="AB38" s="132">
        <f>Z38/Z40*100</f>
        <v>19.62287080776996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90666</v>
      </c>
      <c r="W40" s="112">
        <v>92425</v>
      </c>
      <c r="X40" s="112">
        <v>94308</v>
      </c>
      <c r="Y40" s="112">
        <v>98531</v>
      </c>
      <c r="Z40" s="112">
        <v>102034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173</v>
      </c>
      <c r="W44" s="112">
        <v>176</v>
      </c>
      <c r="X44" s="112">
        <v>210</v>
      </c>
      <c r="Y44" s="112">
        <v>246</v>
      </c>
      <c r="Z44" s="112">
        <v>233</v>
      </c>
    </row>
    <row r="45" spans="19:32" x14ac:dyDescent="0.25">
      <c r="S45" s="115" t="s">
        <v>37</v>
      </c>
      <c r="T45" s="115"/>
      <c r="U45" s="112"/>
      <c r="V45" s="112">
        <v>1955</v>
      </c>
      <c r="W45" s="112">
        <v>1873</v>
      </c>
      <c r="X45" s="112">
        <v>2283</v>
      </c>
      <c r="Y45" s="112">
        <v>2689</v>
      </c>
      <c r="Z45" s="112">
        <v>2801</v>
      </c>
    </row>
    <row r="46" spans="19:32" x14ac:dyDescent="0.25">
      <c r="S46" s="115" t="s">
        <v>38</v>
      </c>
      <c r="T46" s="115"/>
      <c r="U46" s="112"/>
      <c r="V46" s="112">
        <v>4655</v>
      </c>
      <c r="W46" s="112">
        <v>4319</v>
      </c>
      <c r="X46" s="112">
        <v>4893</v>
      </c>
      <c r="Y46" s="112">
        <v>5364</v>
      </c>
      <c r="Z46" s="112">
        <v>5556</v>
      </c>
    </row>
    <row r="47" spans="19:32" x14ac:dyDescent="0.25">
      <c r="S47" s="115" t="s">
        <v>39</v>
      </c>
      <c r="T47" s="115"/>
      <c r="U47" s="112"/>
      <c r="V47" s="112">
        <v>6336</v>
      </c>
      <c r="W47" s="112">
        <v>6263</v>
      </c>
      <c r="X47" s="112">
        <v>6861</v>
      </c>
      <c r="Y47" s="112">
        <v>7441</v>
      </c>
      <c r="Z47" s="112">
        <v>7774</v>
      </c>
    </row>
    <row r="48" spans="19:32" x14ac:dyDescent="0.25">
      <c r="S48" s="115" t="s">
        <v>40</v>
      </c>
      <c r="T48" s="115"/>
      <c r="U48" s="112"/>
      <c r="V48" s="112">
        <v>8363</v>
      </c>
      <c r="W48" s="112">
        <v>8143</v>
      </c>
      <c r="X48" s="112">
        <v>8970</v>
      </c>
      <c r="Y48" s="112">
        <v>9442</v>
      </c>
      <c r="Z48" s="112">
        <v>9977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7422</v>
      </c>
      <c r="W49" s="112">
        <v>7341</v>
      </c>
      <c r="X49" s="112">
        <v>7846</v>
      </c>
      <c r="Y49" s="112">
        <v>8577</v>
      </c>
      <c r="Z49" s="112">
        <v>9213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Toowoomba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6484</v>
      </c>
      <c r="W50" s="112">
        <v>6594</v>
      </c>
      <c r="X50" s="112">
        <v>7047</v>
      </c>
      <c r="Y50" s="112">
        <v>7718</v>
      </c>
      <c r="Z50" s="112">
        <v>8161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5965</v>
      </c>
      <c r="W51" s="112">
        <v>5762</v>
      </c>
      <c r="X51" s="112">
        <v>6084</v>
      </c>
      <c r="Y51" s="112">
        <v>6671</v>
      </c>
      <c r="Z51" s="112">
        <v>6842</v>
      </c>
    </row>
    <row r="52" spans="1:26" ht="15" customHeight="1" x14ac:dyDescent="0.25">
      <c r="S52" s="115" t="s">
        <v>44</v>
      </c>
      <c r="T52" s="115"/>
      <c r="U52" s="112"/>
      <c r="V52" s="112">
        <v>6184</v>
      </c>
      <c r="W52" s="112">
        <v>6201</v>
      </c>
      <c r="X52" s="112">
        <v>6075</v>
      </c>
      <c r="Y52" s="112">
        <v>6280</v>
      </c>
      <c r="Z52" s="112">
        <v>6285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5324</v>
      </c>
      <c r="W53" s="112">
        <v>5477</v>
      </c>
      <c r="X53" s="112">
        <v>5824</v>
      </c>
      <c r="Y53" s="112">
        <v>6244</v>
      </c>
      <c r="Z53" s="112">
        <v>6452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5433</v>
      </c>
      <c r="W54" s="112">
        <v>5395</v>
      </c>
      <c r="X54" s="112">
        <v>5337</v>
      </c>
      <c r="Y54" s="112">
        <v>5452</v>
      </c>
      <c r="Z54" s="112">
        <v>5440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4185</v>
      </c>
      <c r="W55" s="112">
        <v>4291</v>
      </c>
      <c r="X55" s="112">
        <v>4589</v>
      </c>
      <c r="Y55" s="112">
        <v>4873</v>
      </c>
      <c r="Z55" s="112">
        <v>4911</v>
      </c>
    </row>
    <row r="56" spans="1:26" ht="15" customHeight="1" x14ac:dyDescent="0.25">
      <c r="S56" s="115" t="s">
        <v>48</v>
      </c>
      <c r="T56" s="115"/>
      <c r="U56" s="112"/>
      <c r="V56" s="112">
        <v>2297</v>
      </c>
      <c r="W56" s="112">
        <v>2413</v>
      </c>
      <c r="X56" s="112">
        <v>2479</v>
      </c>
      <c r="Y56" s="112">
        <v>2763</v>
      </c>
      <c r="Z56" s="112">
        <v>2747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1064</v>
      </c>
      <c r="W57" s="112">
        <v>1201</v>
      </c>
      <c r="X57" s="112">
        <v>1203</v>
      </c>
      <c r="Y57" s="112">
        <v>1251</v>
      </c>
      <c r="Z57" s="112">
        <v>1277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452</v>
      </c>
      <c r="W58" s="112">
        <v>545</v>
      </c>
      <c r="X58" s="112">
        <v>580</v>
      </c>
      <c r="Y58" s="112">
        <v>597</v>
      </c>
      <c r="Z58" s="112">
        <v>632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212</v>
      </c>
      <c r="W59" s="112">
        <v>233</v>
      </c>
      <c r="X59" s="112">
        <v>235</v>
      </c>
      <c r="Y59" s="112">
        <v>263</v>
      </c>
      <c r="Z59" s="112">
        <v>262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138</v>
      </c>
      <c r="W60" s="112">
        <v>160</v>
      </c>
      <c r="X60" s="112">
        <v>163</v>
      </c>
      <c r="Y60" s="112">
        <v>164</v>
      </c>
      <c r="Z60" s="112">
        <v>168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66649</v>
      </c>
      <c r="W61" s="112">
        <v>66390</v>
      </c>
      <c r="X61" s="112">
        <v>70679</v>
      </c>
      <c r="Y61" s="112">
        <v>76033</v>
      </c>
      <c r="Z61" s="112">
        <v>78740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189</v>
      </c>
      <c r="W63" s="112">
        <v>187</v>
      </c>
      <c r="X63" s="112">
        <v>226</v>
      </c>
      <c r="Y63" s="112">
        <v>263</v>
      </c>
      <c r="Z63" s="112">
        <v>324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2280</v>
      </c>
      <c r="W64" s="112">
        <v>2113</v>
      </c>
      <c r="X64" s="112">
        <v>2499</v>
      </c>
      <c r="Y64" s="112">
        <v>3050</v>
      </c>
      <c r="Z64" s="112">
        <v>3163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Toowoomba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4793</v>
      </c>
      <c r="W65" s="112">
        <v>4530</v>
      </c>
      <c r="X65" s="112">
        <v>5126</v>
      </c>
      <c r="Y65" s="112">
        <v>5733</v>
      </c>
      <c r="Z65" s="112">
        <v>6006</v>
      </c>
    </row>
    <row r="66" spans="1:26" x14ac:dyDescent="0.25">
      <c r="S66" s="115" t="s">
        <v>39</v>
      </c>
      <c r="T66" s="115"/>
      <c r="U66" s="112"/>
      <c r="V66" s="112">
        <v>6006</v>
      </c>
      <c r="W66" s="112">
        <v>6060</v>
      </c>
      <c r="X66" s="112">
        <v>6789</v>
      </c>
      <c r="Y66" s="112">
        <v>7412</v>
      </c>
      <c r="Z66" s="112">
        <v>7638</v>
      </c>
    </row>
    <row r="67" spans="1:26" x14ac:dyDescent="0.25">
      <c r="S67" s="115" t="s">
        <v>40</v>
      </c>
      <c r="T67" s="115"/>
      <c r="U67" s="112"/>
      <c r="V67" s="112">
        <v>7363</v>
      </c>
      <c r="W67" s="112">
        <v>7341</v>
      </c>
      <c r="X67" s="112">
        <v>8032</v>
      </c>
      <c r="Y67" s="112">
        <v>8443</v>
      </c>
      <c r="Z67" s="112">
        <v>9087</v>
      </c>
    </row>
    <row r="68" spans="1:26" x14ac:dyDescent="0.25">
      <c r="S68" s="115" t="s">
        <v>41</v>
      </c>
      <c r="T68" s="115"/>
      <c r="U68" s="112"/>
      <c r="V68" s="112">
        <v>6376</v>
      </c>
      <c r="W68" s="112">
        <v>6524</v>
      </c>
      <c r="X68" s="112">
        <v>7048</v>
      </c>
      <c r="Y68" s="112">
        <v>7937</v>
      </c>
      <c r="Z68" s="112">
        <v>8469</v>
      </c>
    </row>
    <row r="69" spans="1:26" x14ac:dyDescent="0.25">
      <c r="S69" s="115" t="s">
        <v>42</v>
      </c>
      <c r="T69" s="115"/>
      <c r="U69" s="112"/>
      <c r="V69" s="112">
        <v>5972</v>
      </c>
      <c r="W69" s="112">
        <v>6327</v>
      </c>
      <c r="X69" s="112">
        <v>6830</v>
      </c>
      <c r="Y69" s="112">
        <v>7309</v>
      </c>
      <c r="Z69" s="112">
        <v>7664</v>
      </c>
    </row>
    <row r="70" spans="1:26" x14ac:dyDescent="0.25">
      <c r="S70" s="115" t="s">
        <v>43</v>
      </c>
      <c r="T70" s="115"/>
      <c r="U70" s="112"/>
      <c r="V70" s="112">
        <v>5808</v>
      </c>
      <c r="W70" s="112">
        <v>5718</v>
      </c>
      <c r="X70" s="112">
        <v>6115</v>
      </c>
      <c r="Y70" s="112">
        <v>6698</v>
      </c>
      <c r="Z70" s="112">
        <v>6962</v>
      </c>
    </row>
    <row r="71" spans="1:26" x14ac:dyDescent="0.25">
      <c r="S71" s="115" t="s">
        <v>44</v>
      </c>
      <c r="T71" s="115"/>
      <c r="U71" s="112"/>
      <c r="V71" s="112">
        <v>6547</v>
      </c>
      <c r="W71" s="112">
        <v>6332</v>
      </c>
      <c r="X71" s="112">
        <v>6434</v>
      </c>
      <c r="Y71" s="112">
        <v>6591</v>
      </c>
      <c r="Z71" s="112">
        <v>6617</v>
      </c>
    </row>
    <row r="72" spans="1:26" x14ac:dyDescent="0.25">
      <c r="S72" s="115" t="s">
        <v>45</v>
      </c>
      <c r="T72" s="115"/>
      <c r="U72" s="112"/>
      <c r="V72" s="112">
        <v>5722</v>
      </c>
      <c r="W72" s="112">
        <v>5931</v>
      </c>
      <c r="X72" s="112">
        <v>6228</v>
      </c>
      <c r="Y72" s="112">
        <v>6898</v>
      </c>
      <c r="Z72" s="112">
        <v>7051</v>
      </c>
    </row>
    <row r="73" spans="1:26" x14ac:dyDescent="0.25">
      <c r="S73" s="115" t="s">
        <v>46</v>
      </c>
      <c r="T73" s="115"/>
      <c r="U73" s="112"/>
      <c r="V73" s="112">
        <v>5417</v>
      </c>
      <c r="W73" s="112">
        <v>5230</v>
      </c>
      <c r="X73" s="112">
        <v>5446</v>
      </c>
      <c r="Y73" s="112">
        <v>5734</v>
      </c>
      <c r="Z73" s="112">
        <v>5832</v>
      </c>
    </row>
    <row r="74" spans="1:26" x14ac:dyDescent="0.25">
      <c r="S74" s="115" t="s">
        <v>47</v>
      </c>
      <c r="T74" s="115"/>
      <c r="U74" s="112"/>
      <c r="V74" s="112">
        <v>3808</v>
      </c>
      <c r="W74" s="112">
        <v>4125</v>
      </c>
      <c r="X74" s="112">
        <v>4297</v>
      </c>
      <c r="Y74" s="112">
        <v>4723</v>
      </c>
      <c r="Z74" s="112">
        <v>4823</v>
      </c>
    </row>
    <row r="75" spans="1:26" x14ac:dyDescent="0.25">
      <c r="S75" s="115" t="s">
        <v>48</v>
      </c>
      <c r="T75" s="115"/>
      <c r="U75" s="112"/>
      <c r="V75" s="112">
        <v>1869</v>
      </c>
      <c r="W75" s="112">
        <v>2014</v>
      </c>
      <c r="X75" s="112">
        <v>2134</v>
      </c>
      <c r="Y75" s="112">
        <v>2270</v>
      </c>
      <c r="Z75" s="112">
        <v>2382</v>
      </c>
    </row>
    <row r="76" spans="1:26" x14ac:dyDescent="0.25">
      <c r="S76" s="115" t="s">
        <v>49</v>
      </c>
      <c r="T76" s="115"/>
      <c r="U76" s="112"/>
      <c r="V76" s="112">
        <v>763</v>
      </c>
      <c r="W76" s="112">
        <v>851</v>
      </c>
      <c r="X76" s="112">
        <v>849</v>
      </c>
      <c r="Y76" s="112">
        <v>877</v>
      </c>
      <c r="Z76" s="112">
        <v>864</v>
      </c>
    </row>
    <row r="77" spans="1:26" x14ac:dyDescent="0.25">
      <c r="S77" s="115" t="s">
        <v>50</v>
      </c>
      <c r="T77" s="115"/>
      <c r="U77" s="112"/>
      <c r="V77" s="112">
        <v>341</v>
      </c>
      <c r="W77" s="112">
        <v>398</v>
      </c>
      <c r="X77" s="112">
        <v>392</v>
      </c>
      <c r="Y77" s="112">
        <v>424</v>
      </c>
      <c r="Z77" s="112">
        <v>436</v>
      </c>
    </row>
    <row r="78" spans="1:26" x14ac:dyDescent="0.25">
      <c r="S78" s="115" t="s">
        <v>51</v>
      </c>
      <c r="T78" s="115"/>
      <c r="U78" s="112"/>
      <c r="V78" s="112">
        <v>213</v>
      </c>
      <c r="W78" s="112">
        <v>221</v>
      </c>
      <c r="X78" s="112">
        <v>218</v>
      </c>
      <c r="Y78" s="112">
        <v>209</v>
      </c>
      <c r="Z78" s="112">
        <v>220</v>
      </c>
    </row>
    <row r="79" spans="1:26" x14ac:dyDescent="0.25">
      <c r="S79" s="115" t="s">
        <v>52</v>
      </c>
      <c r="T79" s="115"/>
      <c r="U79" s="112"/>
      <c r="V79" s="112">
        <v>154</v>
      </c>
      <c r="W79" s="112">
        <v>183</v>
      </c>
      <c r="X79" s="112">
        <v>170</v>
      </c>
      <c r="Y79" s="112">
        <v>182</v>
      </c>
      <c r="Z79" s="112">
        <v>178</v>
      </c>
    </row>
    <row r="80" spans="1:26" x14ac:dyDescent="0.25">
      <c r="S80" s="118" t="s">
        <v>53</v>
      </c>
      <c r="T80" s="118"/>
      <c r="U80" s="112"/>
      <c r="V80" s="112">
        <v>63639</v>
      </c>
      <c r="W80" s="112">
        <v>64081</v>
      </c>
      <c r="X80" s="112">
        <v>68833</v>
      </c>
      <c r="Y80" s="112">
        <v>74757</v>
      </c>
      <c r="Z80" s="112">
        <v>77717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Toowoomba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4609</v>
      </c>
      <c r="W83" s="112">
        <v>4781</v>
      </c>
      <c r="X83" s="112">
        <v>4825</v>
      </c>
      <c r="Y83" s="112">
        <v>4970</v>
      </c>
      <c r="Z83" s="112">
        <v>5083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5537</v>
      </c>
      <c r="W84" s="112">
        <v>5663</v>
      </c>
      <c r="X84" s="112">
        <v>5792</v>
      </c>
      <c r="Y84" s="112">
        <v>5954</v>
      </c>
      <c r="Z84" s="112">
        <v>6207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9120</v>
      </c>
      <c r="W85" s="112">
        <v>9115</v>
      </c>
      <c r="X85" s="112">
        <v>9383</v>
      </c>
      <c r="Y85" s="112">
        <v>9764</v>
      </c>
      <c r="Z85" s="112">
        <v>9972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156,584</v>
      </c>
      <c r="D86" s="96">
        <f t="shared" ref="D86:D91" si="4">AD4</f>
        <v>3.7529817121653819E-2</v>
      </c>
      <c r="E86" s="97">
        <f t="shared" ref="E86:E91" si="5">AD4</f>
        <v>3.7529817121653819E-2</v>
      </c>
      <c r="F86" s="96">
        <f t="shared" ref="F86:F91" si="6">AF4</f>
        <v>0.20181134392509015</v>
      </c>
      <c r="G86" s="97">
        <f t="shared" ref="G86:G91" si="7">AF4</f>
        <v>0.20181134392509015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2766</v>
      </c>
      <c r="W86" s="112">
        <v>2948</v>
      </c>
      <c r="X86" s="112">
        <v>3146</v>
      </c>
      <c r="Y86" s="112">
        <v>3387</v>
      </c>
      <c r="Z86" s="112">
        <v>3640</v>
      </c>
    </row>
    <row r="87" spans="1:30" ht="15" customHeight="1" x14ac:dyDescent="0.25">
      <c r="A87" s="98" t="s">
        <v>4</v>
      </c>
      <c r="B87" s="49"/>
      <c r="C87" s="57" t="str">
        <f t="shared" si="3"/>
        <v>78,743</v>
      </c>
      <c r="D87" s="96">
        <f t="shared" si="4"/>
        <v>3.5724150630696894E-2</v>
      </c>
      <c r="E87" s="97">
        <f t="shared" si="5"/>
        <v>3.5724150630696894E-2</v>
      </c>
      <c r="F87" s="96">
        <f t="shared" si="6"/>
        <v>0.18149354059447531</v>
      </c>
      <c r="G87" s="97">
        <f t="shared" si="7"/>
        <v>0.18149354059447531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1875</v>
      </c>
      <c r="W87" s="112">
        <v>1851</v>
      </c>
      <c r="X87" s="112">
        <v>1875</v>
      </c>
      <c r="Y87" s="112">
        <v>1915</v>
      </c>
      <c r="Z87" s="112">
        <v>1985</v>
      </c>
    </row>
    <row r="88" spans="1:30" ht="15" customHeight="1" x14ac:dyDescent="0.25">
      <c r="A88" s="98" t="s">
        <v>5</v>
      </c>
      <c r="B88" s="49"/>
      <c r="C88" s="57" t="str">
        <f t="shared" si="3"/>
        <v>77,713</v>
      </c>
      <c r="D88" s="96">
        <f t="shared" si="4"/>
        <v>3.9569259581298866E-2</v>
      </c>
      <c r="E88" s="97">
        <f t="shared" si="5"/>
        <v>3.9569259581298866E-2</v>
      </c>
      <c r="F88" s="96">
        <f t="shared" si="6"/>
        <v>0.22123045493832016</v>
      </c>
      <c r="G88" s="97">
        <f t="shared" si="7"/>
        <v>0.22123045493832016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2486</v>
      </c>
      <c r="W88" s="112">
        <v>2529</v>
      </c>
      <c r="X88" s="112">
        <v>2637</v>
      </c>
      <c r="Y88" s="112">
        <v>2673</v>
      </c>
      <c r="Z88" s="112">
        <v>2756</v>
      </c>
    </row>
    <row r="89" spans="1:30" ht="15" customHeight="1" x14ac:dyDescent="0.25">
      <c r="A89" s="49" t="s">
        <v>6</v>
      </c>
      <c r="B89" s="49"/>
      <c r="C89" s="57" t="str">
        <f t="shared" si="3"/>
        <v>102,031</v>
      </c>
      <c r="D89" s="96">
        <f t="shared" si="4"/>
        <v>3.546927011447587E-2</v>
      </c>
      <c r="E89" s="97">
        <f t="shared" si="5"/>
        <v>3.546927011447587E-2</v>
      </c>
      <c r="F89" s="96">
        <f t="shared" si="6"/>
        <v>0.12532536286231077</v>
      </c>
      <c r="G89" s="97">
        <f t="shared" si="7"/>
        <v>0.12532536286231077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4859</v>
      </c>
      <c r="W89" s="112">
        <v>4827</v>
      </c>
      <c r="X89" s="112">
        <v>4773</v>
      </c>
      <c r="Y89" s="112">
        <v>4956</v>
      </c>
      <c r="Z89" s="112">
        <v>5448</v>
      </c>
    </row>
    <row r="90" spans="1:30" ht="15" customHeight="1" x14ac:dyDescent="0.25">
      <c r="A90" s="49" t="s">
        <v>95</v>
      </c>
      <c r="B90" s="49"/>
      <c r="C90" s="57" t="str">
        <f t="shared" si="3"/>
        <v>$49,037</v>
      </c>
      <c r="D90" s="96">
        <f t="shared" si="4"/>
        <v>4.6766469916323938E-2</v>
      </c>
      <c r="E90" s="97">
        <f t="shared" si="5"/>
        <v>4.6766469916323938E-2</v>
      </c>
      <c r="F90" s="96">
        <f t="shared" si="6"/>
        <v>9.9570594104918531E-2</v>
      </c>
      <c r="G90" s="97">
        <f t="shared" si="7"/>
        <v>9.9570594104918531E-2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7259</v>
      </c>
      <c r="W90" s="112">
        <v>7245</v>
      </c>
      <c r="X90" s="112">
        <v>7326</v>
      </c>
      <c r="Y90" s="112">
        <v>7644</v>
      </c>
      <c r="Z90" s="112">
        <v>7526</v>
      </c>
    </row>
    <row r="91" spans="1:30" ht="15" customHeight="1" x14ac:dyDescent="0.25">
      <c r="A91" s="49" t="s">
        <v>7</v>
      </c>
      <c r="B91" s="49"/>
      <c r="C91" s="57" t="str">
        <f t="shared" si="3"/>
        <v>$6,571.5 mil</v>
      </c>
      <c r="D91" s="96">
        <f t="shared" si="4"/>
        <v>9.6730674353639134E-2</v>
      </c>
      <c r="E91" s="97">
        <f t="shared" si="5"/>
        <v>9.6730674353639134E-2</v>
      </c>
      <c r="F91" s="96">
        <f t="shared" si="6"/>
        <v>0.3192290978613832</v>
      </c>
      <c r="G91" s="97">
        <f t="shared" si="7"/>
        <v>0.3192290978613832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46697</v>
      </c>
      <c r="W91" s="112">
        <v>47403</v>
      </c>
      <c r="X91" s="112">
        <v>48183</v>
      </c>
      <c r="Y91" s="112">
        <v>50237</v>
      </c>
      <c r="Z91" s="112">
        <v>52072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3204</v>
      </c>
      <c r="W93" s="112">
        <v>3343</v>
      </c>
      <c r="X93" s="112">
        <v>3362</v>
      </c>
      <c r="Y93" s="112">
        <v>3500</v>
      </c>
      <c r="Z93" s="112">
        <v>3624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9099</v>
      </c>
      <c r="W94" s="112">
        <v>9345</v>
      </c>
      <c r="X94" s="112">
        <v>9523</v>
      </c>
      <c r="Y94" s="112">
        <v>9957</v>
      </c>
      <c r="Z94" s="112">
        <v>10203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1412</v>
      </c>
      <c r="W95" s="112">
        <v>1494</v>
      </c>
      <c r="X95" s="112">
        <v>1540</v>
      </c>
      <c r="Y95" s="112">
        <v>1671</v>
      </c>
      <c r="Z95" s="112">
        <v>1771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7077</v>
      </c>
      <c r="W96" s="112">
        <v>7483</v>
      </c>
      <c r="X96" s="112">
        <v>7957</v>
      </c>
      <c r="Y96" s="112">
        <v>8419</v>
      </c>
      <c r="Z96" s="112">
        <v>8846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8179</v>
      </c>
      <c r="W97" s="112">
        <v>8195</v>
      </c>
      <c r="X97" s="112">
        <v>8165</v>
      </c>
      <c r="Y97" s="112">
        <v>8409</v>
      </c>
      <c r="Z97" s="112">
        <v>8535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4432</v>
      </c>
      <c r="W98" s="112">
        <v>4427</v>
      </c>
      <c r="X98" s="112">
        <v>4488</v>
      </c>
      <c r="Y98" s="112">
        <v>4597</v>
      </c>
      <c r="Z98" s="112">
        <v>4760</v>
      </c>
    </row>
    <row r="99" spans="1:32" ht="15" customHeight="1" x14ac:dyDescent="0.25">
      <c r="S99" s="115" t="s">
        <v>196</v>
      </c>
      <c r="T99" s="115"/>
      <c r="U99" s="112"/>
      <c r="V99" s="112">
        <v>372</v>
      </c>
      <c r="W99" s="112">
        <v>353</v>
      </c>
      <c r="X99" s="112">
        <v>369</v>
      </c>
      <c r="Y99" s="112">
        <v>407</v>
      </c>
      <c r="Z99" s="112">
        <v>615</v>
      </c>
    </row>
    <row r="100" spans="1:32" ht="15" customHeight="1" x14ac:dyDescent="0.25">
      <c r="S100" s="115" t="s">
        <v>58</v>
      </c>
      <c r="T100" s="115"/>
      <c r="U100" s="112"/>
      <c r="V100" s="112">
        <v>3505</v>
      </c>
      <c r="W100" s="112">
        <v>3548</v>
      </c>
      <c r="X100" s="112">
        <v>3787</v>
      </c>
      <c r="Y100" s="112">
        <v>3934</v>
      </c>
      <c r="Z100" s="112">
        <v>3874</v>
      </c>
    </row>
    <row r="101" spans="1:32" x14ac:dyDescent="0.25">
      <c r="A101" s="18"/>
      <c r="S101" s="118" t="s">
        <v>53</v>
      </c>
      <c r="T101" s="118"/>
      <c r="U101" s="112"/>
      <c r="V101" s="112">
        <v>43970</v>
      </c>
      <c r="W101" s="112">
        <v>45016</v>
      </c>
      <c r="X101" s="112">
        <v>46008</v>
      </c>
      <c r="Y101" s="112">
        <v>48184</v>
      </c>
      <c r="Z101" s="112">
        <v>49851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93780</v>
      </c>
      <c r="W104" s="112">
        <v>100409</v>
      </c>
      <c r="X104" s="112">
        <v>102648</v>
      </c>
      <c r="Y104" s="112">
        <v>112290</v>
      </c>
      <c r="Z104" s="112">
        <v>119375</v>
      </c>
      <c r="AB104" s="109" t="str">
        <f>TEXT(Z104,"###,###")</f>
        <v>119,375</v>
      </c>
      <c r="AD104" s="130">
        <f>Z104/($Z$4)*100</f>
        <v>76.237035712461036</v>
      </c>
      <c r="AF104" s="109"/>
    </row>
    <row r="105" spans="1:32" x14ac:dyDescent="0.25">
      <c r="S105" s="115" t="s">
        <v>17</v>
      </c>
      <c r="T105" s="115"/>
      <c r="U105" s="112"/>
      <c r="V105" s="112">
        <v>25202</v>
      </c>
      <c r="W105" s="112">
        <v>24902</v>
      </c>
      <c r="X105" s="112">
        <v>25404</v>
      </c>
      <c r="Y105" s="112">
        <v>26686</v>
      </c>
      <c r="Z105" s="112">
        <v>25811</v>
      </c>
      <c r="AB105" s="109" t="str">
        <f>TEXT(Z105,"###,###")</f>
        <v>25,811</v>
      </c>
      <c r="AD105" s="130">
        <f>Z105/($Z$4)*100</f>
        <v>16.483804220099117</v>
      </c>
      <c r="AF105" s="109"/>
    </row>
    <row r="106" spans="1:32" x14ac:dyDescent="0.25">
      <c r="S106" s="118" t="s">
        <v>53</v>
      </c>
      <c r="T106" s="118"/>
      <c r="U106" s="120"/>
      <c r="V106" s="120">
        <v>118982</v>
      </c>
      <c r="W106" s="120">
        <v>125311</v>
      </c>
      <c r="X106" s="120">
        <v>128052</v>
      </c>
      <c r="Y106" s="120">
        <v>138976</v>
      </c>
      <c r="Z106" s="120">
        <v>145186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17708</v>
      </c>
      <c r="W108" s="112">
        <v>17746</v>
      </c>
      <c r="X108" s="112">
        <v>18926</v>
      </c>
      <c r="Y108" s="112">
        <v>20619</v>
      </c>
      <c r="Z108" s="112">
        <v>19949</v>
      </c>
      <c r="AB108" s="109" t="str">
        <f>TEXT(Z108,"###,###")</f>
        <v>19,949</v>
      </c>
      <c r="AD108" s="130">
        <f>Z108/($Z$4)*100</f>
        <v>12.740126705155062</v>
      </c>
      <c r="AF108" s="109"/>
    </row>
    <row r="109" spans="1:32" x14ac:dyDescent="0.25">
      <c r="S109" s="115" t="s">
        <v>20</v>
      </c>
      <c r="T109" s="115"/>
      <c r="U109" s="112"/>
      <c r="V109" s="112">
        <v>19248</v>
      </c>
      <c r="W109" s="112">
        <v>19744</v>
      </c>
      <c r="X109" s="112">
        <v>22525</v>
      </c>
      <c r="Y109" s="112">
        <v>22909</v>
      </c>
      <c r="Z109" s="112">
        <v>23733</v>
      </c>
      <c r="AB109" s="109" t="str">
        <f>TEXT(Z109,"###,###")</f>
        <v>23,733</v>
      </c>
      <c r="AD109" s="130">
        <f>Z109/($Z$4)*100</f>
        <v>15.156720993204924</v>
      </c>
      <c r="AF109" s="109"/>
    </row>
    <row r="110" spans="1:32" x14ac:dyDescent="0.25">
      <c r="S110" s="115" t="s">
        <v>21</v>
      </c>
      <c r="T110" s="115"/>
      <c r="U110" s="112"/>
      <c r="V110" s="112">
        <v>29360</v>
      </c>
      <c r="W110" s="112">
        <v>28690</v>
      </c>
      <c r="X110" s="112">
        <v>31231</v>
      </c>
      <c r="Y110" s="112">
        <v>34704</v>
      </c>
      <c r="Z110" s="112">
        <v>37265</v>
      </c>
      <c r="AB110" s="109" t="str">
        <f>TEXT(Z110,"###,###")</f>
        <v>37,265</v>
      </c>
      <c r="AD110" s="130">
        <f>Z110/($Z$4)*100</f>
        <v>23.798727839370564</v>
      </c>
      <c r="AF110" s="109"/>
    </row>
    <row r="111" spans="1:32" x14ac:dyDescent="0.25">
      <c r="S111" s="115" t="s">
        <v>22</v>
      </c>
      <c r="T111" s="115"/>
      <c r="U111" s="112"/>
      <c r="V111" s="112">
        <v>52573</v>
      </c>
      <c r="W111" s="112">
        <v>52495</v>
      </c>
      <c r="X111" s="112">
        <v>55370</v>
      </c>
      <c r="Y111" s="112">
        <v>60746</v>
      </c>
      <c r="Z111" s="112">
        <v>64232</v>
      </c>
      <c r="AB111" s="109" t="str">
        <f>TEXT(Z111,"###,###")</f>
        <v>64,232</v>
      </c>
      <c r="AD111" s="130">
        <f>Z111/($Z$4)*100</f>
        <v>41.02079395085066</v>
      </c>
      <c r="AF111" s="109"/>
    </row>
    <row r="112" spans="1:32" x14ac:dyDescent="0.25">
      <c r="S112" s="118" t="s">
        <v>53</v>
      </c>
      <c r="T112" s="118"/>
      <c r="U112" s="112"/>
      <c r="V112" s="112">
        <v>130285</v>
      </c>
      <c r="W112" s="112">
        <v>130470</v>
      </c>
      <c r="X112" s="112">
        <v>139650</v>
      </c>
      <c r="Y112" s="112">
        <v>150920</v>
      </c>
      <c r="Z112" s="112">
        <v>156583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40.93</v>
      </c>
      <c r="W118" s="131">
        <v>41.29</v>
      </c>
      <c r="X118" s="131">
        <v>41.14</v>
      </c>
      <c r="Y118" s="131">
        <v>40.98</v>
      </c>
      <c r="Z118" s="131">
        <v>40.79</v>
      </c>
      <c r="AB118" s="109" t="str">
        <f>TEXT(Z118,"##.0")</f>
        <v>40.8</v>
      </c>
    </row>
    <row r="120" spans="19:32" x14ac:dyDescent="0.25">
      <c r="S120" s="101" t="s">
        <v>97</v>
      </c>
      <c r="T120" s="112"/>
      <c r="U120" s="112"/>
      <c r="V120" s="112">
        <v>76478</v>
      </c>
      <c r="W120" s="112">
        <v>77274</v>
      </c>
      <c r="X120" s="112">
        <v>78555</v>
      </c>
      <c r="Y120" s="112">
        <v>82068</v>
      </c>
      <c r="Z120" s="112">
        <v>85101</v>
      </c>
      <c r="AB120" s="109" t="str">
        <f>TEXT(Z120,"###,###")</f>
        <v>85,101</v>
      </c>
    </row>
    <row r="121" spans="19:32" x14ac:dyDescent="0.25">
      <c r="S121" s="101" t="s">
        <v>98</v>
      </c>
      <c r="T121" s="112"/>
      <c r="U121" s="112"/>
      <c r="V121" s="112">
        <v>6579</v>
      </c>
      <c r="W121" s="112">
        <v>7266</v>
      </c>
      <c r="X121" s="112">
        <v>7292</v>
      </c>
      <c r="Y121" s="112">
        <v>7493</v>
      </c>
      <c r="Z121" s="112">
        <v>7766</v>
      </c>
      <c r="AB121" s="109" t="str">
        <f>TEXT(Z121,"###,###")</f>
        <v>7,766</v>
      </c>
    </row>
    <row r="122" spans="19:32" x14ac:dyDescent="0.25">
      <c r="S122" s="101" t="s">
        <v>99</v>
      </c>
      <c r="T122" s="112"/>
      <c r="U122" s="112"/>
      <c r="V122" s="112">
        <v>7606</v>
      </c>
      <c r="W122" s="112">
        <v>7885</v>
      </c>
      <c r="X122" s="112">
        <v>8469</v>
      </c>
      <c r="Y122" s="112">
        <v>8974</v>
      </c>
      <c r="Z122" s="112">
        <v>9167</v>
      </c>
      <c r="AB122" s="109" t="str">
        <f>TEXT(Z122,"###,###")</f>
        <v>9,167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84084</v>
      </c>
      <c r="W124" s="112">
        <v>85159</v>
      </c>
      <c r="X124" s="112">
        <v>87024</v>
      </c>
      <c r="Y124" s="112">
        <v>91042</v>
      </c>
      <c r="Z124" s="112">
        <v>94268</v>
      </c>
      <c r="AB124" s="109" t="str">
        <f>TEXT(Z124,"###,###")</f>
        <v>94,268</v>
      </c>
      <c r="AD124" s="127">
        <f>Z124/$Z$7*100</f>
        <v>92.391528064999846</v>
      </c>
    </row>
    <row r="125" spans="19:32" x14ac:dyDescent="0.25">
      <c r="S125" s="101" t="s">
        <v>101</v>
      </c>
      <c r="T125" s="112"/>
      <c r="U125" s="112"/>
      <c r="V125" s="112">
        <v>14185</v>
      </c>
      <c r="W125" s="112">
        <v>15151</v>
      </c>
      <c r="X125" s="112">
        <v>15761</v>
      </c>
      <c r="Y125" s="112">
        <v>16467</v>
      </c>
      <c r="Z125" s="112">
        <v>16933</v>
      </c>
      <c r="AB125" s="109" t="str">
        <f>TEXT(Z125,"###,###")</f>
        <v>16,933</v>
      </c>
      <c r="AD125" s="127">
        <f>Z125/$Z$7*100</f>
        <v>16.5959365290941</v>
      </c>
    </row>
    <row r="127" spans="19:32" x14ac:dyDescent="0.25">
      <c r="S127" s="101" t="s">
        <v>102</v>
      </c>
      <c r="T127" s="112"/>
      <c r="U127" s="112"/>
      <c r="V127" s="112">
        <v>46697</v>
      </c>
      <c r="W127" s="112">
        <v>47403</v>
      </c>
      <c r="X127" s="112">
        <v>48183</v>
      </c>
      <c r="Y127" s="112">
        <v>50237</v>
      </c>
      <c r="Z127" s="112">
        <v>52071</v>
      </c>
      <c r="AB127" s="109" t="str">
        <f>TEXT(Z127,"###,###")</f>
        <v>52,071</v>
      </c>
      <c r="AD127" s="127">
        <f>Z127/$Z$7*100</f>
        <v>51.034489517891622</v>
      </c>
    </row>
    <row r="128" spans="19:32" x14ac:dyDescent="0.25">
      <c r="S128" s="101" t="s">
        <v>103</v>
      </c>
      <c r="T128" s="112"/>
      <c r="U128" s="112"/>
      <c r="V128" s="112">
        <v>43969</v>
      </c>
      <c r="W128" s="112">
        <v>45018</v>
      </c>
      <c r="X128" s="112">
        <v>46010</v>
      </c>
      <c r="Y128" s="112">
        <v>48178</v>
      </c>
      <c r="Z128" s="112">
        <v>49851</v>
      </c>
      <c r="AB128" s="109" t="str">
        <f>TEXT(Z128,"###,###")</f>
        <v>49,851</v>
      </c>
      <c r="AD128" s="127">
        <f>Z128/$Z$7*100</f>
        <v>48.858680205035725</v>
      </c>
    </row>
    <row r="130" spans="19:20" x14ac:dyDescent="0.25">
      <c r="S130" s="101" t="s">
        <v>277</v>
      </c>
      <c r="T130" s="127">
        <v>83.407003753761117</v>
      </c>
    </row>
    <row r="131" spans="19:20" x14ac:dyDescent="0.25">
      <c r="S131" s="101" t="s">
        <v>278</v>
      </c>
      <c r="T131" s="127">
        <v>7.6114122178553583</v>
      </c>
    </row>
    <row r="132" spans="19:20" x14ac:dyDescent="0.25">
      <c r="S132" s="101" t="s">
        <v>279</v>
      </c>
      <c r="T132" s="127">
        <v>8.9845243112387418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5DB07-5057-46C5-B423-2EC1EB96A9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C8C29BF-8B26-4FCF-892C-53FD22375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D39FA9E-68E2-46B0-8AED-1695262830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FCCCB1-08EB-434F-B41A-8DFE7A393F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230F-BA92-45E2-8344-2411AE4779C9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 Blackall-Tambo,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1400</v>
      </c>
      <c r="W4" s="108">
        <v>1655</v>
      </c>
      <c r="X4" s="108">
        <v>1697</v>
      </c>
      <c r="Y4" s="108">
        <v>1738</v>
      </c>
      <c r="Z4" s="108">
        <v>1816</v>
      </c>
      <c r="AB4" s="109" t="str">
        <f>TEXT(Z4,"###,###")</f>
        <v>1,816</v>
      </c>
      <c r="AD4" s="110">
        <f>Z4/Y4-1</f>
        <v>4.487917146145004E-2</v>
      </c>
      <c r="AF4" s="110">
        <f>Z4/V4-1</f>
        <v>0.29714285714285715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707</v>
      </c>
      <c r="W5" s="108">
        <v>831</v>
      </c>
      <c r="X5" s="108">
        <v>855</v>
      </c>
      <c r="Y5" s="108">
        <v>873</v>
      </c>
      <c r="Z5" s="108">
        <v>916</v>
      </c>
      <c r="AB5" s="109" t="str">
        <f>TEXT(Z5,"###,###")</f>
        <v>916</v>
      </c>
      <c r="AD5" s="110">
        <f t="shared" ref="AD5:AD9" si="0">Z5/Y5-1</f>
        <v>4.9255441008018375E-2</v>
      </c>
      <c r="AF5" s="110">
        <f t="shared" ref="AF5:AF9" si="1">Z5/V5-1</f>
        <v>0.29561527581329572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686</v>
      </c>
      <c r="W6" s="108">
        <v>826</v>
      </c>
      <c r="X6" s="108">
        <v>838</v>
      </c>
      <c r="Y6" s="108">
        <v>860</v>
      </c>
      <c r="Z6" s="108">
        <v>897</v>
      </c>
      <c r="AB6" s="109" t="str">
        <f>TEXT(Z6,"###,###")</f>
        <v>897</v>
      </c>
      <c r="AD6" s="110">
        <f t="shared" si="0"/>
        <v>4.3023255813953387E-2</v>
      </c>
      <c r="AF6" s="110">
        <f t="shared" si="1"/>
        <v>0.30758017492711365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952</v>
      </c>
      <c r="W7" s="108">
        <v>1100</v>
      </c>
      <c r="X7" s="108">
        <v>1113</v>
      </c>
      <c r="Y7" s="108">
        <v>1133</v>
      </c>
      <c r="Z7" s="108">
        <v>1190</v>
      </c>
      <c r="AB7" s="109" t="str">
        <f>TEXT(Z7,"###,###")</f>
        <v>1,190</v>
      </c>
      <c r="AD7" s="110">
        <f t="shared" si="0"/>
        <v>5.0308914386584247E-2</v>
      </c>
      <c r="AF7" s="110">
        <f t="shared" si="1"/>
        <v>0.25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1,816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1,190</v>
      </c>
      <c r="P8" s="67"/>
      <c r="S8" s="107" t="s">
        <v>82</v>
      </c>
      <c r="T8" s="108"/>
      <c r="U8" s="108"/>
      <c r="V8" s="108">
        <v>35773</v>
      </c>
      <c r="W8" s="108">
        <v>37464.639999999999</v>
      </c>
      <c r="X8" s="108">
        <v>36783.53</v>
      </c>
      <c r="Y8" s="108">
        <v>42248</v>
      </c>
      <c r="Z8" s="108">
        <v>47307</v>
      </c>
      <c r="AB8" s="109" t="str">
        <f>TEXT(Z8,"$###,###")</f>
        <v>$47,307</v>
      </c>
      <c r="AD8" s="110">
        <f t="shared" si="0"/>
        <v>0.11974531338761607</v>
      </c>
      <c r="AF8" s="110">
        <f t="shared" si="1"/>
        <v>0.32242193833337995</v>
      </c>
    </row>
    <row r="9" spans="1:32" x14ac:dyDescent="0.25">
      <c r="A9" s="30" t="s">
        <v>14</v>
      </c>
      <c r="B9" s="71"/>
      <c r="C9" s="72"/>
      <c r="D9" s="73">
        <f>AD104</f>
        <v>60.352422907488986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51.008403361344534</v>
      </c>
      <c r="P9" s="74" t="s">
        <v>83</v>
      </c>
      <c r="S9" s="107" t="s">
        <v>7</v>
      </c>
      <c r="T9" s="108"/>
      <c r="U9" s="108"/>
      <c r="V9" s="108">
        <v>40879871</v>
      </c>
      <c r="W9" s="108">
        <v>55523255</v>
      </c>
      <c r="X9" s="108">
        <v>55143877</v>
      </c>
      <c r="Y9" s="108">
        <v>75844567</v>
      </c>
      <c r="Z9" s="108">
        <v>71701484</v>
      </c>
      <c r="AB9" s="109" t="str">
        <f>TEXT(Z9/1000000,"$#,###.0")&amp;" mil"</f>
        <v>$71.7 mil</v>
      </c>
      <c r="AD9" s="110">
        <f t="shared" si="0"/>
        <v>-5.4625969451444045E-2</v>
      </c>
      <c r="AF9" s="110">
        <f t="shared" si="1"/>
        <v>0.75395573043760344</v>
      </c>
    </row>
    <row r="10" spans="1:32" x14ac:dyDescent="0.25">
      <c r="A10" s="30" t="s">
        <v>17</v>
      </c>
      <c r="B10" s="71"/>
      <c r="C10" s="72"/>
      <c r="D10" s="73">
        <f>AD105</f>
        <v>21.310572687224667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48.655462184873947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61.092436974789919</v>
      </c>
      <c r="P11" s="74" t="s">
        <v>83</v>
      </c>
      <c r="S11" s="107" t="s">
        <v>29</v>
      </c>
      <c r="T11" s="112"/>
      <c r="U11" s="112"/>
      <c r="V11" s="112">
        <v>1068</v>
      </c>
      <c r="W11" s="112">
        <v>1232</v>
      </c>
      <c r="X11" s="112">
        <v>1272</v>
      </c>
      <c r="Y11" s="112">
        <v>1299</v>
      </c>
      <c r="Z11" s="112">
        <v>1354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19.663865546218489</v>
      </c>
      <c r="P12" s="74" t="s">
        <v>83</v>
      </c>
      <c r="S12" s="107" t="s">
        <v>30</v>
      </c>
      <c r="T12" s="112"/>
      <c r="U12" s="112"/>
      <c r="V12" s="112">
        <v>332</v>
      </c>
      <c r="W12" s="112">
        <v>421</v>
      </c>
      <c r="X12" s="112">
        <v>425</v>
      </c>
      <c r="Y12" s="112">
        <v>431</v>
      </c>
      <c r="Z12" s="112">
        <v>464</v>
      </c>
    </row>
    <row r="13" spans="1:32" ht="15" customHeight="1" x14ac:dyDescent="0.25">
      <c r="A13" s="30" t="s">
        <v>19</v>
      </c>
      <c r="B13" s="72"/>
      <c r="C13" s="72"/>
      <c r="D13" s="73">
        <f>AD108</f>
        <v>24.779735682819386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19.495798319327733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13.656387665198238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22.191629955947135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16.541353383458645</v>
      </c>
      <c r="P15" s="74" t="s">
        <v>83</v>
      </c>
      <c r="S15" s="115" t="s">
        <v>59</v>
      </c>
      <c r="T15" s="115"/>
      <c r="U15" s="116"/>
      <c r="V15" s="116">
        <v>272</v>
      </c>
      <c r="W15" s="116">
        <v>409</v>
      </c>
      <c r="X15" s="116">
        <v>387</v>
      </c>
      <c r="Y15" s="112">
        <v>397</v>
      </c>
      <c r="Z15" s="112">
        <v>435</v>
      </c>
      <c r="AB15" s="117">
        <f t="shared" ref="AB15:AB34" si="2">IF(Z15="np",0,Z15/$Z$34)</f>
        <v>0.23940561364887178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21.58590308370044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83.458646616541358</v>
      </c>
      <c r="P16" s="37" t="s">
        <v>83</v>
      </c>
      <c r="S16" s="115" t="s">
        <v>60</v>
      </c>
      <c r="T16" s="115"/>
      <c r="U16" s="116"/>
      <c r="V16" s="116">
        <v>15</v>
      </c>
      <c r="W16" s="116">
        <v>23</v>
      </c>
      <c r="X16" s="116">
        <v>15</v>
      </c>
      <c r="Y16" s="112">
        <v>15</v>
      </c>
      <c r="Z16" s="112">
        <v>19</v>
      </c>
      <c r="AB16" s="117">
        <f t="shared" si="2"/>
        <v>1.0456796917996699E-2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36</v>
      </c>
      <c r="W17" s="116">
        <v>32</v>
      </c>
      <c r="X17" s="116">
        <v>28</v>
      </c>
      <c r="Y17" s="112">
        <v>30</v>
      </c>
      <c r="Z17" s="112">
        <v>33</v>
      </c>
      <c r="AB17" s="117">
        <f t="shared" si="2"/>
        <v>1.8161805173362685E-2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</v>
      </c>
      <c r="W18" s="116">
        <v>20</v>
      </c>
      <c r="X18" s="116">
        <v>19</v>
      </c>
      <c r="Y18" s="112">
        <v>24</v>
      </c>
      <c r="Z18" s="112">
        <v>17</v>
      </c>
      <c r="AB18" s="117">
        <f t="shared" si="2"/>
        <v>9.3560814529444133E-3</v>
      </c>
    </row>
    <row r="19" spans="1:28" x14ac:dyDescent="0.25">
      <c r="A19" s="63" t="str">
        <f>$S$1&amp;" ("&amp;$V$2&amp;" to "&amp;$Z$2&amp;")"</f>
        <v>Blackall-Tambo (2018-19 to 2022-23)</v>
      </c>
      <c r="B19" s="63"/>
      <c r="C19" s="63"/>
      <c r="D19" s="63"/>
      <c r="E19" s="63"/>
      <c r="F19" s="63"/>
      <c r="G19" s="63" t="str">
        <f>$S$1&amp;" ("&amp;$V$2&amp;" to "&amp;$Z$2&amp;")"</f>
        <v>Blackall-Tambo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73</v>
      </c>
      <c r="W19" s="116">
        <v>99</v>
      </c>
      <c r="X19" s="116">
        <v>113</v>
      </c>
      <c r="Y19" s="112">
        <v>115</v>
      </c>
      <c r="Z19" s="112">
        <v>107</v>
      </c>
      <c r="AB19" s="117">
        <f t="shared" si="2"/>
        <v>5.8888277380297192E-2</v>
      </c>
    </row>
    <row r="20" spans="1:28" x14ac:dyDescent="0.25">
      <c r="S20" s="115" t="s">
        <v>64</v>
      </c>
      <c r="T20" s="115"/>
      <c r="U20" s="116"/>
      <c r="V20" s="116">
        <v>53</v>
      </c>
      <c r="W20" s="116">
        <v>55</v>
      </c>
      <c r="X20" s="116">
        <v>60</v>
      </c>
      <c r="Y20" s="112">
        <v>52</v>
      </c>
      <c r="Z20" s="112">
        <v>59</v>
      </c>
      <c r="AB20" s="117">
        <f t="shared" si="2"/>
        <v>3.2471106219042374E-2</v>
      </c>
    </row>
    <row r="21" spans="1:28" x14ac:dyDescent="0.25">
      <c r="S21" s="115" t="s">
        <v>65</v>
      </c>
      <c r="T21" s="115"/>
      <c r="U21" s="116"/>
      <c r="V21" s="116">
        <v>90</v>
      </c>
      <c r="W21" s="116">
        <v>105</v>
      </c>
      <c r="X21" s="116">
        <v>120</v>
      </c>
      <c r="Y21" s="112">
        <v>124</v>
      </c>
      <c r="Z21" s="112">
        <v>116</v>
      </c>
      <c r="AB21" s="117">
        <f t="shared" si="2"/>
        <v>6.3841496973032472E-2</v>
      </c>
    </row>
    <row r="22" spans="1:28" x14ac:dyDescent="0.25">
      <c r="S22" s="115" t="s">
        <v>66</v>
      </c>
      <c r="T22" s="115"/>
      <c r="U22" s="116"/>
      <c r="V22" s="116">
        <v>66</v>
      </c>
      <c r="W22" s="116">
        <v>64</v>
      </c>
      <c r="X22" s="116">
        <v>100</v>
      </c>
      <c r="Y22" s="112">
        <v>85</v>
      </c>
      <c r="Z22" s="112">
        <v>128</v>
      </c>
      <c r="AB22" s="117">
        <f t="shared" si="2"/>
        <v>7.0445789763346173E-2</v>
      </c>
    </row>
    <row r="23" spans="1:28" x14ac:dyDescent="0.25">
      <c r="S23" s="115" t="s">
        <v>67</v>
      </c>
      <c r="T23" s="115"/>
      <c r="U23" s="116"/>
      <c r="V23" s="116">
        <v>47</v>
      </c>
      <c r="W23" s="116">
        <v>64</v>
      </c>
      <c r="X23" s="116">
        <v>75</v>
      </c>
      <c r="Y23" s="112">
        <v>73</v>
      </c>
      <c r="Z23" s="112">
        <v>69</v>
      </c>
      <c r="AB23" s="117">
        <f t="shared" si="2"/>
        <v>3.7974683544303799E-2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4</v>
      </c>
      <c r="Y24" s="112">
        <v>5</v>
      </c>
      <c r="Z24" s="112">
        <v>3</v>
      </c>
      <c r="AB24" s="117">
        <f t="shared" si="2"/>
        <v>1.6510731975784259E-3</v>
      </c>
    </row>
    <row r="25" spans="1:28" x14ac:dyDescent="0.25">
      <c r="S25" s="115" t="s">
        <v>69</v>
      </c>
      <c r="T25" s="115"/>
      <c r="U25" s="116"/>
      <c r="V25" s="116">
        <v>26</v>
      </c>
      <c r="W25" s="116">
        <v>28</v>
      </c>
      <c r="X25" s="116">
        <v>44</v>
      </c>
      <c r="Y25" s="112">
        <v>43</v>
      </c>
      <c r="Z25" s="112">
        <v>45</v>
      </c>
      <c r="AB25" s="117">
        <f t="shared" si="2"/>
        <v>2.4766097963676389E-2</v>
      </c>
    </row>
    <row r="26" spans="1:28" x14ac:dyDescent="0.25">
      <c r="S26" s="115" t="s">
        <v>70</v>
      </c>
      <c r="T26" s="115"/>
      <c r="U26" s="116"/>
      <c r="V26" s="116">
        <v>16</v>
      </c>
      <c r="W26" s="116">
        <v>23</v>
      </c>
      <c r="X26" s="116">
        <v>23</v>
      </c>
      <c r="Y26" s="112">
        <v>25</v>
      </c>
      <c r="Z26" s="112">
        <v>29</v>
      </c>
      <c r="AB26" s="117">
        <f t="shared" si="2"/>
        <v>1.5960374243258118E-2</v>
      </c>
    </row>
    <row r="27" spans="1:28" x14ac:dyDescent="0.25">
      <c r="S27" s="115" t="s">
        <v>71</v>
      </c>
      <c r="T27" s="115"/>
      <c r="U27" s="116"/>
      <c r="V27" s="116">
        <v>47</v>
      </c>
      <c r="W27" s="116">
        <v>38</v>
      </c>
      <c r="X27" s="116">
        <v>33</v>
      </c>
      <c r="Y27" s="112">
        <v>43</v>
      </c>
      <c r="Z27" s="112">
        <v>46</v>
      </c>
      <c r="AB27" s="117">
        <f t="shared" si="2"/>
        <v>2.5316455696202531E-2</v>
      </c>
    </row>
    <row r="28" spans="1:28" x14ac:dyDescent="0.25">
      <c r="S28" s="115" t="s">
        <v>72</v>
      </c>
      <c r="T28" s="115"/>
      <c r="U28" s="116"/>
      <c r="V28" s="116">
        <v>48</v>
      </c>
      <c r="W28" s="116">
        <v>59</v>
      </c>
      <c r="X28" s="116">
        <v>54</v>
      </c>
      <c r="Y28" s="112">
        <v>52</v>
      </c>
      <c r="Z28" s="112">
        <v>64</v>
      </c>
      <c r="AB28" s="117">
        <f t="shared" si="2"/>
        <v>3.5222894881673086E-2</v>
      </c>
    </row>
    <row r="29" spans="1:28" x14ac:dyDescent="0.25">
      <c r="S29" s="115" t="s">
        <v>73</v>
      </c>
      <c r="T29" s="115"/>
      <c r="U29" s="116"/>
      <c r="V29" s="116">
        <v>171</v>
      </c>
      <c r="W29" s="116">
        <v>163</v>
      </c>
      <c r="X29" s="116">
        <v>168</v>
      </c>
      <c r="Y29" s="112">
        <v>169</v>
      </c>
      <c r="Z29" s="112">
        <v>159</v>
      </c>
      <c r="AB29" s="117">
        <f t="shared" si="2"/>
        <v>8.7506879471656571E-2</v>
      </c>
    </row>
    <row r="30" spans="1:28" x14ac:dyDescent="0.25">
      <c r="S30" s="115" t="s">
        <v>74</v>
      </c>
      <c r="T30" s="115"/>
      <c r="U30" s="116"/>
      <c r="V30" s="116">
        <v>99</v>
      </c>
      <c r="W30" s="116">
        <v>104</v>
      </c>
      <c r="X30" s="116">
        <v>98</v>
      </c>
      <c r="Y30" s="112">
        <v>111</v>
      </c>
      <c r="Z30" s="112">
        <v>97</v>
      </c>
      <c r="AB30" s="117">
        <f t="shared" si="2"/>
        <v>5.3384700055035775E-2</v>
      </c>
    </row>
    <row r="31" spans="1:28" x14ac:dyDescent="0.25">
      <c r="S31" s="115" t="s">
        <v>75</v>
      </c>
      <c r="T31" s="115"/>
      <c r="U31" s="116"/>
      <c r="V31" s="116">
        <v>127</v>
      </c>
      <c r="W31" s="116">
        <v>139</v>
      </c>
      <c r="X31" s="116">
        <v>141</v>
      </c>
      <c r="Y31" s="112">
        <v>154</v>
      </c>
      <c r="Z31" s="112">
        <v>159</v>
      </c>
      <c r="AB31" s="117">
        <f t="shared" si="2"/>
        <v>8.7506879471656571E-2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</v>
      </c>
      <c r="W32" s="116">
        <v>9</v>
      </c>
      <c r="X32" s="116">
        <v>13</v>
      </c>
      <c r="Y32" s="112">
        <v>18</v>
      </c>
      <c r="Z32" s="112">
        <v>20</v>
      </c>
      <c r="AB32" s="117">
        <f t="shared" si="2"/>
        <v>1.100715465052284E-2</v>
      </c>
    </row>
    <row r="33" spans="19:32" x14ac:dyDescent="0.25">
      <c r="S33" s="115" t="s">
        <v>77</v>
      </c>
      <c r="T33" s="115"/>
      <c r="U33" s="116"/>
      <c r="V33" s="116">
        <v>34</v>
      </c>
      <c r="W33" s="116">
        <v>29</v>
      </c>
      <c r="X33" s="116">
        <v>29</v>
      </c>
      <c r="Y33" s="112">
        <v>31</v>
      </c>
      <c r="Z33" s="112">
        <v>41</v>
      </c>
      <c r="AB33" s="117">
        <f t="shared" si="2"/>
        <v>2.2564667033571822E-2</v>
      </c>
    </row>
    <row r="34" spans="19:32" x14ac:dyDescent="0.25">
      <c r="S34" s="118" t="s">
        <v>53</v>
      </c>
      <c r="T34" s="118"/>
      <c r="U34" s="119"/>
      <c r="V34" s="119">
        <v>1399</v>
      </c>
      <c r="W34" s="119">
        <v>1658</v>
      </c>
      <c r="X34" s="119">
        <v>1697</v>
      </c>
      <c r="Y34" s="120">
        <v>1736</v>
      </c>
      <c r="Z34" s="120">
        <v>1817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800</v>
      </c>
      <c r="W37" s="112">
        <v>937</v>
      </c>
      <c r="X37" s="112">
        <v>913</v>
      </c>
      <c r="Y37" s="112">
        <v>933</v>
      </c>
      <c r="Z37" s="112">
        <v>999</v>
      </c>
      <c r="AB37" s="132">
        <f>Z37/Z40*100</f>
        <v>83.458646616541358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151</v>
      </c>
      <c r="W38" s="112">
        <v>169</v>
      </c>
      <c r="X38" s="112">
        <v>204</v>
      </c>
      <c r="Y38" s="112">
        <v>193</v>
      </c>
      <c r="Z38" s="112">
        <v>198</v>
      </c>
      <c r="AB38" s="132">
        <f>Z38/Z40*100</f>
        <v>16.541353383458645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951</v>
      </c>
      <c r="W40" s="112">
        <v>1106</v>
      </c>
      <c r="X40" s="112">
        <v>1117</v>
      </c>
      <c r="Y40" s="112">
        <v>1126</v>
      </c>
      <c r="Z40" s="112">
        <v>1197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8</v>
      </c>
      <c r="X44" s="112">
        <v>6</v>
      </c>
      <c r="Y44" s="112">
        <v>8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22</v>
      </c>
      <c r="W45" s="112">
        <v>31</v>
      </c>
      <c r="X45" s="112">
        <v>28</v>
      </c>
      <c r="Y45" s="112">
        <v>33</v>
      </c>
      <c r="Z45" s="112">
        <v>25</v>
      </c>
    </row>
    <row r="46" spans="19:32" x14ac:dyDescent="0.25">
      <c r="S46" s="115" t="s">
        <v>38</v>
      </c>
      <c r="T46" s="115"/>
      <c r="U46" s="112"/>
      <c r="V46" s="112">
        <v>31</v>
      </c>
      <c r="W46" s="112">
        <v>50</v>
      </c>
      <c r="X46" s="112">
        <v>57</v>
      </c>
      <c r="Y46" s="112">
        <v>43</v>
      </c>
      <c r="Z46" s="112">
        <v>62</v>
      </c>
    </row>
    <row r="47" spans="19:32" x14ac:dyDescent="0.25">
      <c r="S47" s="115" t="s">
        <v>39</v>
      </c>
      <c r="T47" s="115"/>
      <c r="U47" s="112"/>
      <c r="V47" s="112">
        <v>43</v>
      </c>
      <c r="W47" s="112">
        <v>41</v>
      </c>
      <c r="X47" s="112">
        <v>66</v>
      </c>
      <c r="Y47" s="112">
        <v>67</v>
      </c>
      <c r="Z47" s="112">
        <v>79</v>
      </c>
    </row>
    <row r="48" spans="19:32" x14ac:dyDescent="0.25">
      <c r="S48" s="115" t="s">
        <v>40</v>
      </c>
      <c r="T48" s="115"/>
      <c r="U48" s="112"/>
      <c r="V48" s="112">
        <v>61</v>
      </c>
      <c r="W48" s="112">
        <v>82</v>
      </c>
      <c r="X48" s="112">
        <v>71</v>
      </c>
      <c r="Y48" s="112">
        <v>69</v>
      </c>
      <c r="Z48" s="112">
        <v>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64</v>
      </c>
      <c r="W49" s="112">
        <v>81</v>
      </c>
      <c r="X49" s="112">
        <v>91</v>
      </c>
      <c r="Y49" s="112">
        <v>91</v>
      </c>
      <c r="Z49" s="112">
        <v>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Blackall-Tambo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69</v>
      </c>
      <c r="W50" s="112">
        <v>78</v>
      </c>
      <c r="X50" s="112">
        <v>65</v>
      </c>
      <c r="Y50" s="112">
        <v>76</v>
      </c>
      <c r="Z50" s="112">
        <v>74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</v>
      </c>
      <c r="W51" s="112">
        <v>74</v>
      </c>
      <c r="X51" s="112">
        <v>66</v>
      </c>
      <c r="Y51" s="112">
        <v>59</v>
      </c>
      <c r="Z51" s="112">
        <v>84</v>
      </c>
    </row>
    <row r="52" spans="1:26" ht="15" customHeight="1" x14ac:dyDescent="0.25">
      <c r="S52" s="115" t="s">
        <v>44</v>
      </c>
      <c r="T52" s="115"/>
      <c r="U52" s="112"/>
      <c r="V52" s="112">
        <v>62</v>
      </c>
      <c r="W52" s="112">
        <v>58</v>
      </c>
      <c r="X52" s="112">
        <v>74</v>
      </c>
      <c r="Y52" s="112">
        <v>82</v>
      </c>
      <c r="Z52" s="112">
        <v>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51</v>
      </c>
      <c r="W53" s="112">
        <v>86</v>
      </c>
      <c r="X53" s="112">
        <v>83</v>
      </c>
      <c r="Y53" s="112">
        <v>91</v>
      </c>
      <c r="Z53" s="112">
        <v>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65</v>
      </c>
      <c r="W54" s="112">
        <v>71</v>
      </c>
      <c r="X54" s="112">
        <v>71</v>
      </c>
      <c r="Y54" s="112">
        <v>76</v>
      </c>
      <c r="Z54" s="112">
        <v>80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75</v>
      </c>
      <c r="W55" s="112">
        <v>68</v>
      </c>
      <c r="X55" s="112">
        <v>70</v>
      </c>
      <c r="Y55" s="112">
        <v>63</v>
      </c>
      <c r="Z55" s="112">
        <v>61</v>
      </c>
    </row>
    <row r="56" spans="1:26" ht="15" customHeight="1" x14ac:dyDescent="0.25">
      <c r="S56" s="115" t="s">
        <v>48</v>
      </c>
      <c r="T56" s="115"/>
      <c r="U56" s="112"/>
      <c r="V56" s="112">
        <v>47</v>
      </c>
      <c r="W56" s="112">
        <v>55</v>
      </c>
      <c r="X56" s="112">
        <v>56</v>
      </c>
      <c r="Y56" s="112">
        <v>56</v>
      </c>
      <c r="Z56" s="112">
        <v>54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25</v>
      </c>
      <c r="W57" s="112">
        <v>24</v>
      </c>
      <c r="X57" s="112">
        <v>28</v>
      </c>
      <c r="Y57" s="112">
        <v>29</v>
      </c>
      <c r="Z57" s="112">
        <v>28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</v>
      </c>
      <c r="W58" s="112">
        <v>8</v>
      </c>
      <c r="X58" s="112">
        <v>16</v>
      </c>
      <c r="Y58" s="112">
        <v>13</v>
      </c>
      <c r="Z58" s="112">
        <v>14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3</v>
      </c>
      <c r="X59" s="112">
        <v>5</v>
      </c>
      <c r="Y59" s="112">
        <v>8</v>
      </c>
      <c r="Z59" s="112">
        <v>11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3</v>
      </c>
      <c r="X60" s="112">
        <v>2</v>
      </c>
      <c r="Y60" s="112">
        <v>6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708</v>
      </c>
      <c r="W61" s="112">
        <v>829</v>
      </c>
      <c r="X61" s="112">
        <v>855</v>
      </c>
      <c r="Y61" s="112">
        <v>870</v>
      </c>
      <c r="Z61" s="112">
        <v>913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6</v>
      </c>
      <c r="Y63" s="112">
        <v>4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</v>
      </c>
      <c r="W64" s="112">
        <v>17</v>
      </c>
      <c r="X64" s="112">
        <v>13</v>
      </c>
      <c r="Y64" s="112">
        <v>27</v>
      </c>
      <c r="Z64" s="112">
        <v>36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Blackall-Tambo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</v>
      </c>
      <c r="W65" s="112">
        <v>41</v>
      </c>
      <c r="X65" s="112">
        <v>51</v>
      </c>
      <c r="Y65" s="112">
        <v>37</v>
      </c>
      <c r="Z65" s="112">
        <v>48</v>
      </c>
    </row>
    <row r="66" spans="1:26" x14ac:dyDescent="0.25">
      <c r="S66" s="115" t="s">
        <v>39</v>
      </c>
      <c r="T66" s="115"/>
      <c r="U66" s="112"/>
      <c r="V66" s="112">
        <v>51</v>
      </c>
      <c r="W66" s="112">
        <v>67</v>
      </c>
      <c r="X66" s="112">
        <v>69</v>
      </c>
      <c r="Y66" s="112">
        <v>59</v>
      </c>
      <c r="Z66" s="112">
        <v>66</v>
      </c>
    </row>
    <row r="67" spans="1:26" x14ac:dyDescent="0.25">
      <c r="S67" s="115" t="s">
        <v>40</v>
      </c>
      <c r="T67" s="115"/>
      <c r="U67" s="112"/>
      <c r="V67" s="112">
        <v>74</v>
      </c>
      <c r="W67" s="112">
        <v>94</v>
      </c>
      <c r="X67" s="112">
        <v>64</v>
      </c>
      <c r="Y67" s="112">
        <v>75</v>
      </c>
      <c r="Z67" s="112">
        <v>92</v>
      </c>
    </row>
    <row r="68" spans="1:26" x14ac:dyDescent="0.25">
      <c r="S68" s="115" t="s">
        <v>41</v>
      </c>
      <c r="T68" s="115"/>
      <c r="U68" s="112"/>
      <c r="V68" s="112">
        <v>78</v>
      </c>
      <c r="W68" s="112">
        <v>83</v>
      </c>
      <c r="X68" s="112">
        <v>75</v>
      </c>
      <c r="Y68" s="112">
        <v>94</v>
      </c>
      <c r="Z68" s="112">
        <v>90</v>
      </c>
    </row>
    <row r="69" spans="1:26" x14ac:dyDescent="0.25">
      <c r="S69" s="115" t="s">
        <v>42</v>
      </c>
      <c r="T69" s="115"/>
      <c r="U69" s="112"/>
      <c r="V69" s="112">
        <v>75</v>
      </c>
      <c r="W69" s="112">
        <v>90</v>
      </c>
      <c r="X69" s="112">
        <v>104</v>
      </c>
      <c r="Y69" s="112">
        <v>109</v>
      </c>
      <c r="Z69" s="112">
        <v>91</v>
      </c>
    </row>
    <row r="70" spans="1:26" x14ac:dyDescent="0.25">
      <c r="S70" s="115" t="s">
        <v>43</v>
      </c>
      <c r="T70" s="115"/>
      <c r="U70" s="112"/>
      <c r="V70" s="112">
        <v>63</v>
      </c>
      <c r="W70" s="112">
        <v>62</v>
      </c>
      <c r="X70" s="112">
        <v>65</v>
      </c>
      <c r="Y70" s="112">
        <v>77</v>
      </c>
      <c r="Z70" s="112">
        <v>94</v>
      </c>
    </row>
    <row r="71" spans="1:26" x14ac:dyDescent="0.25">
      <c r="S71" s="115" t="s">
        <v>44</v>
      </c>
      <c r="T71" s="115"/>
      <c r="U71" s="112"/>
      <c r="V71" s="112">
        <v>64</v>
      </c>
      <c r="W71" s="112">
        <v>82</v>
      </c>
      <c r="X71" s="112">
        <v>99</v>
      </c>
      <c r="Y71" s="112">
        <v>88</v>
      </c>
      <c r="Z71" s="112">
        <v>75</v>
      </c>
    </row>
    <row r="72" spans="1:26" x14ac:dyDescent="0.25">
      <c r="S72" s="115" t="s">
        <v>45</v>
      </c>
      <c r="T72" s="115"/>
      <c r="U72" s="112"/>
      <c r="V72" s="112">
        <v>52</v>
      </c>
      <c r="W72" s="112">
        <v>74</v>
      </c>
      <c r="X72" s="112">
        <v>57</v>
      </c>
      <c r="Y72" s="112">
        <v>79</v>
      </c>
      <c r="Z72" s="112">
        <v>91</v>
      </c>
    </row>
    <row r="73" spans="1:26" x14ac:dyDescent="0.25">
      <c r="S73" s="115" t="s">
        <v>46</v>
      </c>
      <c r="T73" s="115"/>
      <c r="U73" s="112"/>
      <c r="V73" s="112">
        <v>80</v>
      </c>
      <c r="W73" s="112">
        <v>80</v>
      </c>
      <c r="X73" s="112">
        <v>89</v>
      </c>
      <c r="Y73" s="112">
        <v>68</v>
      </c>
      <c r="Z73" s="112">
        <v>66</v>
      </c>
    </row>
    <row r="74" spans="1:26" x14ac:dyDescent="0.25">
      <c r="S74" s="115" t="s">
        <v>47</v>
      </c>
      <c r="T74" s="115"/>
      <c r="U74" s="112"/>
      <c r="V74" s="112">
        <v>50</v>
      </c>
      <c r="W74" s="112">
        <v>56</v>
      </c>
      <c r="X74" s="112">
        <v>70</v>
      </c>
      <c r="Y74" s="112">
        <v>72</v>
      </c>
      <c r="Z74" s="112">
        <v>73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39</v>
      </c>
      <c r="X75" s="112">
        <v>42</v>
      </c>
      <c r="Y75" s="112">
        <v>35</v>
      </c>
      <c r="Z75" s="112">
        <v>42</v>
      </c>
    </row>
    <row r="76" spans="1:26" x14ac:dyDescent="0.25">
      <c r="S76" s="115" t="s">
        <v>49</v>
      </c>
      <c r="T76" s="115"/>
      <c r="U76" s="112"/>
      <c r="V76" s="112">
        <v>21</v>
      </c>
      <c r="W76" s="112">
        <v>18</v>
      </c>
      <c r="X76" s="112">
        <v>23</v>
      </c>
      <c r="Y76" s="112">
        <v>33</v>
      </c>
      <c r="Z76" s="112">
        <v>27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5</v>
      </c>
      <c r="X77" s="112">
        <v>6</v>
      </c>
      <c r="Y77" s="112">
        <v>8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5</v>
      </c>
      <c r="X78" s="112">
        <v>4</v>
      </c>
      <c r="Y78" s="112">
        <v>4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686</v>
      </c>
      <c r="W80" s="112">
        <v>826</v>
      </c>
      <c r="X80" s="112">
        <v>838</v>
      </c>
      <c r="Y80" s="112">
        <v>862</v>
      </c>
      <c r="Z80" s="112">
        <v>900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Blackall-Tambo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31</v>
      </c>
      <c r="W83" s="112">
        <v>43</v>
      </c>
      <c r="X83" s="112">
        <v>46</v>
      </c>
      <c r="Y83" s="112">
        <v>50</v>
      </c>
      <c r="Z83" s="112">
        <v>56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21</v>
      </c>
      <c r="W84" s="112">
        <v>19</v>
      </c>
      <c r="X84" s="112">
        <v>28</v>
      </c>
      <c r="Y84" s="112">
        <v>22</v>
      </c>
      <c r="Z84" s="112">
        <v>22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58</v>
      </c>
      <c r="W85" s="112">
        <v>58</v>
      </c>
      <c r="X85" s="112">
        <v>75</v>
      </c>
      <c r="Y85" s="112">
        <v>71</v>
      </c>
      <c r="Z85" s="112">
        <v>72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1,816</v>
      </c>
      <c r="D86" s="96">
        <f t="shared" ref="D86:D91" si="4">AD4</f>
        <v>4.487917146145004E-2</v>
      </c>
      <c r="E86" s="97">
        <f t="shared" ref="E86:E91" si="5">AD4</f>
        <v>4.487917146145004E-2</v>
      </c>
      <c r="F86" s="96">
        <f t="shared" ref="F86:F91" si="6">AF4</f>
        <v>0.29714285714285715</v>
      </c>
      <c r="G86" s="97">
        <f t="shared" ref="G86:G91" si="7">AF4</f>
        <v>0.29714285714285715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</v>
      </c>
      <c r="W86" s="112">
        <v>12</v>
      </c>
      <c r="X86" s="112">
        <v>18</v>
      </c>
      <c r="Y86" s="112">
        <v>13</v>
      </c>
      <c r="Z86" s="112">
        <v>16</v>
      </c>
    </row>
    <row r="87" spans="1:30" ht="15" customHeight="1" x14ac:dyDescent="0.25">
      <c r="A87" s="98" t="s">
        <v>4</v>
      </c>
      <c r="B87" s="49"/>
      <c r="C87" s="57" t="str">
        <f t="shared" si="3"/>
        <v>916</v>
      </c>
      <c r="D87" s="96">
        <f t="shared" si="4"/>
        <v>4.9255441008018375E-2</v>
      </c>
      <c r="E87" s="97">
        <f t="shared" si="5"/>
        <v>4.9255441008018375E-2</v>
      </c>
      <c r="F87" s="96">
        <f t="shared" si="6"/>
        <v>0.29561527581329572</v>
      </c>
      <c r="G87" s="97">
        <f t="shared" si="7"/>
        <v>0.29561527581329572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</v>
      </c>
      <c r="W87" s="112">
        <v>8</v>
      </c>
      <c r="X87" s="112">
        <v>5</v>
      </c>
      <c r="Y87" s="112">
        <v>6</v>
      </c>
      <c r="Z87" s="112">
        <v>9</v>
      </c>
    </row>
    <row r="88" spans="1:30" ht="15" customHeight="1" x14ac:dyDescent="0.25">
      <c r="A88" s="98" t="s">
        <v>5</v>
      </c>
      <c r="B88" s="49"/>
      <c r="C88" s="57" t="str">
        <f t="shared" si="3"/>
        <v>897</v>
      </c>
      <c r="D88" s="96">
        <f t="shared" si="4"/>
        <v>4.3023255813953387E-2</v>
      </c>
      <c r="E88" s="97">
        <f t="shared" si="5"/>
        <v>4.3023255813953387E-2</v>
      </c>
      <c r="F88" s="96">
        <f t="shared" si="6"/>
        <v>0.30758017492711365</v>
      </c>
      <c r="G88" s="97">
        <f t="shared" si="7"/>
        <v>0.30758017492711365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19</v>
      </c>
      <c r="W88" s="112">
        <v>18</v>
      </c>
      <c r="X88" s="112">
        <v>18</v>
      </c>
      <c r="Y88" s="112">
        <v>13</v>
      </c>
      <c r="Z88" s="112">
        <v>21</v>
      </c>
    </row>
    <row r="89" spans="1:30" ht="15" customHeight="1" x14ac:dyDescent="0.25">
      <c r="A89" s="49" t="s">
        <v>6</v>
      </c>
      <c r="B89" s="49"/>
      <c r="C89" s="57" t="str">
        <f t="shared" si="3"/>
        <v>1,190</v>
      </c>
      <c r="D89" s="96">
        <f t="shared" si="4"/>
        <v>5.0308914386584247E-2</v>
      </c>
      <c r="E89" s="97">
        <f t="shared" si="5"/>
        <v>5.0308914386584247E-2</v>
      </c>
      <c r="F89" s="96">
        <f t="shared" si="6"/>
        <v>0.25</v>
      </c>
      <c r="G89" s="97">
        <f t="shared" si="7"/>
        <v>0.25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52</v>
      </c>
      <c r="W89" s="112">
        <v>59</v>
      </c>
      <c r="X89" s="112">
        <v>55</v>
      </c>
      <c r="Y89" s="112">
        <v>57</v>
      </c>
      <c r="Z89" s="112">
        <v>74</v>
      </c>
    </row>
    <row r="90" spans="1:30" ht="15" customHeight="1" x14ac:dyDescent="0.25">
      <c r="A90" s="49" t="s">
        <v>95</v>
      </c>
      <c r="B90" s="49"/>
      <c r="C90" s="57" t="str">
        <f t="shared" si="3"/>
        <v>$47,307</v>
      </c>
      <c r="D90" s="96">
        <f t="shared" si="4"/>
        <v>0.11974531338761607</v>
      </c>
      <c r="E90" s="97">
        <f t="shared" si="5"/>
        <v>0.11974531338761607</v>
      </c>
      <c r="F90" s="96">
        <f t="shared" si="6"/>
        <v>0.32242193833337995</v>
      </c>
      <c r="G90" s="97">
        <f t="shared" si="7"/>
        <v>0.32242193833337995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114</v>
      </c>
      <c r="W90" s="112">
        <v>135</v>
      </c>
      <c r="X90" s="112">
        <v>123</v>
      </c>
      <c r="Y90" s="112">
        <v>133</v>
      </c>
      <c r="Z90" s="112">
        <v>113</v>
      </c>
    </row>
    <row r="91" spans="1:30" ht="15" customHeight="1" x14ac:dyDescent="0.25">
      <c r="A91" s="49" t="s">
        <v>7</v>
      </c>
      <c r="B91" s="49"/>
      <c r="C91" s="57" t="str">
        <f t="shared" si="3"/>
        <v>$71.7 mil</v>
      </c>
      <c r="D91" s="96">
        <f t="shared" si="4"/>
        <v>-5.4625969451444045E-2</v>
      </c>
      <c r="E91" s="97">
        <f t="shared" si="5"/>
        <v>-5.4625969451444045E-2</v>
      </c>
      <c r="F91" s="96">
        <f t="shared" si="6"/>
        <v>0.75395573043760344</v>
      </c>
      <c r="G91" s="97">
        <f t="shared" si="7"/>
        <v>0.75395573043760344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477</v>
      </c>
      <c r="W91" s="112">
        <v>556</v>
      </c>
      <c r="X91" s="112">
        <v>567</v>
      </c>
      <c r="Y91" s="112">
        <v>571</v>
      </c>
      <c r="Z91" s="112">
        <v>604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27</v>
      </c>
      <c r="W93" s="112">
        <v>35</v>
      </c>
      <c r="X93" s="112">
        <v>23</v>
      </c>
      <c r="Y93" s="112">
        <v>28</v>
      </c>
      <c r="Z93" s="112">
        <v>35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74</v>
      </c>
      <c r="W94" s="112">
        <v>78</v>
      </c>
      <c r="X94" s="112">
        <v>79</v>
      </c>
      <c r="Y94" s="112">
        <v>75</v>
      </c>
      <c r="Z94" s="112">
        <v>78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19</v>
      </c>
      <c r="W95" s="112">
        <v>17</v>
      </c>
      <c r="X95" s="112">
        <v>12</v>
      </c>
      <c r="Y95" s="112">
        <v>14</v>
      </c>
      <c r="Z95" s="112">
        <v>23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61</v>
      </c>
      <c r="W96" s="112">
        <v>71</v>
      </c>
      <c r="X96" s="112">
        <v>63</v>
      </c>
      <c r="Y96" s="112">
        <v>63</v>
      </c>
      <c r="Z96" s="112">
        <v>76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65</v>
      </c>
      <c r="W97" s="112">
        <v>68</v>
      </c>
      <c r="X97" s="112">
        <v>83</v>
      </c>
      <c r="Y97" s="112">
        <v>81</v>
      </c>
      <c r="Z97" s="112">
        <v>89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46</v>
      </c>
      <c r="W98" s="112">
        <v>58</v>
      </c>
      <c r="X98" s="112">
        <v>51</v>
      </c>
      <c r="Y98" s="112">
        <v>55</v>
      </c>
      <c r="Z98" s="112">
        <v>52</v>
      </c>
    </row>
    <row r="99" spans="1:32" ht="15" customHeight="1" x14ac:dyDescent="0.25">
      <c r="S99" s="115" t="s">
        <v>196</v>
      </c>
      <c r="T99" s="115"/>
      <c r="U99" s="112"/>
      <c r="V99" s="112">
        <v>6</v>
      </c>
      <c r="W99" s="112">
        <v>13</v>
      </c>
      <c r="X99" s="112">
        <v>12</v>
      </c>
      <c r="Y99" s="112">
        <v>11</v>
      </c>
      <c r="Z99" s="112">
        <v>22</v>
      </c>
    </row>
    <row r="100" spans="1:32" ht="15" customHeight="1" x14ac:dyDescent="0.25">
      <c r="S100" s="115" t="s">
        <v>58</v>
      </c>
      <c r="T100" s="115"/>
      <c r="U100" s="112"/>
      <c r="V100" s="112">
        <v>62</v>
      </c>
      <c r="W100" s="112">
        <v>72</v>
      </c>
      <c r="X100" s="112">
        <v>71</v>
      </c>
      <c r="Y100" s="112">
        <v>83</v>
      </c>
      <c r="Z100" s="112">
        <v>65</v>
      </c>
    </row>
    <row r="101" spans="1:32" x14ac:dyDescent="0.25">
      <c r="A101" s="18"/>
      <c r="S101" s="118" t="s">
        <v>53</v>
      </c>
      <c r="T101" s="118"/>
      <c r="U101" s="112"/>
      <c r="V101" s="112">
        <v>475</v>
      </c>
      <c r="W101" s="112">
        <v>543</v>
      </c>
      <c r="X101" s="112">
        <v>540</v>
      </c>
      <c r="Y101" s="112">
        <v>560</v>
      </c>
      <c r="Z101" s="112">
        <v>580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821</v>
      </c>
      <c r="W104" s="112">
        <v>940</v>
      </c>
      <c r="X104" s="112">
        <v>994</v>
      </c>
      <c r="Y104" s="112">
        <v>1015</v>
      </c>
      <c r="Z104" s="112">
        <v>1096</v>
      </c>
      <c r="AB104" s="109" t="str">
        <f>TEXT(Z104,"###,###")</f>
        <v>1,096</v>
      </c>
      <c r="AD104" s="130">
        <f>Z104/($Z$4)*100</f>
        <v>60.352422907488986</v>
      </c>
      <c r="AF104" s="109"/>
    </row>
    <row r="105" spans="1:32" x14ac:dyDescent="0.25">
      <c r="S105" s="115" t="s">
        <v>17</v>
      </c>
      <c r="T105" s="115"/>
      <c r="U105" s="112"/>
      <c r="V105" s="112">
        <v>384</v>
      </c>
      <c r="W105" s="112">
        <v>401</v>
      </c>
      <c r="X105" s="112">
        <v>395</v>
      </c>
      <c r="Y105" s="112">
        <v>407</v>
      </c>
      <c r="Z105" s="112">
        <v>387</v>
      </c>
      <c r="AB105" s="109" t="str">
        <f>TEXT(Z105,"###,###")</f>
        <v>387</v>
      </c>
      <c r="AD105" s="130">
        <f>Z105/($Z$4)*100</f>
        <v>21.310572687224667</v>
      </c>
      <c r="AF105" s="109"/>
    </row>
    <row r="106" spans="1:32" x14ac:dyDescent="0.25">
      <c r="S106" s="118" t="s">
        <v>53</v>
      </c>
      <c r="T106" s="118"/>
      <c r="U106" s="120"/>
      <c r="V106" s="120">
        <v>1205</v>
      </c>
      <c r="W106" s="120">
        <v>1341</v>
      </c>
      <c r="X106" s="120">
        <v>1389</v>
      </c>
      <c r="Y106" s="120">
        <v>1422</v>
      </c>
      <c r="Z106" s="120">
        <v>1483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348</v>
      </c>
      <c r="W108" s="112">
        <v>372</v>
      </c>
      <c r="X108" s="112">
        <v>436</v>
      </c>
      <c r="Y108" s="112">
        <v>415</v>
      </c>
      <c r="Z108" s="112">
        <v>450</v>
      </c>
      <c r="AB108" s="109" t="str">
        <f>TEXT(Z108,"###,###")</f>
        <v>450</v>
      </c>
      <c r="AD108" s="130">
        <f>Z108/($Z$4)*100</f>
        <v>24.779735682819386</v>
      </c>
      <c r="AF108" s="109"/>
    </row>
    <row r="109" spans="1:32" x14ac:dyDescent="0.25">
      <c r="S109" s="115" t="s">
        <v>20</v>
      </c>
      <c r="T109" s="115"/>
      <c r="U109" s="112"/>
      <c r="V109" s="112">
        <v>190</v>
      </c>
      <c r="W109" s="112">
        <v>220</v>
      </c>
      <c r="X109" s="112">
        <v>290</v>
      </c>
      <c r="Y109" s="112">
        <v>272</v>
      </c>
      <c r="Z109" s="112">
        <v>248</v>
      </c>
      <c r="AB109" s="109" t="str">
        <f>TEXT(Z109,"###,###")</f>
        <v>248</v>
      </c>
      <c r="AD109" s="130">
        <f>Z109/($Z$4)*100</f>
        <v>13.656387665198238</v>
      </c>
      <c r="AF109" s="109"/>
    </row>
    <row r="110" spans="1:32" x14ac:dyDescent="0.25">
      <c r="S110" s="115" t="s">
        <v>21</v>
      </c>
      <c r="T110" s="115"/>
      <c r="U110" s="112"/>
      <c r="V110" s="112">
        <v>251</v>
      </c>
      <c r="W110" s="112">
        <v>334</v>
      </c>
      <c r="X110" s="112">
        <v>284</v>
      </c>
      <c r="Y110" s="112">
        <v>332</v>
      </c>
      <c r="Z110" s="112">
        <v>403</v>
      </c>
      <c r="AB110" s="109" t="str">
        <f>TEXT(Z110,"###,###")</f>
        <v>403</v>
      </c>
      <c r="AD110" s="130">
        <f>Z110/($Z$4)*100</f>
        <v>22.191629955947135</v>
      </c>
      <c r="AF110" s="109"/>
    </row>
    <row r="111" spans="1:32" x14ac:dyDescent="0.25">
      <c r="S111" s="115" t="s">
        <v>22</v>
      </c>
      <c r="T111" s="115"/>
      <c r="U111" s="112"/>
      <c r="V111" s="112">
        <v>348</v>
      </c>
      <c r="W111" s="112">
        <v>382</v>
      </c>
      <c r="X111" s="112">
        <v>379</v>
      </c>
      <c r="Y111" s="112">
        <v>409</v>
      </c>
      <c r="Z111" s="112">
        <v>392</v>
      </c>
      <c r="AB111" s="109" t="str">
        <f>TEXT(Z111,"###,###")</f>
        <v>392</v>
      </c>
      <c r="AD111" s="130">
        <f>Z111/($Z$4)*100</f>
        <v>21.58590308370044</v>
      </c>
      <c r="AF111" s="109"/>
    </row>
    <row r="112" spans="1:32" x14ac:dyDescent="0.25">
      <c r="S112" s="118" t="s">
        <v>53</v>
      </c>
      <c r="T112" s="118"/>
      <c r="U112" s="112"/>
      <c r="V112" s="112">
        <v>1399</v>
      </c>
      <c r="W112" s="112">
        <v>1656</v>
      </c>
      <c r="X112" s="112">
        <v>1697</v>
      </c>
      <c r="Y112" s="112">
        <v>1733</v>
      </c>
      <c r="Z112" s="112">
        <v>1818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44.43</v>
      </c>
      <c r="W118" s="131">
        <v>44.69</v>
      </c>
      <c r="X118" s="131">
        <v>44.66</v>
      </c>
      <c r="Y118" s="131">
        <v>44.8</v>
      </c>
      <c r="Z118" s="131">
        <v>44.08</v>
      </c>
      <c r="AB118" s="109" t="str">
        <f>TEXT(Z118,"##.0")</f>
        <v>44.1</v>
      </c>
    </row>
    <row r="120" spans="19:32" x14ac:dyDescent="0.25">
      <c r="S120" s="101" t="s">
        <v>97</v>
      </c>
      <c r="T120" s="112"/>
      <c r="U120" s="112"/>
      <c r="V120" s="112">
        <v>618</v>
      </c>
      <c r="W120" s="112">
        <v>673</v>
      </c>
      <c r="X120" s="112">
        <v>689</v>
      </c>
      <c r="Y120" s="112">
        <v>698</v>
      </c>
      <c r="Z120" s="112">
        <v>727</v>
      </c>
      <c r="AB120" s="109" t="str">
        <f>TEXT(Z120,"###,###")</f>
        <v>727</v>
      </c>
    </row>
    <row r="121" spans="19:32" x14ac:dyDescent="0.25">
      <c r="S121" s="101" t="s">
        <v>98</v>
      </c>
      <c r="T121" s="112"/>
      <c r="U121" s="112"/>
      <c r="V121" s="112">
        <v>169</v>
      </c>
      <c r="W121" s="112">
        <v>224</v>
      </c>
      <c r="X121" s="112">
        <v>233</v>
      </c>
      <c r="Y121" s="112">
        <v>223</v>
      </c>
      <c r="Z121" s="112">
        <v>234</v>
      </c>
      <c r="AB121" s="109" t="str">
        <f>TEXT(Z121,"###,###")</f>
        <v>234</v>
      </c>
    </row>
    <row r="122" spans="19:32" x14ac:dyDescent="0.25">
      <c r="S122" s="101" t="s">
        <v>99</v>
      </c>
      <c r="T122" s="112"/>
      <c r="U122" s="112"/>
      <c r="V122" s="112">
        <v>166</v>
      </c>
      <c r="W122" s="112">
        <v>194</v>
      </c>
      <c r="X122" s="112">
        <v>194</v>
      </c>
      <c r="Y122" s="112">
        <v>211</v>
      </c>
      <c r="Z122" s="112">
        <v>232</v>
      </c>
      <c r="AB122" s="109" t="str">
        <f>TEXT(Z122,"###,###")</f>
        <v>232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784</v>
      </c>
      <c r="W124" s="112">
        <v>867</v>
      </c>
      <c r="X124" s="112">
        <v>883</v>
      </c>
      <c r="Y124" s="112">
        <v>909</v>
      </c>
      <c r="Z124" s="112">
        <v>959</v>
      </c>
      <c r="AB124" s="109" t="str">
        <f>TEXT(Z124,"###,###")</f>
        <v>959</v>
      </c>
      <c r="AD124" s="127">
        <f>Z124/$Z$7*100</f>
        <v>80.588235294117652</v>
      </c>
    </row>
    <row r="125" spans="19:32" x14ac:dyDescent="0.25">
      <c r="S125" s="101" t="s">
        <v>101</v>
      </c>
      <c r="T125" s="112"/>
      <c r="U125" s="112"/>
      <c r="V125" s="112">
        <v>335</v>
      </c>
      <c r="W125" s="112">
        <v>418</v>
      </c>
      <c r="X125" s="112">
        <v>427</v>
      </c>
      <c r="Y125" s="112">
        <v>434</v>
      </c>
      <c r="Z125" s="112">
        <v>466</v>
      </c>
      <c r="AB125" s="109" t="str">
        <f>TEXT(Z125,"###,###")</f>
        <v>466</v>
      </c>
      <c r="AD125" s="127">
        <f>Z125/$Z$7*100</f>
        <v>39.159663865546221</v>
      </c>
    </row>
    <row r="127" spans="19:32" x14ac:dyDescent="0.25">
      <c r="S127" s="101" t="s">
        <v>102</v>
      </c>
      <c r="T127" s="112"/>
      <c r="U127" s="112"/>
      <c r="V127" s="112">
        <v>472</v>
      </c>
      <c r="W127" s="112">
        <v>555</v>
      </c>
      <c r="X127" s="112">
        <v>568</v>
      </c>
      <c r="Y127" s="112">
        <v>569</v>
      </c>
      <c r="Z127" s="112">
        <v>607</v>
      </c>
      <c r="AB127" s="109" t="str">
        <f>TEXT(Z127,"###,###")</f>
        <v>607</v>
      </c>
      <c r="AD127" s="127">
        <f>Z127/$Z$7*100</f>
        <v>51.008403361344534</v>
      </c>
    </row>
    <row r="128" spans="19:32" x14ac:dyDescent="0.25">
      <c r="S128" s="101" t="s">
        <v>103</v>
      </c>
      <c r="T128" s="112"/>
      <c r="U128" s="112"/>
      <c r="V128" s="112">
        <v>480</v>
      </c>
      <c r="W128" s="112">
        <v>547</v>
      </c>
      <c r="X128" s="112">
        <v>545</v>
      </c>
      <c r="Y128" s="112">
        <v>563</v>
      </c>
      <c r="Z128" s="112">
        <v>579</v>
      </c>
      <c r="AB128" s="109" t="str">
        <f>TEXT(Z128,"###,###")</f>
        <v>579</v>
      </c>
      <c r="AD128" s="127">
        <f>Z128/$Z$7*100</f>
        <v>48.655462184873947</v>
      </c>
    </row>
    <row r="130" spans="19:20" x14ac:dyDescent="0.25">
      <c r="S130" s="101" t="s">
        <v>277</v>
      </c>
      <c r="T130" s="127">
        <v>61.092436974789919</v>
      </c>
    </row>
    <row r="131" spans="19:20" x14ac:dyDescent="0.25">
      <c r="S131" s="101" t="s">
        <v>278</v>
      </c>
      <c r="T131" s="127">
        <v>19.663865546218489</v>
      </c>
    </row>
    <row r="132" spans="19:20" x14ac:dyDescent="0.25">
      <c r="S132" s="101" t="s">
        <v>279</v>
      </c>
      <c r="T132" s="127">
        <v>19.495798319327733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000CDD-53CA-459B-B916-17B9B3EC5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A60E8DC-B6A7-48EE-B94B-D461349E8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CADA6D-3787-4DD6-846F-CC8F14ABEA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2C8DA1-7B93-434F-B461-ADD562D222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4E6-7D0B-4B9F-8D8D-E06DCF15E98D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9.69 Torres,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2460</v>
      </c>
      <c r="W4" s="108">
        <v>2409</v>
      </c>
      <c r="X4" s="108">
        <v>2410</v>
      </c>
      <c r="Y4" s="108">
        <v>2532</v>
      </c>
      <c r="Z4" s="108">
        <v>2550</v>
      </c>
      <c r="AB4" s="109" t="str">
        <f>TEXT(Z4,"###,###")</f>
        <v>2,550</v>
      </c>
      <c r="AD4" s="110">
        <f>Z4/Y4-1</f>
        <v>7.1090047393365108E-3</v>
      </c>
      <c r="AF4" s="110">
        <f>Z4/V4-1</f>
        <v>3.6585365853658569E-2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1165</v>
      </c>
      <c r="W5" s="108">
        <v>1156</v>
      </c>
      <c r="X5" s="108">
        <v>1174</v>
      </c>
      <c r="Y5" s="108">
        <v>1230</v>
      </c>
      <c r="Z5" s="108">
        <v>1267</v>
      </c>
      <c r="AB5" s="109" t="str">
        <f>TEXT(Z5,"###,###")</f>
        <v>1,267</v>
      </c>
      <c r="AD5" s="110">
        <f t="shared" ref="AD5:AD9" si="0">Z5/Y5-1</f>
        <v>3.0081300813008083E-2</v>
      </c>
      <c r="AF5" s="110">
        <f t="shared" ref="AF5:AF9" si="1">Z5/V5-1</f>
        <v>8.7553648068669609E-2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1291</v>
      </c>
      <c r="W6" s="108">
        <v>1259</v>
      </c>
      <c r="X6" s="108">
        <v>1224</v>
      </c>
      <c r="Y6" s="108">
        <v>1300</v>
      </c>
      <c r="Z6" s="108">
        <v>1272</v>
      </c>
      <c r="AB6" s="109" t="str">
        <f>TEXT(Z6,"###,###")</f>
        <v>1,272</v>
      </c>
      <c r="AD6" s="110">
        <f t="shared" si="0"/>
        <v>-2.1538461538461506E-2</v>
      </c>
      <c r="AF6" s="110">
        <f t="shared" si="1"/>
        <v>-1.4717273431448463E-2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1823</v>
      </c>
      <c r="W7" s="108">
        <v>1853</v>
      </c>
      <c r="X7" s="108">
        <v>1837</v>
      </c>
      <c r="Y7" s="108">
        <v>1820</v>
      </c>
      <c r="Z7" s="108">
        <v>1839</v>
      </c>
      <c r="AB7" s="109" t="str">
        <f>TEXT(Z7,"###,###")</f>
        <v>1,839</v>
      </c>
      <c r="AD7" s="110">
        <f t="shared" si="0"/>
        <v>1.0439560439560402E-2</v>
      </c>
      <c r="AF7" s="110">
        <f t="shared" si="1"/>
        <v>8.7767416346682392E-3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2,550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1,839</v>
      </c>
      <c r="P8" s="67"/>
      <c r="S8" s="107" t="s">
        <v>82</v>
      </c>
      <c r="T8" s="108"/>
      <c r="U8" s="108"/>
      <c r="V8" s="108">
        <v>51200</v>
      </c>
      <c r="W8" s="108">
        <v>50651.23</v>
      </c>
      <c r="X8" s="108">
        <v>53094.25</v>
      </c>
      <c r="Y8" s="108">
        <v>53218.11</v>
      </c>
      <c r="Z8" s="108">
        <v>55600</v>
      </c>
      <c r="AB8" s="109" t="str">
        <f>TEXT(Z8,"$###,###")</f>
        <v>$55,600</v>
      </c>
      <c r="AD8" s="110">
        <f t="shared" si="0"/>
        <v>4.4757132487418305E-2</v>
      </c>
      <c r="AF8" s="110">
        <f t="shared" si="1"/>
        <v>8.59375E-2</v>
      </c>
    </row>
    <row r="9" spans="1:32" x14ac:dyDescent="0.25">
      <c r="A9" s="30" t="s">
        <v>14</v>
      </c>
      <c r="B9" s="71"/>
      <c r="C9" s="72"/>
      <c r="D9" s="73">
        <f>AD104</f>
        <v>53.607843137254903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48.178357803153887</v>
      </c>
      <c r="P9" s="74" t="s">
        <v>83</v>
      </c>
      <c r="S9" s="107" t="s">
        <v>7</v>
      </c>
      <c r="T9" s="108"/>
      <c r="U9" s="108"/>
      <c r="V9" s="108">
        <v>114684003</v>
      </c>
      <c r="W9" s="108">
        <v>120077677</v>
      </c>
      <c r="X9" s="108">
        <v>119754831</v>
      </c>
      <c r="Y9" s="108">
        <v>125496760</v>
      </c>
      <c r="Z9" s="108">
        <v>130157233</v>
      </c>
      <c r="AB9" s="109" t="str">
        <f>TEXT(Z9/1000000,"$#,###.0")&amp;" mil"</f>
        <v>$130.2 mil</v>
      </c>
      <c r="AD9" s="110">
        <f t="shared" si="0"/>
        <v>3.7136201763296572E-2</v>
      </c>
      <c r="AF9" s="110">
        <f t="shared" si="1"/>
        <v>0.13492056080393366</v>
      </c>
    </row>
    <row r="10" spans="1:32" x14ac:dyDescent="0.25">
      <c r="A10" s="30" t="s">
        <v>17</v>
      </c>
      <c r="B10" s="71"/>
      <c r="C10" s="72"/>
      <c r="D10" s="73">
        <f>AD105</f>
        <v>42.470588235294116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51.386623164763456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92.060902664491579</v>
      </c>
      <c r="P11" s="74" t="s">
        <v>83</v>
      </c>
      <c r="S11" s="107" t="s">
        <v>29</v>
      </c>
      <c r="T11" s="112"/>
      <c r="U11" s="112"/>
      <c r="V11" s="112">
        <v>2308</v>
      </c>
      <c r="W11" s="112">
        <v>2246</v>
      </c>
      <c r="X11" s="112">
        <v>2253</v>
      </c>
      <c r="Y11" s="112">
        <v>2397</v>
      </c>
      <c r="Z11" s="112">
        <v>2404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3.588907014681892</v>
      </c>
      <c r="P12" s="74" t="s">
        <v>83</v>
      </c>
      <c r="S12" s="107" t="s">
        <v>30</v>
      </c>
      <c r="T12" s="112"/>
      <c r="U12" s="112"/>
      <c r="V12" s="112">
        <v>152</v>
      </c>
      <c r="W12" s="112">
        <v>162</v>
      </c>
      <c r="X12" s="112">
        <v>157</v>
      </c>
      <c r="Y12" s="112">
        <v>136</v>
      </c>
      <c r="Z12" s="112">
        <v>146</v>
      </c>
    </row>
    <row r="13" spans="1:32" ht="15" customHeight="1" x14ac:dyDescent="0.25">
      <c r="A13" s="30" t="s">
        <v>19</v>
      </c>
      <c r="B13" s="72"/>
      <c r="C13" s="72"/>
      <c r="D13" s="73">
        <f>AD108</f>
        <v>9.8823529411764692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4.3501903208265364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14.392156862745098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24.823529411764707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16.294277929155314</v>
      </c>
      <c r="P15" s="74" t="s">
        <v>83</v>
      </c>
      <c r="S15" s="115" t="s">
        <v>59</v>
      </c>
      <c r="T15" s="115"/>
      <c r="U15" s="116"/>
      <c r="V15" s="116">
        <v>68</v>
      </c>
      <c r="W15" s="116">
        <v>73</v>
      </c>
      <c r="X15" s="116">
        <v>61</v>
      </c>
      <c r="Y15" s="112">
        <v>76</v>
      </c>
      <c r="Z15" s="112">
        <v>70</v>
      </c>
      <c r="AB15" s="117">
        <f t="shared" ref="AB15:AB34" si="2">IF(Z15="np",0,Z15/$Z$34)</f>
        <v>2.7494108405341711E-2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47.098039215686278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83.705722070844686</v>
      </c>
      <c r="P16" s="37" t="s">
        <v>83</v>
      </c>
      <c r="S16" s="115" t="s">
        <v>60</v>
      </c>
      <c r="T16" s="115"/>
      <c r="U16" s="116"/>
      <c r="V16" s="116">
        <v>12</v>
      </c>
      <c r="W16" s="116">
        <v>7</v>
      </c>
      <c r="X16" s="116">
        <v>11</v>
      </c>
      <c r="Y16" s="112">
        <v>18</v>
      </c>
      <c r="Z16" s="112">
        <v>10</v>
      </c>
      <c r="AB16" s="117">
        <f t="shared" si="2"/>
        <v>3.927729772191673E-3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</v>
      </c>
      <c r="W17" s="116">
        <v>22</v>
      </c>
      <c r="X17" s="116">
        <v>37</v>
      </c>
      <c r="Y17" s="112">
        <v>27</v>
      </c>
      <c r="Z17" s="112">
        <v>35</v>
      </c>
      <c r="AB17" s="117">
        <f t="shared" si="2"/>
        <v>1.3747054202670856E-2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13</v>
      </c>
      <c r="W18" s="116">
        <v>23</v>
      </c>
      <c r="X18" s="116">
        <v>14</v>
      </c>
      <c r="Y18" s="112">
        <v>14</v>
      </c>
      <c r="Z18" s="112">
        <v>21</v>
      </c>
      <c r="AB18" s="117">
        <f t="shared" si="2"/>
        <v>8.2482325216025141E-3</v>
      </c>
    </row>
    <row r="19" spans="1:28" x14ac:dyDescent="0.25">
      <c r="A19" s="63" t="str">
        <f>$S$1&amp;" ("&amp;$V$2&amp;" to "&amp;$Z$2&amp;")"</f>
        <v>Torres (2018-19 to 2022-23)</v>
      </c>
      <c r="B19" s="63"/>
      <c r="C19" s="63"/>
      <c r="D19" s="63"/>
      <c r="E19" s="63"/>
      <c r="F19" s="63"/>
      <c r="G19" s="63" t="str">
        <f>$S$1&amp;" ("&amp;$V$2&amp;" to "&amp;$Z$2&amp;")"</f>
        <v>Torres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183</v>
      </c>
      <c r="W19" s="116">
        <v>134</v>
      </c>
      <c r="X19" s="116">
        <v>146</v>
      </c>
      <c r="Y19" s="112">
        <v>182</v>
      </c>
      <c r="Z19" s="112">
        <v>201</v>
      </c>
      <c r="AB19" s="117">
        <f t="shared" si="2"/>
        <v>7.8947368421052627E-2</v>
      </c>
    </row>
    <row r="20" spans="1:28" x14ac:dyDescent="0.25">
      <c r="S20" s="115" t="s">
        <v>64</v>
      </c>
      <c r="T20" s="115"/>
      <c r="U20" s="116"/>
      <c r="V20" s="116">
        <v>26</v>
      </c>
      <c r="W20" s="116">
        <v>30</v>
      </c>
      <c r="X20" s="116">
        <v>23</v>
      </c>
      <c r="Y20" s="112">
        <v>16</v>
      </c>
      <c r="Z20" s="112">
        <v>9</v>
      </c>
      <c r="AB20" s="117">
        <f t="shared" si="2"/>
        <v>3.5349567949725059E-3</v>
      </c>
    </row>
    <row r="21" spans="1:28" x14ac:dyDescent="0.25">
      <c r="S21" s="115" t="s">
        <v>65</v>
      </c>
      <c r="T21" s="115"/>
      <c r="U21" s="116"/>
      <c r="V21" s="116">
        <v>225</v>
      </c>
      <c r="W21" s="116">
        <v>203</v>
      </c>
      <c r="X21" s="116">
        <v>223</v>
      </c>
      <c r="Y21" s="112">
        <v>256</v>
      </c>
      <c r="Z21" s="112">
        <v>253</v>
      </c>
      <c r="AB21" s="117">
        <f t="shared" si="2"/>
        <v>9.9371563236449328E-2</v>
      </c>
    </row>
    <row r="22" spans="1:28" x14ac:dyDescent="0.25">
      <c r="S22" s="115" t="s">
        <v>66</v>
      </c>
      <c r="T22" s="115"/>
      <c r="U22" s="116"/>
      <c r="V22" s="116">
        <v>109</v>
      </c>
      <c r="W22" s="116">
        <v>166</v>
      </c>
      <c r="X22" s="116">
        <v>162</v>
      </c>
      <c r="Y22" s="112">
        <v>140</v>
      </c>
      <c r="Z22" s="112">
        <v>179</v>
      </c>
      <c r="AB22" s="117">
        <f t="shared" si="2"/>
        <v>7.0306362922230956E-2</v>
      </c>
    </row>
    <row r="23" spans="1:28" x14ac:dyDescent="0.25">
      <c r="S23" s="115" t="s">
        <v>67</v>
      </c>
      <c r="T23" s="115"/>
      <c r="U23" s="116"/>
      <c r="V23" s="116">
        <v>122</v>
      </c>
      <c r="W23" s="116">
        <v>136</v>
      </c>
      <c r="X23" s="116">
        <v>137</v>
      </c>
      <c r="Y23" s="112">
        <v>178</v>
      </c>
      <c r="Z23" s="112">
        <v>164</v>
      </c>
      <c r="AB23" s="117">
        <f t="shared" si="2"/>
        <v>6.4414768263943434E-2</v>
      </c>
    </row>
    <row r="24" spans="1:28" x14ac:dyDescent="0.25">
      <c r="S24" s="115" t="s">
        <v>68</v>
      </c>
      <c r="T24" s="115"/>
      <c r="U24" s="116"/>
      <c r="V24" s="116">
        <v>11</v>
      </c>
      <c r="W24" s="116">
        <v>16</v>
      </c>
      <c r="X24" s="116">
        <v>17</v>
      </c>
      <c r="Y24" s="112">
        <v>22</v>
      </c>
      <c r="Z24" s="112">
        <v>18</v>
      </c>
      <c r="AB24" s="117">
        <f t="shared" si="2"/>
        <v>7.0699135899450118E-3</v>
      </c>
    </row>
    <row r="25" spans="1:28" x14ac:dyDescent="0.25">
      <c r="S25" s="115" t="s">
        <v>69</v>
      </c>
      <c r="T25" s="115"/>
      <c r="U25" s="116"/>
      <c r="V25" s="116">
        <v>30</v>
      </c>
      <c r="W25" s="116">
        <v>27</v>
      </c>
      <c r="X25" s="116">
        <v>26</v>
      </c>
      <c r="Y25" s="112">
        <v>41</v>
      </c>
      <c r="Z25" s="112">
        <v>39</v>
      </c>
      <c r="AB25" s="117">
        <f t="shared" si="2"/>
        <v>1.5318146111547526E-2</v>
      </c>
    </row>
    <row r="26" spans="1:28" x14ac:dyDescent="0.25">
      <c r="S26" s="115" t="s">
        <v>70</v>
      </c>
      <c r="T26" s="115"/>
      <c r="U26" s="116"/>
      <c r="V26" s="116">
        <v>17</v>
      </c>
      <c r="W26" s="116">
        <v>20</v>
      </c>
      <c r="X26" s="116">
        <v>38</v>
      </c>
      <c r="Y26" s="112">
        <v>38</v>
      </c>
      <c r="Z26" s="112">
        <v>71</v>
      </c>
      <c r="AB26" s="117">
        <f t="shared" si="2"/>
        <v>2.7886881382560881E-2</v>
      </c>
    </row>
    <row r="27" spans="1:28" x14ac:dyDescent="0.25">
      <c r="S27" s="115" t="s">
        <v>71</v>
      </c>
      <c r="T27" s="115"/>
      <c r="U27" s="116"/>
      <c r="V27" s="116">
        <v>64</v>
      </c>
      <c r="W27" s="116">
        <v>53</v>
      </c>
      <c r="X27" s="116">
        <v>52</v>
      </c>
      <c r="Y27" s="112">
        <v>84</v>
      </c>
      <c r="Z27" s="112">
        <v>61</v>
      </c>
      <c r="AB27" s="117">
        <f t="shared" si="2"/>
        <v>2.3959151610369208E-2</v>
      </c>
    </row>
    <row r="28" spans="1:28" x14ac:dyDescent="0.25">
      <c r="S28" s="115" t="s">
        <v>72</v>
      </c>
      <c r="T28" s="115"/>
      <c r="U28" s="116"/>
      <c r="V28" s="116">
        <v>97</v>
      </c>
      <c r="W28" s="116">
        <v>76</v>
      </c>
      <c r="X28" s="116">
        <v>95</v>
      </c>
      <c r="Y28" s="112">
        <v>99</v>
      </c>
      <c r="Z28" s="112">
        <v>170</v>
      </c>
      <c r="AB28" s="117">
        <f t="shared" si="2"/>
        <v>6.6771406127258445E-2</v>
      </c>
    </row>
    <row r="29" spans="1:28" x14ac:dyDescent="0.25">
      <c r="S29" s="115" t="s">
        <v>73</v>
      </c>
      <c r="T29" s="115"/>
      <c r="U29" s="116"/>
      <c r="V29" s="116">
        <v>449</v>
      </c>
      <c r="W29" s="116">
        <v>325</v>
      </c>
      <c r="X29" s="116">
        <v>331</v>
      </c>
      <c r="Y29" s="112">
        <v>322</v>
      </c>
      <c r="Z29" s="112">
        <v>291</v>
      </c>
      <c r="AB29" s="117">
        <f t="shared" si="2"/>
        <v>0.11429693637077769</v>
      </c>
    </row>
    <row r="30" spans="1:28" x14ac:dyDescent="0.25">
      <c r="S30" s="115" t="s">
        <v>74</v>
      </c>
      <c r="T30" s="115"/>
      <c r="U30" s="116"/>
      <c r="V30" s="116">
        <v>249</v>
      </c>
      <c r="W30" s="116">
        <v>294</v>
      </c>
      <c r="X30" s="116">
        <v>269</v>
      </c>
      <c r="Y30" s="112">
        <v>246</v>
      </c>
      <c r="Z30" s="112">
        <v>256</v>
      </c>
      <c r="AB30" s="117">
        <f t="shared" si="2"/>
        <v>0.10054988216810684</v>
      </c>
    </row>
    <row r="31" spans="1:28" x14ac:dyDescent="0.25">
      <c r="S31" s="115" t="s">
        <v>75</v>
      </c>
      <c r="T31" s="115"/>
      <c r="U31" s="116"/>
      <c r="V31" s="116">
        <v>588</v>
      </c>
      <c r="W31" s="116">
        <v>673</v>
      </c>
      <c r="X31" s="116">
        <v>659</v>
      </c>
      <c r="Y31" s="112">
        <v>657</v>
      </c>
      <c r="Z31" s="112">
        <v>594</v>
      </c>
      <c r="AB31" s="117">
        <f t="shared" si="2"/>
        <v>0.2333071484681854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13</v>
      </c>
      <c r="W32" s="116">
        <v>10</v>
      </c>
      <c r="X32" s="116">
        <v>11</v>
      </c>
      <c r="Y32" s="112">
        <v>16</v>
      </c>
      <c r="Z32" s="112">
        <v>20</v>
      </c>
      <c r="AB32" s="117">
        <f t="shared" si="2"/>
        <v>7.8554595443833461E-3</v>
      </c>
    </row>
    <row r="33" spans="19:32" x14ac:dyDescent="0.25">
      <c r="S33" s="115" t="s">
        <v>77</v>
      </c>
      <c r="T33" s="115"/>
      <c r="U33" s="116"/>
      <c r="V33" s="116">
        <v>71</v>
      </c>
      <c r="W33" s="116">
        <v>69</v>
      </c>
      <c r="X33" s="116">
        <v>61</v>
      </c>
      <c r="Y33" s="112">
        <v>64</v>
      </c>
      <c r="Z33" s="112">
        <v>54</v>
      </c>
      <c r="AB33" s="117">
        <f t="shared" si="2"/>
        <v>2.1209740769835034E-2</v>
      </c>
    </row>
    <row r="34" spans="19:32" x14ac:dyDescent="0.25">
      <c r="S34" s="118" t="s">
        <v>53</v>
      </c>
      <c r="T34" s="118"/>
      <c r="U34" s="119"/>
      <c r="V34" s="119">
        <v>2462</v>
      </c>
      <c r="W34" s="119">
        <v>2414</v>
      </c>
      <c r="X34" s="119">
        <v>2410</v>
      </c>
      <c r="Y34" s="120">
        <v>2532</v>
      </c>
      <c r="Z34" s="120">
        <v>2546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1525</v>
      </c>
      <c r="W37" s="112">
        <v>1561</v>
      </c>
      <c r="X37" s="112">
        <v>1588</v>
      </c>
      <c r="Y37" s="112">
        <v>1527</v>
      </c>
      <c r="Z37" s="112">
        <v>1536</v>
      </c>
      <c r="AB37" s="132">
        <f>Z37/Z40*100</f>
        <v>83.705722070844686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289</v>
      </c>
      <c r="W38" s="112">
        <v>291</v>
      </c>
      <c r="X38" s="112">
        <v>252</v>
      </c>
      <c r="Y38" s="112">
        <v>293</v>
      </c>
      <c r="Z38" s="112">
        <v>299</v>
      </c>
      <c r="AB38" s="132">
        <f>Z38/Z40*100</f>
        <v>16.294277929155314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1814</v>
      </c>
      <c r="W40" s="112">
        <v>1852</v>
      </c>
      <c r="X40" s="112">
        <v>1840</v>
      </c>
      <c r="Y40" s="112">
        <v>1820</v>
      </c>
      <c r="Z40" s="112">
        <v>1835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7</v>
      </c>
      <c r="X44" s="112">
        <v>2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17</v>
      </c>
      <c r="W45" s="112">
        <v>23</v>
      </c>
      <c r="X45" s="112">
        <v>15</v>
      </c>
      <c r="Y45" s="112">
        <v>22</v>
      </c>
      <c r="Z45" s="112">
        <v>17</v>
      </c>
    </row>
    <row r="46" spans="19:32" x14ac:dyDescent="0.25">
      <c r="S46" s="115" t="s">
        <v>38</v>
      </c>
      <c r="T46" s="115"/>
      <c r="U46" s="112"/>
      <c r="V46" s="112">
        <v>74</v>
      </c>
      <c r="W46" s="112">
        <v>79</v>
      </c>
      <c r="X46" s="112">
        <v>80</v>
      </c>
      <c r="Y46" s="112">
        <v>76</v>
      </c>
      <c r="Z46" s="112">
        <v>60</v>
      </c>
    </row>
    <row r="47" spans="19:32" x14ac:dyDescent="0.25">
      <c r="S47" s="115" t="s">
        <v>39</v>
      </c>
      <c r="T47" s="115"/>
      <c r="U47" s="112"/>
      <c r="V47" s="112">
        <v>112</v>
      </c>
      <c r="W47" s="112">
        <v>100</v>
      </c>
      <c r="X47" s="112">
        <v>109</v>
      </c>
      <c r="Y47" s="112">
        <v>109</v>
      </c>
      <c r="Z47" s="112">
        <v>108</v>
      </c>
    </row>
    <row r="48" spans="19:32" x14ac:dyDescent="0.25">
      <c r="S48" s="115" t="s">
        <v>40</v>
      </c>
      <c r="T48" s="115"/>
      <c r="U48" s="112"/>
      <c r="V48" s="112">
        <v>166</v>
      </c>
      <c r="W48" s="112">
        <v>151</v>
      </c>
      <c r="X48" s="112">
        <v>172</v>
      </c>
      <c r="Y48" s="112">
        <v>176</v>
      </c>
      <c r="Z48" s="112">
        <v>212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167</v>
      </c>
      <c r="W49" s="112">
        <v>166</v>
      </c>
      <c r="X49" s="112">
        <v>154</v>
      </c>
      <c r="Y49" s="112">
        <v>184</v>
      </c>
      <c r="Z49" s="112">
        <v>209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122</v>
      </c>
      <c r="W50" s="112">
        <v>110</v>
      </c>
      <c r="X50" s="112">
        <v>150</v>
      </c>
      <c r="Y50" s="112">
        <v>158</v>
      </c>
      <c r="Z50" s="112">
        <v>140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92</v>
      </c>
      <c r="W51" s="112">
        <v>103</v>
      </c>
      <c r="X51" s="112">
        <v>105</v>
      </c>
      <c r="Y51" s="112">
        <v>103</v>
      </c>
      <c r="Z51" s="112">
        <v>103</v>
      </c>
    </row>
    <row r="52" spans="1:26" ht="15" customHeight="1" x14ac:dyDescent="0.25">
      <c r="S52" s="115" t="s">
        <v>44</v>
      </c>
      <c r="T52" s="115"/>
      <c r="U52" s="112"/>
      <c r="V52" s="112">
        <v>107</v>
      </c>
      <c r="W52" s="112">
        <v>98</v>
      </c>
      <c r="X52" s="112">
        <v>86</v>
      </c>
      <c r="Y52" s="112">
        <v>80</v>
      </c>
      <c r="Z52" s="112">
        <v>102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100</v>
      </c>
      <c r="W53" s="112">
        <v>88</v>
      </c>
      <c r="X53" s="112">
        <v>93</v>
      </c>
      <c r="Y53" s="112">
        <v>111</v>
      </c>
      <c r="Z53" s="112">
        <v>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99</v>
      </c>
      <c r="W54" s="112">
        <v>106</v>
      </c>
      <c r="X54" s="112">
        <v>85</v>
      </c>
      <c r="Y54" s="112">
        <v>74</v>
      </c>
      <c r="Z54" s="112">
        <v>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62</v>
      </c>
      <c r="W55" s="112">
        <v>69</v>
      </c>
      <c r="X55" s="112">
        <v>73</v>
      </c>
      <c r="Y55" s="112">
        <v>86</v>
      </c>
      <c r="Z55" s="112">
        <v>92</v>
      </c>
    </row>
    <row r="56" spans="1:26" ht="15" customHeight="1" x14ac:dyDescent="0.25">
      <c r="S56" s="115" t="s">
        <v>48</v>
      </c>
      <c r="T56" s="115"/>
      <c r="U56" s="112"/>
      <c r="V56" s="112">
        <v>30</v>
      </c>
      <c r="W56" s="112">
        <v>37</v>
      </c>
      <c r="X56" s="112">
        <v>33</v>
      </c>
      <c r="Y56" s="112">
        <v>34</v>
      </c>
      <c r="Z56" s="112">
        <v>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6</v>
      </c>
      <c r="X57" s="112">
        <v>9</v>
      </c>
      <c r="Y57" s="112">
        <v>16</v>
      </c>
      <c r="Z57" s="112">
        <v>15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</v>
      </c>
      <c r="W58" s="112">
        <v>8</v>
      </c>
      <c r="X58" s="112">
        <v>7</v>
      </c>
      <c r="Y58" s="112">
        <v>6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4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1169</v>
      </c>
      <c r="W61" s="112">
        <v>1151</v>
      </c>
      <c r="X61" s="112">
        <v>1174</v>
      </c>
      <c r="Y61" s="112">
        <v>1227</v>
      </c>
      <c r="Z61" s="112">
        <v>1267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0</v>
      </c>
      <c r="X63" s="112">
        <v>1</v>
      </c>
      <c r="Y63" s="112">
        <v>0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</v>
      </c>
      <c r="W64" s="112">
        <v>24</v>
      </c>
      <c r="X64" s="112">
        <v>24</v>
      </c>
      <c r="Y64" s="112">
        <v>20</v>
      </c>
      <c r="Z64" s="112">
        <v>15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79</v>
      </c>
      <c r="W65" s="112">
        <v>64</v>
      </c>
      <c r="X65" s="112">
        <v>74</v>
      </c>
      <c r="Y65" s="112">
        <v>71</v>
      </c>
      <c r="Z65" s="112">
        <v>76</v>
      </c>
    </row>
    <row r="66" spans="1:26" x14ac:dyDescent="0.25">
      <c r="S66" s="115" t="s">
        <v>39</v>
      </c>
      <c r="T66" s="115"/>
      <c r="U66" s="112"/>
      <c r="V66" s="112">
        <v>98</v>
      </c>
      <c r="W66" s="112">
        <v>92</v>
      </c>
      <c r="X66" s="112">
        <v>102</v>
      </c>
      <c r="Y66" s="112">
        <v>120</v>
      </c>
      <c r="Z66" s="112">
        <v>131</v>
      </c>
    </row>
    <row r="67" spans="1:26" x14ac:dyDescent="0.25">
      <c r="S67" s="115" t="s">
        <v>40</v>
      </c>
      <c r="T67" s="115"/>
      <c r="U67" s="112"/>
      <c r="V67" s="112">
        <v>184</v>
      </c>
      <c r="W67" s="112">
        <v>176</v>
      </c>
      <c r="X67" s="112">
        <v>143</v>
      </c>
      <c r="Y67" s="112">
        <v>145</v>
      </c>
      <c r="Z67" s="112">
        <v>153</v>
      </c>
    </row>
    <row r="68" spans="1:26" x14ac:dyDescent="0.25">
      <c r="S68" s="115" t="s">
        <v>41</v>
      </c>
      <c r="T68" s="115"/>
      <c r="U68" s="112"/>
      <c r="V68" s="112">
        <v>141</v>
      </c>
      <c r="W68" s="112">
        <v>158</v>
      </c>
      <c r="X68" s="112">
        <v>179</v>
      </c>
      <c r="Y68" s="112">
        <v>173</v>
      </c>
      <c r="Z68" s="112">
        <v>179</v>
      </c>
    </row>
    <row r="69" spans="1:26" x14ac:dyDescent="0.25">
      <c r="S69" s="115" t="s">
        <v>42</v>
      </c>
      <c r="T69" s="115"/>
      <c r="U69" s="112"/>
      <c r="V69" s="112">
        <v>154</v>
      </c>
      <c r="W69" s="112">
        <v>139</v>
      </c>
      <c r="X69" s="112">
        <v>138</v>
      </c>
      <c r="Y69" s="112">
        <v>144</v>
      </c>
      <c r="Z69" s="112">
        <v>141</v>
      </c>
    </row>
    <row r="70" spans="1:26" x14ac:dyDescent="0.25">
      <c r="S70" s="115" t="s">
        <v>43</v>
      </c>
      <c r="T70" s="115"/>
      <c r="U70" s="112"/>
      <c r="V70" s="112">
        <v>139</v>
      </c>
      <c r="W70" s="112">
        <v>133</v>
      </c>
      <c r="X70" s="112">
        <v>136</v>
      </c>
      <c r="Y70" s="112">
        <v>155</v>
      </c>
      <c r="Z70" s="112">
        <v>142</v>
      </c>
    </row>
    <row r="71" spans="1:26" x14ac:dyDescent="0.25">
      <c r="S71" s="115" t="s">
        <v>44</v>
      </c>
      <c r="T71" s="115"/>
      <c r="U71" s="112"/>
      <c r="V71" s="112">
        <v>130</v>
      </c>
      <c r="W71" s="112">
        <v>132</v>
      </c>
      <c r="X71" s="112">
        <v>115</v>
      </c>
      <c r="Y71" s="112">
        <v>106</v>
      </c>
      <c r="Z71" s="112">
        <v>114</v>
      </c>
    </row>
    <row r="72" spans="1:26" x14ac:dyDescent="0.25">
      <c r="S72" s="115" t="s">
        <v>45</v>
      </c>
      <c r="T72" s="115"/>
      <c r="U72" s="112"/>
      <c r="V72" s="112">
        <v>104</v>
      </c>
      <c r="W72" s="112">
        <v>116</v>
      </c>
      <c r="X72" s="112">
        <v>108</v>
      </c>
      <c r="Y72" s="112">
        <v>126</v>
      </c>
      <c r="Z72" s="112">
        <v>111</v>
      </c>
    </row>
    <row r="73" spans="1:26" x14ac:dyDescent="0.25">
      <c r="S73" s="115" t="s">
        <v>46</v>
      </c>
      <c r="T73" s="115"/>
      <c r="U73" s="112"/>
      <c r="V73" s="112">
        <v>113</v>
      </c>
      <c r="W73" s="112">
        <v>103</v>
      </c>
      <c r="X73" s="112">
        <v>89</v>
      </c>
      <c r="Y73" s="112">
        <v>81</v>
      </c>
      <c r="Z73" s="112">
        <v>73</v>
      </c>
    </row>
    <row r="74" spans="1:26" x14ac:dyDescent="0.25">
      <c r="S74" s="115" t="s">
        <v>47</v>
      </c>
      <c r="T74" s="115"/>
      <c r="U74" s="112"/>
      <c r="V74" s="112">
        <v>68</v>
      </c>
      <c r="W74" s="112">
        <v>69</v>
      </c>
      <c r="X74" s="112">
        <v>69</v>
      </c>
      <c r="Y74" s="112">
        <v>96</v>
      </c>
      <c r="Z74" s="112">
        <v>84</v>
      </c>
    </row>
    <row r="75" spans="1:26" x14ac:dyDescent="0.25">
      <c r="S75" s="115" t="s">
        <v>48</v>
      </c>
      <c r="T75" s="115"/>
      <c r="U75" s="112"/>
      <c r="V75" s="112">
        <v>23</v>
      </c>
      <c r="W75" s="112">
        <v>38</v>
      </c>
      <c r="X75" s="112">
        <v>32</v>
      </c>
      <c r="Y75" s="112">
        <v>36</v>
      </c>
      <c r="Z75" s="112">
        <v>33</v>
      </c>
    </row>
    <row r="76" spans="1:26" x14ac:dyDescent="0.25">
      <c r="S76" s="115" t="s">
        <v>49</v>
      </c>
      <c r="T76" s="115"/>
      <c r="U76" s="112"/>
      <c r="V76" s="112">
        <v>9</v>
      </c>
      <c r="W76" s="112">
        <v>11</v>
      </c>
      <c r="X76" s="112">
        <v>13</v>
      </c>
      <c r="Y76" s="112">
        <v>12</v>
      </c>
      <c r="Z76" s="112">
        <v>11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0</v>
      </c>
      <c r="X77" s="112">
        <v>1</v>
      </c>
      <c r="Y77" s="112">
        <v>0</v>
      </c>
      <c r="Z77" s="112">
        <v>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1291</v>
      </c>
      <c r="W80" s="112">
        <v>1256</v>
      </c>
      <c r="X80" s="112">
        <v>1224</v>
      </c>
      <c r="Y80" s="112">
        <v>1295</v>
      </c>
      <c r="Z80" s="112">
        <v>1270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79</v>
      </c>
      <c r="W83" s="112">
        <v>65</v>
      </c>
      <c r="X83" s="112">
        <v>60</v>
      </c>
      <c r="Y83" s="112">
        <v>67</v>
      </c>
      <c r="Z83" s="112">
        <v>75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116</v>
      </c>
      <c r="W84" s="112">
        <v>135</v>
      </c>
      <c r="X84" s="112">
        <v>132</v>
      </c>
      <c r="Y84" s="112">
        <v>128</v>
      </c>
      <c r="Z84" s="112">
        <v>126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149</v>
      </c>
      <c r="W85" s="112">
        <v>138</v>
      </c>
      <c r="X85" s="112">
        <v>148</v>
      </c>
      <c r="Y85" s="112">
        <v>161</v>
      </c>
      <c r="Z85" s="112">
        <v>161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2,550</v>
      </c>
      <c r="D86" s="96">
        <f t="shared" ref="D86:D91" si="4">AD4</f>
        <v>7.1090047393365108E-3</v>
      </c>
      <c r="E86" s="97">
        <f t="shared" ref="E86:E91" si="5">AD4</f>
        <v>7.1090047393365108E-3</v>
      </c>
      <c r="F86" s="96">
        <f t="shared" ref="F86:F91" si="6">AF4</f>
        <v>3.6585365853658569E-2</v>
      </c>
      <c r="G86" s="97">
        <f t="shared" ref="G86:G91" si="7">AF4</f>
        <v>3.6585365853658569E-2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110</v>
      </c>
      <c r="W86" s="112">
        <v>109</v>
      </c>
      <c r="X86" s="112">
        <v>112</v>
      </c>
      <c r="Y86" s="112">
        <v>108</v>
      </c>
      <c r="Z86" s="112">
        <v>99</v>
      </c>
    </row>
    <row r="87" spans="1:30" ht="15" customHeight="1" x14ac:dyDescent="0.25">
      <c r="A87" s="98" t="s">
        <v>4</v>
      </c>
      <c r="B87" s="49"/>
      <c r="C87" s="57" t="str">
        <f t="shared" si="3"/>
        <v>1,267</v>
      </c>
      <c r="D87" s="96">
        <f t="shared" si="4"/>
        <v>3.0081300813008083E-2</v>
      </c>
      <c r="E87" s="97">
        <f t="shared" si="5"/>
        <v>3.0081300813008083E-2</v>
      </c>
      <c r="F87" s="96">
        <f t="shared" si="6"/>
        <v>8.7553648068669609E-2</v>
      </c>
      <c r="G87" s="97">
        <f t="shared" si="7"/>
        <v>8.7553648068669609E-2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49</v>
      </c>
      <c r="W87" s="112">
        <v>43</v>
      </c>
      <c r="X87" s="112">
        <v>41</v>
      </c>
      <c r="Y87" s="112">
        <v>34</v>
      </c>
      <c r="Z87" s="112">
        <v>39</v>
      </c>
    </row>
    <row r="88" spans="1:30" ht="15" customHeight="1" x14ac:dyDescent="0.25">
      <c r="A88" s="98" t="s">
        <v>5</v>
      </c>
      <c r="B88" s="49"/>
      <c r="C88" s="57" t="str">
        <f t="shared" si="3"/>
        <v>1,272</v>
      </c>
      <c r="D88" s="96">
        <f t="shared" si="4"/>
        <v>-2.1538461538461506E-2</v>
      </c>
      <c r="E88" s="97">
        <f t="shared" si="5"/>
        <v>-2.1538461538461506E-2</v>
      </c>
      <c r="F88" s="96">
        <f t="shared" si="6"/>
        <v>-1.4717273431448463E-2</v>
      </c>
      <c r="G88" s="97">
        <f t="shared" si="7"/>
        <v>-1.4717273431448463E-2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28</v>
      </c>
      <c r="W88" s="112">
        <v>33</v>
      </c>
      <c r="X88" s="112">
        <v>38</v>
      </c>
      <c r="Y88" s="112">
        <v>32</v>
      </c>
      <c r="Z88" s="112">
        <v>35</v>
      </c>
    </row>
    <row r="89" spans="1:30" ht="15" customHeight="1" x14ac:dyDescent="0.25">
      <c r="A89" s="49" t="s">
        <v>6</v>
      </c>
      <c r="B89" s="49"/>
      <c r="C89" s="57" t="str">
        <f t="shared" si="3"/>
        <v>1,839</v>
      </c>
      <c r="D89" s="96">
        <f t="shared" si="4"/>
        <v>1.0439560439560402E-2</v>
      </c>
      <c r="E89" s="97">
        <f t="shared" si="5"/>
        <v>1.0439560439560402E-2</v>
      </c>
      <c r="F89" s="96">
        <f t="shared" si="6"/>
        <v>8.7767416346682392E-3</v>
      </c>
      <c r="G89" s="97">
        <f t="shared" si="7"/>
        <v>8.7767416346682392E-3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55</v>
      </c>
      <c r="W89" s="112">
        <v>50</v>
      </c>
      <c r="X89" s="112">
        <v>53</v>
      </c>
      <c r="Y89" s="112">
        <v>52</v>
      </c>
      <c r="Z89" s="112">
        <v>52</v>
      </c>
    </row>
    <row r="90" spans="1:30" ht="15" customHeight="1" x14ac:dyDescent="0.25">
      <c r="A90" s="49" t="s">
        <v>95</v>
      </c>
      <c r="B90" s="49"/>
      <c r="C90" s="57" t="str">
        <f t="shared" si="3"/>
        <v>$55,600</v>
      </c>
      <c r="D90" s="96">
        <f t="shared" si="4"/>
        <v>4.4757132487418305E-2</v>
      </c>
      <c r="E90" s="97">
        <f t="shared" si="5"/>
        <v>4.4757132487418305E-2</v>
      </c>
      <c r="F90" s="96">
        <f t="shared" si="6"/>
        <v>8.59375E-2</v>
      </c>
      <c r="G90" s="97">
        <f t="shared" si="7"/>
        <v>8.59375E-2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136</v>
      </c>
      <c r="W90" s="112">
        <v>121</v>
      </c>
      <c r="X90" s="112">
        <v>139</v>
      </c>
      <c r="Y90" s="112">
        <v>134</v>
      </c>
      <c r="Z90" s="112">
        <v>140</v>
      </c>
    </row>
    <row r="91" spans="1:30" ht="15" customHeight="1" x14ac:dyDescent="0.25">
      <c r="A91" s="49" t="s">
        <v>7</v>
      </c>
      <c r="B91" s="49"/>
      <c r="C91" s="57" t="str">
        <f t="shared" si="3"/>
        <v>$130.2 mil</v>
      </c>
      <c r="D91" s="96">
        <f t="shared" si="4"/>
        <v>3.7136201763296572E-2</v>
      </c>
      <c r="E91" s="97">
        <f t="shared" si="5"/>
        <v>3.7136201763296572E-2</v>
      </c>
      <c r="F91" s="96">
        <f t="shared" si="6"/>
        <v>0.13492056080393366</v>
      </c>
      <c r="G91" s="97">
        <f t="shared" si="7"/>
        <v>0.13492056080393366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856</v>
      </c>
      <c r="W91" s="112">
        <v>885</v>
      </c>
      <c r="X91" s="112">
        <v>885</v>
      </c>
      <c r="Y91" s="112">
        <v>894</v>
      </c>
      <c r="Z91" s="112">
        <v>889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92</v>
      </c>
      <c r="W93" s="112">
        <v>87</v>
      </c>
      <c r="X93" s="112">
        <v>85</v>
      </c>
      <c r="Y93" s="112">
        <v>81</v>
      </c>
      <c r="Z93" s="112">
        <v>80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202</v>
      </c>
      <c r="W94" s="112">
        <v>201</v>
      </c>
      <c r="X94" s="112">
        <v>194</v>
      </c>
      <c r="Y94" s="112">
        <v>187</v>
      </c>
      <c r="Z94" s="112">
        <v>191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29</v>
      </c>
      <c r="W95" s="112">
        <v>24</v>
      </c>
      <c r="X95" s="112">
        <v>23</v>
      </c>
      <c r="Y95" s="112">
        <v>27</v>
      </c>
      <c r="Z95" s="112">
        <v>28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191</v>
      </c>
      <c r="W96" s="112">
        <v>188</v>
      </c>
      <c r="X96" s="112">
        <v>178</v>
      </c>
      <c r="Y96" s="112">
        <v>171</v>
      </c>
      <c r="Z96" s="112">
        <v>176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203</v>
      </c>
      <c r="W97" s="112">
        <v>200</v>
      </c>
      <c r="X97" s="112">
        <v>211</v>
      </c>
      <c r="Y97" s="112">
        <v>194</v>
      </c>
      <c r="Z97" s="112">
        <v>205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72</v>
      </c>
      <c r="W98" s="112">
        <v>71</v>
      </c>
      <c r="X98" s="112">
        <v>80</v>
      </c>
      <c r="Y98" s="112">
        <v>84</v>
      </c>
      <c r="Z98" s="112">
        <v>76</v>
      </c>
    </row>
    <row r="99" spans="1:32" ht="15" customHeight="1" x14ac:dyDescent="0.25">
      <c r="S99" s="115" t="s">
        <v>196</v>
      </c>
      <c r="T99" s="115"/>
      <c r="U99" s="112"/>
      <c r="V99" s="112">
        <v>4</v>
      </c>
      <c r="W99" s="112">
        <v>4</v>
      </c>
      <c r="X99" s="112">
        <v>6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66</v>
      </c>
      <c r="W100" s="112">
        <v>66</v>
      </c>
      <c r="X100" s="112">
        <v>75</v>
      </c>
      <c r="Y100" s="112">
        <v>60</v>
      </c>
      <c r="Z100" s="112">
        <v>57</v>
      </c>
    </row>
    <row r="101" spans="1:32" x14ac:dyDescent="0.25">
      <c r="A101" s="18"/>
      <c r="S101" s="118" t="s">
        <v>53</v>
      </c>
      <c r="T101" s="118"/>
      <c r="U101" s="112"/>
      <c r="V101" s="112">
        <v>961</v>
      </c>
      <c r="W101" s="112">
        <v>970</v>
      </c>
      <c r="X101" s="112">
        <v>935</v>
      </c>
      <c r="Y101" s="112">
        <v>919</v>
      </c>
      <c r="Z101" s="112">
        <v>942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1101</v>
      </c>
      <c r="W104" s="112">
        <v>1187</v>
      </c>
      <c r="X104" s="112">
        <v>1190</v>
      </c>
      <c r="Y104" s="112">
        <v>1307</v>
      </c>
      <c r="Z104" s="112">
        <v>1367</v>
      </c>
      <c r="AB104" s="109" t="str">
        <f>TEXT(Z104,"###,###")</f>
        <v>1,367</v>
      </c>
      <c r="AD104" s="130">
        <f>Z104/($Z$4)*100</f>
        <v>53.607843137254903</v>
      </c>
      <c r="AF104" s="109"/>
    </row>
    <row r="105" spans="1:32" x14ac:dyDescent="0.25">
      <c r="S105" s="115" t="s">
        <v>17</v>
      </c>
      <c r="T105" s="115"/>
      <c r="U105" s="112"/>
      <c r="V105" s="112">
        <v>1254</v>
      </c>
      <c r="W105" s="112">
        <v>1260</v>
      </c>
      <c r="X105" s="112">
        <v>1141</v>
      </c>
      <c r="Y105" s="112">
        <v>1158</v>
      </c>
      <c r="Z105" s="112">
        <v>1083</v>
      </c>
      <c r="AB105" s="109" t="str">
        <f>TEXT(Z105,"###,###")</f>
        <v>1,083</v>
      </c>
      <c r="AD105" s="130">
        <f>Z105/($Z$4)*100</f>
        <v>42.470588235294116</v>
      </c>
      <c r="AF105" s="109"/>
    </row>
    <row r="106" spans="1:32" x14ac:dyDescent="0.25">
      <c r="S106" s="118" t="s">
        <v>53</v>
      </c>
      <c r="T106" s="118"/>
      <c r="U106" s="120"/>
      <c r="V106" s="120">
        <v>2355</v>
      </c>
      <c r="W106" s="120">
        <v>2447</v>
      </c>
      <c r="X106" s="120">
        <v>2331</v>
      </c>
      <c r="Y106" s="120">
        <v>2465</v>
      </c>
      <c r="Z106" s="120">
        <v>2450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259</v>
      </c>
      <c r="W108" s="112">
        <v>232</v>
      </c>
      <c r="X108" s="112">
        <v>219</v>
      </c>
      <c r="Y108" s="112">
        <v>294</v>
      </c>
      <c r="Z108" s="112">
        <v>252</v>
      </c>
      <c r="AB108" s="109" t="str">
        <f>TEXT(Z108,"###,###")</f>
        <v>252</v>
      </c>
      <c r="AD108" s="130">
        <f>Z108/($Z$4)*100</f>
        <v>9.8823529411764692</v>
      </c>
      <c r="AF108" s="109"/>
    </row>
    <row r="109" spans="1:32" x14ac:dyDescent="0.25">
      <c r="S109" s="115" t="s">
        <v>20</v>
      </c>
      <c r="T109" s="115"/>
      <c r="U109" s="112"/>
      <c r="V109" s="112">
        <v>272</v>
      </c>
      <c r="W109" s="112">
        <v>333</v>
      </c>
      <c r="X109" s="112">
        <v>405</v>
      </c>
      <c r="Y109" s="112">
        <v>361</v>
      </c>
      <c r="Z109" s="112">
        <v>367</v>
      </c>
      <c r="AB109" s="109" t="str">
        <f>TEXT(Z109,"###,###")</f>
        <v>367</v>
      </c>
      <c r="AD109" s="130">
        <f>Z109/($Z$4)*100</f>
        <v>14.392156862745098</v>
      </c>
      <c r="AF109" s="109"/>
    </row>
    <row r="110" spans="1:32" x14ac:dyDescent="0.25">
      <c r="S110" s="115" t="s">
        <v>21</v>
      </c>
      <c r="T110" s="115"/>
      <c r="U110" s="112"/>
      <c r="V110" s="112">
        <v>717</v>
      </c>
      <c r="W110" s="112">
        <v>627</v>
      </c>
      <c r="X110" s="112">
        <v>575</v>
      </c>
      <c r="Y110" s="112">
        <v>608</v>
      </c>
      <c r="Z110" s="112">
        <v>633</v>
      </c>
      <c r="AB110" s="109" t="str">
        <f>TEXT(Z110,"###,###")</f>
        <v>633</v>
      </c>
      <c r="AD110" s="130">
        <f>Z110/($Z$4)*100</f>
        <v>24.823529411764707</v>
      </c>
      <c r="AF110" s="109"/>
    </row>
    <row r="111" spans="1:32" x14ac:dyDescent="0.25">
      <c r="S111" s="115" t="s">
        <v>22</v>
      </c>
      <c r="T111" s="115"/>
      <c r="U111" s="112"/>
      <c r="V111" s="112">
        <v>1107</v>
      </c>
      <c r="W111" s="112">
        <v>1134</v>
      </c>
      <c r="X111" s="112">
        <v>1132</v>
      </c>
      <c r="Y111" s="112">
        <v>1203</v>
      </c>
      <c r="Z111" s="112">
        <v>1201</v>
      </c>
      <c r="AB111" s="109" t="str">
        <f>TEXT(Z111,"###,###")</f>
        <v>1,201</v>
      </c>
      <c r="AD111" s="130">
        <f>Z111/($Z$4)*100</f>
        <v>47.098039215686278</v>
      </c>
      <c r="AF111" s="109"/>
    </row>
    <row r="112" spans="1:32" x14ac:dyDescent="0.25">
      <c r="S112" s="118" t="s">
        <v>53</v>
      </c>
      <c r="T112" s="118"/>
      <c r="U112" s="112"/>
      <c r="V112" s="112">
        <v>2461</v>
      </c>
      <c r="W112" s="112">
        <v>2410</v>
      </c>
      <c r="X112" s="112">
        <v>2410</v>
      </c>
      <c r="Y112" s="112">
        <v>2538</v>
      </c>
      <c r="Z112" s="112">
        <v>2546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39.619999999999997</v>
      </c>
      <c r="W118" s="131">
        <v>39.97</v>
      </c>
      <c r="X118" s="131">
        <v>39.71</v>
      </c>
      <c r="Y118" s="131">
        <v>39.94</v>
      </c>
      <c r="Z118" s="131">
        <v>39.9</v>
      </c>
      <c r="AB118" s="109" t="str">
        <f>TEXT(Z118,"##.0")</f>
        <v>39.9</v>
      </c>
    </row>
    <row r="120" spans="19:32" x14ac:dyDescent="0.25">
      <c r="S120" s="101" t="s">
        <v>97</v>
      </c>
      <c r="T120" s="112"/>
      <c r="U120" s="112"/>
      <c r="V120" s="112">
        <v>1666</v>
      </c>
      <c r="W120" s="112">
        <v>1685</v>
      </c>
      <c r="X120" s="112">
        <v>1678</v>
      </c>
      <c r="Y120" s="112">
        <v>1684</v>
      </c>
      <c r="Z120" s="112">
        <v>1693</v>
      </c>
      <c r="AB120" s="109" t="str">
        <f>TEXT(Z120,"###,###")</f>
        <v>1,693</v>
      </c>
    </row>
    <row r="121" spans="19:32" x14ac:dyDescent="0.25">
      <c r="S121" s="101" t="s">
        <v>98</v>
      </c>
      <c r="T121" s="112"/>
      <c r="U121" s="112"/>
      <c r="V121" s="112">
        <v>77</v>
      </c>
      <c r="W121" s="112">
        <v>85</v>
      </c>
      <c r="X121" s="112">
        <v>75</v>
      </c>
      <c r="Y121" s="112">
        <v>61</v>
      </c>
      <c r="Z121" s="112">
        <v>66</v>
      </c>
      <c r="AB121" s="109" t="str">
        <f>TEXT(Z121,"###,###")</f>
        <v>66</v>
      </c>
    </row>
    <row r="122" spans="19:32" x14ac:dyDescent="0.25">
      <c r="S122" s="101" t="s">
        <v>99</v>
      </c>
      <c r="T122" s="112"/>
      <c r="U122" s="112"/>
      <c r="V122" s="112">
        <v>77</v>
      </c>
      <c r="W122" s="112">
        <v>81</v>
      </c>
      <c r="X122" s="112">
        <v>81</v>
      </c>
      <c r="Y122" s="112">
        <v>71</v>
      </c>
      <c r="Z122" s="112">
        <v>80</v>
      </c>
      <c r="AB122" s="109" t="str">
        <f>TEXT(Z122,"###,###")</f>
        <v>80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1743</v>
      </c>
      <c r="W124" s="112">
        <v>1766</v>
      </c>
      <c r="X124" s="112">
        <v>1759</v>
      </c>
      <c r="Y124" s="112">
        <v>1755</v>
      </c>
      <c r="Z124" s="112">
        <v>1773</v>
      </c>
      <c r="AB124" s="109" t="str">
        <f>TEXT(Z124,"###,###")</f>
        <v>1,773</v>
      </c>
      <c r="AD124" s="127">
        <f>Z124/$Z$7*100</f>
        <v>96.411092985318106</v>
      </c>
    </row>
    <row r="125" spans="19:32" x14ac:dyDescent="0.25">
      <c r="S125" s="101" t="s">
        <v>101</v>
      </c>
      <c r="T125" s="112"/>
      <c r="U125" s="112"/>
      <c r="V125" s="112">
        <v>154</v>
      </c>
      <c r="W125" s="112">
        <v>166</v>
      </c>
      <c r="X125" s="112">
        <v>156</v>
      </c>
      <c r="Y125" s="112">
        <v>132</v>
      </c>
      <c r="Z125" s="112">
        <v>146</v>
      </c>
      <c r="AB125" s="109" t="str">
        <f>TEXT(Z125,"###,###")</f>
        <v>146</v>
      </c>
      <c r="AD125" s="127">
        <f>Z125/$Z$7*100</f>
        <v>7.9390973355084284</v>
      </c>
    </row>
    <row r="127" spans="19:32" x14ac:dyDescent="0.25">
      <c r="S127" s="101" t="s">
        <v>102</v>
      </c>
      <c r="T127" s="112"/>
      <c r="U127" s="112"/>
      <c r="V127" s="112">
        <v>859</v>
      </c>
      <c r="W127" s="112">
        <v>881</v>
      </c>
      <c r="X127" s="112">
        <v>885</v>
      </c>
      <c r="Y127" s="112">
        <v>891</v>
      </c>
      <c r="Z127" s="112">
        <v>886</v>
      </c>
      <c r="AB127" s="109" t="str">
        <f>TEXT(Z127,"###,###")</f>
        <v>886</v>
      </c>
      <c r="AD127" s="127">
        <f>Z127/$Z$7*100</f>
        <v>48.178357803153887</v>
      </c>
    </row>
    <row r="128" spans="19:32" x14ac:dyDescent="0.25">
      <c r="S128" s="101" t="s">
        <v>103</v>
      </c>
      <c r="T128" s="112"/>
      <c r="U128" s="112"/>
      <c r="V128" s="112">
        <v>962</v>
      </c>
      <c r="W128" s="112">
        <v>965</v>
      </c>
      <c r="X128" s="112">
        <v>935</v>
      </c>
      <c r="Y128" s="112">
        <v>920</v>
      </c>
      <c r="Z128" s="112">
        <v>945</v>
      </c>
      <c r="AB128" s="109" t="str">
        <f>TEXT(Z128,"###,###")</f>
        <v>945</v>
      </c>
      <c r="AD128" s="127">
        <f>Z128/$Z$7*100</f>
        <v>51.386623164763456</v>
      </c>
    </row>
    <row r="130" spans="19:20" x14ac:dyDescent="0.25">
      <c r="S130" s="101" t="s">
        <v>277</v>
      </c>
      <c r="T130" s="127">
        <v>92.060902664491579</v>
      </c>
    </row>
    <row r="131" spans="19:20" x14ac:dyDescent="0.25">
      <c r="S131" s="101" t="s">
        <v>278</v>
      </c>
      <c r="T131" s="127">
        <v>3.588907014681892</v>
      </c>
    </row>
    <row r="132" spans="19:20" x14ac:dyDescent="0.25">
      <c r="S132" s="101" t="s">
        <v>279</v>
      </c>
      <c r="T132" s="127">
        <v>4.3501903208265364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552DD5-6FCC-4249-A625-80A1149FD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D54D8D1-885B-4621-99E9-C5513BCF68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5897132-B5EF-45CA-8F5A-4B3509FE6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7D4373-6CB4-429C-A354-5051DDE93C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3F07-BEA3-4B96-B5C2-0B9AAB91D31E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180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180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9.70 Torres Strait Island,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1512</v>
      </c>
      <c r="W4" s="108">
        <v>1517</v>
      </c>
      <c r="X4" s="108">
        <v>1695</v>
      </c>
      <c r="Y4" s="108">
        <v>1780</v>
      </c>
      <c r="Z4" s="108">
        <v>1832</v>
      </c>
      <c r="AB4" s="109" t="str">
        <f>TEXT(Z4,"###,###")</f>
        <v>1,832</v>
      </c>
      <c r="AD4" s="110">
        <f>Z4/Y4-1</f>
        <v>2.9213483146067309E-2</v>
      </c>
      <c r="AF4" s="110">
        <f>Z4/V4-1</f>
        <v>0.21164021164021163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803</v>
      </c>
      <c r="W5" s="108">
        <v>810</v>
      </c>
      <c r="X5" s="108">
        <v>891</v>
      </c>
      <c r="Y5" s="108">
        <v>861</v>
      </c>
      <c r="Z5" s="108">
        <v>893</v>
      </c>
      <c r="AB5" s="109" t="str">
        <f>TEXT(Z5,"###,###")</f>
        <v>893</v>
      </c>
      <c r="AD5" s="110">
        <f t="shared" ref="AD5:AD9" si="0">Z5/Y5-1</f>
        <v>3.7166085946573668E-2</v>
      </c>
      <c r="AF5" s="110">
        <f t="shared" ref="AF5:AF9" si="1">Z5/V5-1</f>
        <v>0.11207970112079702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704</v>
      </c>
      <c r="W6" s="108">
        <v>714</v>
      </c>
      <c r="X6" s="108">
        <v>801</v>
      </c>
      <c r="Y6" s="108">
        <v>915</v>
      </c>
      <c r="Z6" s="108">
        <v>941</v>
      </c>
      <c r="AB6" s="109" t="str">
        <f>TEXT(Z6,"###,###")</f>
        <v>941</v>
      </c>
      <c r="AD6" s="110">
        <f t="shared" si="0"/>
        <v>2.841530054644803E-2</v>
      </c>
      <c r="AF6" s="110">
        <f t="shared" si="1"/>
        <v>0.33664772727272729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1273</v>
      </c>
      <c r="W7" s="108">
        <v>1266</v>
      </c>
      <c r="X7" s="108">
        <v>1355</v>
      </c>
      <c r="Y7" s="108">
        <v>1382</v>
      </c>
      <c r="Z7" s="108">
        <v>1401</v>
      </c>
      <c r="AB7" s="109" t="str">
        <f>TEXT(Z7,"###,###")</f>
        <v>1,401</v>
      </c>
      <c r="AD7" s="110">
        <f t="shared" si="0"/>
        <v>1.3748191027496359E-2</v>
      </c>
      <c r="AF7" s="110">
        <f t="shared" si="1"/>
        <v>0.10054988216810679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1,832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1,401</v>
      </c>
      <c r="P8" s="67"/>
      <c r="S8" s="107" t="s">
        <v>82</v>
      </c>
      <c r="T8" s="108"/>
      <c r="U8" s="108"/>
      <c r="V8" s="108">
        <v>37688</v>
      </c>
      <c r="W8" s="108">
        <v>36910.129999999997</v>
      </c>
      <c r="X8" s="108">
        <v>38218</v>
      </c>
      <c r="Y8" s="108">
        <v>37968.019999999997</v>
      </c>
      <c r="Z8" s="108">
        <v>37285</v>
      </c>
      <c r="AB8" s="109" t="str">
        <f>TEXT(Z8,"$###,###")</f>
        <v>$37,285</v>
      </c>
      <c r="AD8" s="110">
        <f t="shared" si="0"/>
        <v>-1.7989349984539493E-2</v>
      </c>
      <c r="AF8" s="110">
        <f t="shared" si="1"/>
        <v>-1.0693058798556532E-2</v>
      </c>
    </row>
    <row r="9" spans="1:32" x14ac:dyDescent="0.25">
      <c r="A9" s="30" t="s">
        <v>14</v>
      </c>
      <c r="B9" s="71"/>
      <c r="C9" s="72"/>
      <c r="D9" s="73">
        <f>AD104</f>
        <v>46.015283842794759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46.752319771591722</v>
      </c>
      <c r="P9" s="74" t="s">
        <v>83</v>
      </c>
      <c r="S9" s="107" t="s">
        <v>7</v>
      </c>
      <c r="T9" s="108"/>
      <c r="U9" s="108"/>
      <c r="V9" s="108">
        <v>53433727</v>
      </c>
      <c r="W9" s="108">
        <v>54511153</v>
      </c>
      <c r="X9" s="108">
        <v>58574856</v>
      </c>
      <c r="Y9" s="108">
        <v>62795982</v>
      </c>
      <c r="Z9" s="108">
        <v>66846859</v>
      </c>
      <c r="AB9" s="109" t="str">
        <f>TEXT(Z9/1000000,"$#,###.0")&amp;" mil"</f>
        <v>$66.8 mil</v>
      </c>
      <c r="AD9" s="110">
        <f t="shared" si="0"/>
        <v>6.4508538141819338E-2</v>
      </c>
      <c r="AF9" s="110">
        <f t="shared" si="1"/>
        <v>0.25102370268875318</v>
      </c>
    </row>
    <row r="10" spans="1:32" x14ac:dyDescent="0.25">
      <c r="A10" s="30" t="s">
        <v>17</v>
      </c>
      <c r="B10" s="71"/>
      <c r="C10" s="72"/>
      <c r="D10" s="73">
        <f>AD105</f>
        <v>51.965065502183407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52.819414703783011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95.360456816559605</v>
      </c>
      <c r="P11" s="74" t="s">
        <v>83</v>
      </c>
      <c r="S11" s="107" t="s">
        <v>29</v>
      </c>
      <c r="T11" s="112"/>
      <c r="U11" s="112"/>
      <c r="V11" s="112">
        <v>1450</v>
      </c>
      <c r="W11" s="112">
        <v>1452</v>
      </c>
      <c r="X11" s="112">
        <v>1632</v>
      </c>
      <c r="Y11" s="112">
        <v>1727</v>
      </c>
      <c r="Z11" s="112">
        <v>1773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1.7130620985010707</v>
      </c>
      <c r="P12" s="74" t="s">
        <v>83</v>
      </c>
      <c r="S12" s="107" t="s">
        <v>30</v>
      </c>
      <c r="T12" s="112"/>
      <c r="U12" s="112"/>
      <c r="V12" s="112">
        <v>62</v>
      </c>
      <c r="W12" s="112">
        <v>67</v>
      </c>
      <c r="X12" s="112">
        <v>63</v>
      </c>
      <c r="Y12" s="112">
        <v>58</v>
      </c>
      <c r="Z12" s="112">
        <v>62</v>
      </c>
    </row>
    <row r="13" spans="1:32" ht="15" customHeight="1" x14ac:dyDescent="0.25">
      <c r="A13" s="30" t="s">
        <v>19</v>
      </c>
      <c r="B13" s="72"/>
      <c r="C13" s="72"/>
      <c r="D13" s="73">
        <f>AD108</f>
        <v>5.8951965065502181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2.9264810849393292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15.611353711790393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17.79475982532751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17.902995720399428</v>
      </c>
      <c r="P15" s="74" t="s">
        <v>83</v>
      </c>
      <c r="S15" s="115" t="s">
        <v>59</v>
      </c>
      <c r="T15" s="115"/>
      <c r="U15" s="116"/>
      <c r="V15" s="116">
        <v>43</v>
      </c>
      <c r="W15" s="116">
        <v>40</v>
      </c>
      <c r="X15" s="116">
        <v>42</v>
      </c>
      <c r="Y15" s="112">
        <v>57</v>
      </c>
      <c r="Z15" s="112">
        <v>62</v>
      </c>
      <c r="AB15" s="117">
        <f t="shared" ref="AB15:AB34" si="2">IF(Z15="np",0,Z15/$Z$34)</f>
        <v>3.3805888767720831E-2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58.406113537117896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82.097004279600569</v>
      </c>
      <c r="P16" s="37" t="s">
        <v>83</v>
      </c>
      <c r="S16" s="115" t="s">
        <v>60</v>
      </c>
      <c r="T16" s="115"/>
      <c r="U16" s="116"/>
      <c r="V16" s="116">
        <v>3</v>
      </c>
      <c r="W16" s="116">
        <v>10</v>
      </c>
      <c r="X16" s="116">
        <v>27</v>
      </c>
      <c r="Y16" s="112">
        <v>10</v>
      </c>
      <c r="Z16" s="112">
        <v>16</v>
      </c>
      <c r="AB16" s="117">
        <f t="shared" si="2"/>
        <v>8.7241003271537627E-3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</v>
      </c>
      <c r="W17" s="116">
        <v>10</v>
      </c>
      <c r="X17" s="116">
        <v>8</v>
      </c>
      <c r="Y17" s="112">
        <v>12</v>
      </c>
      <c r="Z17" s="112">
        <v>19</v>
      </c>
      <c r="AB17" s="117">
        <f t="shared" si="2"/>
        <v>1.0359869138495093E-2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24</v>
      </c>
      <c r="W18" s="116">
        <v>22</v>
      </c>
      <c r="X18" s="116">
        <v>26</v>
      </c>
      <c r="Y18" s="112">
        <v>25</v>
      </c>
      <c r="Z18" s="112">
        <v>23</v>
      </c>
      <c r="AB18" s="117">
        <f t="shared" si="2"/>
        <v>1.2540894220283533E-2</v>
      </c>
    </row>
    <row r="19" spans="1:28" x14ac:dyDescent="0.25">
      <c r="A19" s="63" t="str">
        <f>$S$1&amp;" ("&amp;$V$2&amp;" to "&amp;$Z$2&amp;")"</f>
        <v>Torres Strait Island (2018-19 to 2022-23)</v>
      </c>
      <c r="B19" s="63"/>
      <c r="C19" s="63"/>
      <c r="D19" s="63"/>
      <c r="E19" s="63"/>
      <c r="F19" s="63"/>
      <c r="G19" s="63" t="str">
        <f>$S$1&amp;" ("&amp;$V$2&amp;" to "&amp;$Z$2&amp;")"</f>
        <v>Torres Strait Island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89</v>
      </c>
      <c r="W19" s="116">
        <v>80</v>
      </c>
      <c r="X19" s="116">
        <v>97</v>
      </c>
      <c r="Y19" s="112">
        <v>97</v>
      </c>
      <c r="Z19" s="112">
        <v>86</v>
      </c>
      <c r="AB19" s="117">
        <f t="shared" si="2"/>
        <v>4.6892039258451472E-2</v>
      </c>
    </row>
    <row r="20" spans="1:28" x14ac:dyDescent="0.25">
      <c r="S20" s="115" t="s">
        <v>64</v>
      </c>
      <c r="T20" s="115"/>
      <c r="U20" s="116"/>
      <c r="V20" s="116">
        <v>9</v>
      </c>
      <c r="W20" s="116">
        <v>5</v>
      </c>
      <c r="X20" s="116">
        <v>1</v>
      </c>
      <c r="Y20" s="112">
        <v>3</v>
      </c>
      <c r="Z20" s="112">
        <v>3</v>
      </c>
      <c r="AB20" s="117">
        <f t="shared" si="2"/>
        <v>1.6357688113413304E-3</v>
      </c>
    </row>
    <row r="21" spans="1:28" x14ac:dyDescent="0.25">
      <c r="S21" s="115" t="s">
        <v>65</v>
      </c>
      <c r="T21" s="115"/>
      <c r="U21" s="116"/>
      <c r="V21" s="116">
        <v>176</v>
      </c>
      <c r="W21" s="116">
        <v>178</v>
      </c>
      <c r="X21" s="116">
        <v>201</v>
      </c>
      <c r="Y21" s="112">
        <v>205</v>
      </c>
      <c r="Z21" s="112">
        <v>215</v>
      </c>
      <c r="AB21" s="117">
        <f t="shared" si="2"/>
        <v>0.11723009814612868</v>
      </c>
    </row>
    <row r="22" spans="1:28" x14ac:dyDescent="0.25">
      <c r="S22" s="115" t="s">
        <v>66</v>
      </c>
      <c r="T22" s="115"/>
      <c r="U22" s="116"/>
      <c r="V22" s="116">
        <v>22</v>
      </c>
      <c r="W22" s="116">
        <v>15</v>
      </c>
      <c r="X22" s="116">
        <v>36</v>
      </c>
      <c r="Y22" s="112">
        <v>47</v>
      </c>
      <c r="Z22" s="112">
        <v>42</v>
      </c>
      <c r="AB22" s="117">
        <f t="shared" si="2"/>
        <v>2.2900763358778626E-2</v>
      </c>
    </row>
    <row r="23" spans="1:28" x14ac:dyDescent="0.25">
      <c r="S23" s="115" t="s">
        <v>67</v>
      </c>
      <c r="T23" s="115"/>
      <c r="U23" s="116"/>
      <c r="V23" s="116">
        <v>28</v>
      </c>
      <c r="W23" s="116">
        <v>27</v>
      </c>
      <c r="X23" s="116">
        <v>33</v>
      </c>
      <c r="Y23" s="112">
        <v>34</v>
      </c>
      <c r="Z23" s="112">
        <v>34</v>
      </c>
      <c r="AB23" s="117">
        <f t="shared" si="2"/>
        <v>1.8538713195201745E-2</v>
      </c>
    </row>
    <row r="24" spans="1:28" x14ac:dyDescent="0.25">
      <c r="S24" s="115" t="s">
        <v>68</v>
      </c>
      <c r="T24" s="115"/>
      <c r="U24" s="116"/>
      <c r="V24" s="116">
        <v>7</v>
      </c>
      <c r="W24" s="116">
        <v>0</v>
      </c>
      <c r="X24" s="116">
        <v>3</v>
      </c>
      <c r="Y24" s="112">
        <v>3</v>
      </c>
      <c r="Z24" s="112">
        <v>6</v>
      </c>
      <c r="AB24" s="117">
        <f t="shared" si="2"/>
        <v>3.2715376226826608E-3</v>
      </c>
    </row>
    <row r="25" spans="1:28" x14ac:dyDescent="0.25">
      <c r="S25" s="115" t="s">
        <v>69</v>
      </c>
      <c r="T25" s="115"/>
      <c r="U25" s="116"/>
      <c r="V25" s="116">
        <v>5</v>
      </c>
      <c r="W25" s="116">
        <v>6</v>
      </c>
      <c r="X25" s="116">
        <v>3</v>
      </c>
      <c r="Y25" s="112">
        <v>11</v>
      </c>
      <c r="Z25" s="112">
        <v>10</v>
      </c>
      <c r="AB25" s="117">
        <f t="shared" si="2"/>
        <v>5.4525627044711015E-3</v>
      </c>
    </row>
    <row r="26" spans="1:28" x14ac:dyDescent="0.25">
      <c r="S26" s="115" t="s">
        <v>70</v>
      </c>
      <c r="T26" s="115"/>
      <c r="U26" s="116"/>
      <c r="V26" s="116">
        <v>4</v>
      </c>
      <c r="W26" s="116">
        <v>25</v>
      </c>
      <c r="X26" s="116">
        <v>29</v>
      </c>
      <c r="Y26" s="112">
        <v>15</v>
      </c>
      <c r="Z26" s="112">
        <v>110</v>
      </c>
      <c r="AB26" s="117">
        <f t="shared" si="2"/>
        <v>5.9978189749182113E-2</v>
      </c>
    </row>
    <row r="27" spans="1:28" x14ac:dyDescent="0.25">
      <c r="S27" s="115" t="s">
        <v>71</v>
      </c>
      <c r="T27" s="115"/>
      <c r="U27" s="116"/>
      <c r="V27" s="116">
        <v>21</v>
      </c>
      <c r="W27" s="116">
        <v>16</v>
      </c>
      <c r="X27" s="116">
        <v>51</v>
      </c>
      <c r="Y27" s="112">
        <v>86</v>
      </c>
      <c r="Z27" s="112">
        <v>50</v>
      </c>
      <c r="AB27" s="117">
        <f t="shared" si="2"/>
        <v>2.7262813522355506E-2</v>
      </c>
    </row>
    <row r="28" spans="1:28" x14ac:dyDescent="0.25">
      <c r="S28" s="115" t="s">
        <v>72</v>
      </c>
      <c r="T28" s="115"/>
      <c r="U28" s="116"/>
      <c r="V28" s="116">
        <v>32</v>
      </c>
      <c r="W28" s="116">
        <v>45</v>
      </c>
      <c r="X28" s="116">
        <v>48</v>
      </c>
      <c r="Y28" s="112">
        <v>102</v>
      </c>
      <c r="Z28" s="112">
        <v>142</v>
      </c>
      <c r="AB28" s="117">
        <f t="shared" si="2"/>
        <v>7.7426390403489642E-2</v>
      </c>
    </row>
    <row r="29" spans="1:28" x14ac:dyDescent="0.25">
      <c r="S29" s="115" t="s">
        <v>73</v>
      </c>
      <c r="T29" s="115"/>
      <c r="U29" s="116"/>
      <c r="V29" s="116">
        <v>458</v>
      </c>
      <c r="W29" s="116">
        <v>383</v>
      </c>
      <c r="X29" s="116">
        <v>403</v>
      </c>
      <c r="Y29" s="112">
        <v>397</v>
      </c>
      <c r="Z29" s="112">
        <v>386</v>
      </c>
      <c r="AB29" s="117">
        <f t="shared" si="2"/>
        <v>0.21046892039258452</v>
      </c>
    </row>
    <row r="30" spans="1:28" x14ac:dyDescent="0.25">
      <c r="S30" s="115" t="s">
        <v>74</v>
      </c>
      <c r="T30" s="115"/>
      <c r="U30" s="116"/>
      <c r="V30" s="116">
        <v>310</v>
      </c>
      <c r="W30" s="116">
        <v>293</v>
      </c>
      <c r="X30" s="116">
        <v>300</v>
      </c>
      <c r="Y30" s="112">
        <v>306</v>
      </c>
      <c r="Z30" s="112">
        <v>316</v>
      </c>
      <c r="AB30" s="117">
        <f t="shared" si="2"/>
        <v>0.17230098146128681</v>
      </c>
    </row>
    <row r="31" spans="1:28" x14ac:dyDescent="0.25">
      <c r="S31" s="115" t="s">
        <v>75</v>
      </c>
      <c r="T31" s="115"/>
      <c r="U31" s="116"/>
      <c r="V31" s="116">
        <v>238</v>
      </c>
      <c r="W31" s="116">
        <v>302</v>
      </c>
      <c r="X31" s="116">
        <v>329</v>
      </c>
      <c r="Y31" s="112">
        <v>323</v>
      </c>
      <c r="Z31" s="112">
        <v>258</v>
      </c>
      <c r="AB31" s="117">
        <f t="shared" si="2"/>
        <v>0.14067611777535441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10</v>
      </c>
      <c r="W32" s="116">
        <v>7</v>
      </c>
      <c r="X32" s="116">
        <v>6</v>
      </c>
      <c r="Y32" s="112">
        <v>5</v>
      </c>
      <c r="Z32" s="112">
        <v>10</v>
      </c>
      <c r="AB32" s="117">
        <f t="shared" si="2"/>
        <v>5.4525627044711015E-3</v>
      </c>
    </row>
    <row r="33" spans="19:32" x14ac:dyDescent="0.25">
      <c r="S33" s="115" t="s">
        <v>77</v>
      </c>
      <c r="T33" s="115"/>
      <c r="U33" s="116"/>
      <c r="V33" s="116">
        <v>13</v>
      </c>
      <c r="W33" s="116">
        <v>31</v>
      </c>
      <c r="X33" s="116">
        <v>33</v>
      </c>
      <c r="Y33" s="112">
        <v>22</v>
      </c>
      <c r="Z33" s="112">
        <v>33</v>
      </c>
      <c r="AB33" s="117">
        <f t="shared" si="2"/>
        <v>1.7993456924754635E-2</v>
      </c>
    </row>
    <row r="34" spans="19:32" x14ac:dyDescent="0.25">
      <c r="S34" s="118" t="s">
        <v>53</v>
      </c>
      <c r="T34" s="118"/>
      <c r="U34" s="119"/>
      <c r="V34" s="119">
        <v>1514</v>
      </c>
      <c r="W34" s="119">
        <v>1517</v>
      </c>
      <c r="X34" s="119">
        <v>1695</v>
      </c>
      <c r="Y34" s="120">
        <v>1780</v>
      </c>
      <c r="Z34" s="120">
        <v>1834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1159</v>
      </c>
      <c r="W37" s="112">
        <v>1125</v>
      </c>
      <c r="X37" s="112">
        <v>1182</v>
      </c>
      <c r="Y37" s="112">
        <v>1195</v>
      </c>
      <c r="Z37" s="112">
        <v>1151</v>
      </c>
      <c r="AB37" s="132">
        <f>Z37/Z40*100</f>
        <v>82.097004279600569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</v>
      </c>
      <c r="W38" s="112">
        <v>142</v>
      </c>
      <c r="X38" s="112">
        <v>179</v>
      </c>
      <c r="Y38" s="112">
        <v>192</v>
      </c>
      <c r="Z38" s="112">
        <v>251</v>
      </c>
      <c r="AB38" s="132">
        <f>Z38/Z40*100</f>
        <v>17.902995720399428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1271</v>
      </c>
      <c r="W40" s="112">
        <v>1267</v>
      </c>
      <c r="X40" s="112">
        <v>1361</v>
      </c>
      <c r="Y40" s="112">
        <v>1387</v>
      </c>
      <c r="Z40" s="112">
        <v>1402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5</v>
      </c>
      <c r="X45" s="112">
        <v>3</v>
      </c>
      <c r="Y45" s="112">
        <v>6</v>
      </c>
      <c r="Z45" s="112">
        <v>5</v>
      </c>
    </row>
    <row r="46" spans="19:32" x14ac:dyDescent="0.25">
      <c r="S46" s="115" t="s">
        <v>38</v>
      </c>
      <c r="T46" s="115"/>
      <c r="U46" s="112"/>
      <c r="V46" s="112">
        <v>28</v>
      </c>
      <c r="W46" s="112">
        <v>30</v>
      </c>
      <c r="X46" s="112">
        <v>35</v>
      </c>
      <c r="Y46" s="112">
        <v>51</v>
      </c>
      <c r="Z46" s="112">
        <v>50</v>
      </c>
    </row>
    <row r="47" spans="19:32" x14ac:dyDescent="0.25">
      <c r="S47" s="115" t="s">
        <v>39</v>
      </c>
      <c r="T47" s="115"/>
      <c r="U47" s="112"/>
      <c r="V47" s="112">
        <v>69</v>
      </c>
      <c r="W47" s="112">
        <v>68</v>
      </c>
      <c r="X47" s="112">
        <v>70</v>
      </c>
      <c r="Y47" s="112">
        <v>75</v>
      </c>
      <c r="Z47" s="112">
        <v>84</v>
      </c>
    </row>
    <row r="48" spans="19:32" x14ac:dyDescent="0.25">
      <c r="S48" s="115" t="s">
        <v>40</v>
      </c>
      <c r="T48" s="115"/>
      <c r="U48" s="112"/>
      <c r="V48" s="112">
        <v>122</v>
      </c>
      <c r="W48" s="112">
        <v>105</v>
      </c>
      <c r="X48" s="112">
        <v>115</v>
      </c>
      <c r="Y48" s="112">
        <v>105</v>
      </c>
      <c r="Z48" s="112">
        <v>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102</v>
      </c>
      <c r="W49" s="112">
        <v>106</v>
      </c>
      <c r="X49" s="112">
        <v>133</v>
      </c>
      <c r="Y49" s="112">
        <v>119</v>
      </c>
      <c r="Z49" s="112">
        <v>139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Strait Island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98</v>
      </c>
      <c r="W50" s="112">
        <v>103</v>
      </c>
      <c r="X50" s="112">
        <v>110</v>
      </c>
      <c r="Y50" s="112">
        <v>101</v>
      </c>
      <c r="Z50" s="112">
        <v>97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</v>
      </c>
      <c r="W51" s="112">
        <v>82</v>
      </c>
      <c r="X51" s="112">
        <v>98</v>
      </c>
      <c r="Y51" s="112">
        <v>98</v>
      </c>
      <c r="Z51" s="112">
        <v>107</v>
      </c>
    </row>
    <row r="52" spans="1:26" ht="15" customHeight="1" x14ac:dyDescent="0.25">
      <c r="S52" s="115" t="s">
        <v>44</v>
      </c>
      <c r="T52" s="115"/>
      <c r="U52" s="112"/>
      <c r="V52" s="112">
        <v>93</v>
      </c>
      <c r="W52" s="112">
        <v>96</v>
      </c>
      <c r="X52" s="112">
        <v>92</v>
      </c>
      <c r="Y52" s="112">
        <v>92</v>
      </c>
      <c r="Z52" s="112">
        <v>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69</v>
      </c>
      <c r="W53" s="112">
        <v>80</v>
      </c>
      <c r="X53" s="112">
        <v>96</v>
      </c>
      <c r="Y53" s="112">
        <v>90</v>
      </c>
      <c r="Z53" s="112">
        <v>98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65</v>
      </c>
      <c r="W54" s="112">
        <v>59</v>
      </c>
      <c r="X54" s="112">
        <v>64</v>
      </c>
      <c r="Y54" s="112">
        <v>58</v>
      </c>
      <c r="Z54" s="112">
        <v>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</v>
      </c>
      <c r="W55" s="112">
        <v>38</v>
      </c>
      <c r="X55" s="112">
        <v>46</v>
      </c>
      <c r="Y55" s="112">
        <v>47</v>
      </c>
      <c r="Z55" s="112">
        <v>44</v>
      </c>
    </row>
    <row r="56" spans="1:26" ht="15" customHeight="1" x14ac:dyDescent="0.25">
      <c r="S56" s="115" t="s">
        <v>48</v>
      </c>
      <c r="T56" s="115"/>
      <c r="U56" s="112"/>
      <c r="V56" s="112">
        <v>22</v>
      </c>
      <c r="W56" s="112">
        <v>27</v>
      </c>
      <c r="X56" s="112">
        <v>21</v>
      </c>
      <c r="Y56" s="112">
        <v>22</v>
      </c>
      <c r="Z56" s="112">
        <v>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7</v>
      </c>
      <c r="X57" s="112">
        <v>8</v>
      </c>
      <c r="Y57" s="112">
        <v>9</v>
      </c>
      <c r="Z57" s="112">
        <v>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805</v>
      </c>
      <c r="W61" s="112">
        <v>807</v>
      </c>
      <c r="X61" s="112">
        <v>891</v>
      </c>
      <c r="Y61" s="112">
        <v>864</v>
      </c>
      <c r="Z61" s="112">
        <v>894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6</v>
      </c>
      <c r="X64" s="112">
        <v>7</v>
      </c>
      <c r="Y64" s="112">
        <v>14</v>
      </c>
      <c r="Z64" s="112">
        <v>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Strait Island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</v>
      </c>
      <c r="W65" s="112">
        <v>25</v>
      </c>
      <c r="X65" s="112">
        <v>34</v>
      </c>
      <c r="Y65" s="112">
        <v>51</v>
      </c>
      <c r="Z65" s="112">
        <v>55</v>
      </c>
    </row>
    <row r="66" spans="1:26" x14ac:dyDescent="0.25">
      <c r="S66" s="115" t="s">
        <v>39</v>
      </c>
      <c r="T66" s="115"/>
      <c r="U66" s="112"/>
      <c r="V66" s="112">
        <v>72</v>
      </c>
      <c r="W66" s="112">
        <v>63</v>
      </c>
      <c r="X66" s="112">
        <v>74</v>
      </c>
      <c r="Y66" s="112">
        <v>69</v>
      </c>
      <c r="Z66" s="112">
        <v>72</v>
      </c>
    </row>
    <row r="67" spans="1:26" x14ac:dyDescent="0.25">
      <c r="S67" s="115" t="s">
        <v>40</v>
      </c>
      <c r="T67" s="115"/>
      <c r="U67" s="112"/>
      <c r="V67" s="112">
        <v>98</v>
      </c>
      <c r="W67" s="112">
        <v>102</v>
      </c>
      <c r="X67" s="112">
        <v>118</v>
      </c>
      <c r="Y67" s="112">
        <v>133</v>
      </c>
      <c r="Z67" s="112">
        <v>106</v>
      </c>
    </row>
    <row r="68" spans="1:26" x14ac:dyDescent="0.25">
      <c r="S68" s="115" t="s">
        <v>41</v>
      </c>
      <c r="T68" s="115"/>
      <c r="U68" s="112"/>
      <c r="V68" s="112">
        <v>84</v>
      </c>
      <c r="W68" s="112">
        <v>88</v>
      </c>
      <c r="X68" s="112">
        <v>116</v>
      </c>
      <c r="Y68" s="112">
        <v>140</v>
      </c>
      <c r="Z68" s="112">
        <v>155</v>
      </c>
    </row>
    <row r="69" spans="1:26" x14ac:dyDescent="0.25">
      <c r="S69" s="115" t="s">
        <v>42</v>
      </c>
      <c r="T69" s="115"/>
      <c r="U69" s="112"/>
      <c r="V69" s="112">
        <v>101</v>
      </c>
      <c r="W69" s="112">
        <v>106</v>
      </c>
      <c r="X69" s="112">
        <v>91</v>
      </c>
      <c r="Y69" s="112">
        <v>97</v>
      </c>
      <c r="Z69" s="112">
        <v>106</v>
      </c>
    </row>
    <row r="70" spans="1:26" x14ac:dyDescent="0.25">
      <c r="S70" s="115" t="s">
        <v>43</v>
      </c>
      <c r="T70" s="115"/>
      <c r="U70" s="112"/>
      <c r="V70" s="112">
        <v>83</v>
      </c>
      <c r="W70" s="112">
        <v>69</v>
      </c>
      <c r="X70" s="112">
        <v>105</v>
      </c>
      <c r="Y70" s="112">
        <v>113</v>
      </c>
      <c r="Z70" s="112">
        <v>112</v>
      </c>
    </row>
    <row r="71" spans="1:26" x14ac:dyDescent="0.25">
      <c r="S71" s="115" t="s">
        <v>44</v>
      </c>
      <c r="T71" s="115"/>
      <c r="U71" s="112"/>
      <c r="V71" s="112">
        <v>77</v>
      </c>
      <c r="W71" s="112">
        <v>72</v>
      </c>
      <c r="X71" s="112">
        <v>72</v>
      </c>
      <c r="Y71" s="112">
        <v>82</v>
      </c>
      <c r="Z71" s="112">
        <v>103</v>
      </c>
    </row>
    <row r="72" spans="1:26" x14ac:dyDescent="0.25">
      <c r="S72" s="115" t="s">
        <v>45</v>
      </c>
      <c r="T72" s="115"/>
      <c r="U72" s="112"/>
      <c r="V72" s="112">
        <v>68</v>
      </c>
      <c r="W72" s="112">
        <v>73</v>
      </c>
      <c r="X72" s="112">
        <v>68</v>
      </c>
      <c r="Y72" s="112">
        <v>94</v>
      </c>
      <c r="Z72" s="112">
        <v>83</v>
      </c>
    </row>
    <row r="73" spans="1:26" x14ac:dyDescent="0.25">
      <c r="S73" s="115" t="s">
        <v>46</v>
      </c>
      <c r="T73" s="115"/>
      <c r="U73" s="112"/>
      <c r="V73" s="112">
        <v>49</v>
      </c>
      <c r="W73" s="112">
        <v>53</v>
      </c>
      <c r="X73" s="112">
        <v>62</v>
      </c>
      <c r="Y73" s="112">
        <v>58</v>
      </c>
      <c r="Z73" s="112">
        <v>59</v>
      </c>
    </row>
    <row r="74" spans="1:26" x14ac:dyDescent="0.25">
      <c r="S74" s="115" t="s">
        <v>47</v>
      </c>
      <c r="T74" s="115"/>
      <c r="U74" s="112"/>
      <c r="V74" s="112">
        <v>29</v>
      </c>
      <c r="W74" s="112">
        <v>33</v>
      </c>
      <c r="X74" s="112">
        <v>36</v>
      </c>
      <c r="Y74" s="112">
        <v>53</v>
      </c>
      <c r="Z74" s="112">
        <v>47</v>
      </c>
    </row>
    <row r="75" spans="1:26" x14ac:dyDescent="0.25">
      <c r="S75" s="115" t="s">
        <v>48</v>
      </c>
      <c r="T75" s="115"/>
      <c r="U75" s="112"/>
      <c r="V75" s="112">
        <v>18</v>
      </c>
      <c r="W75" s="112">
        <v>23</v>
      </c>
      <c r="X75" s="112">
        <v>16</v>
      </c>
      <c r="Y75" s="112">
        <v>22</v>
      </c>
      <c r="Z75" s="112">
        <v>26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2</v>
      </c>
      <c r="Y76" s="112">
        <v>3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708</v>
      </c>
      <c r="W80" s="112">
        <v>712</v>
      </c>
      <c r="X80" s="112">
        <v>801</v>
      </c>
      <c r="Y80" s="112">
        <v>918</v>
      </c>
      <c r="Z80" s="112">
        <v>944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 Strait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63</v>
      </c>
      <c r="W83" s="112">
        <v>71</v>
      </c>
      <c r="X83" s="112">
        <v>61</v>
      </c>
      <c r="Y83" s="112">
        <v>65</v>
      </c>
      <c r="Z83" s="112">
        <v>60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87</v>
      </c>
      <c r="W84" s="112">
        <v>93</v>
      </c>
      <c r="X84" s="112">
        <v>100</v>
      </c>
      <c r="Y84" s="112">
        <v>96</v>
      </c>
      <c r="Z84" s="112">
        <v>102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84</v>
      </c>
      <c r="W85" s="112">
        <v>90</v>
      </c>
      <c r="X85" s="112">
        <v>80</v>
      </c>
      <c r="Y85" s="112">
        <v>86</v>
      </c>
      <c r="Z85" s="112">
        <v>73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1,832</v>
      </c>
      <c r="D86" s="96">
        <f t="shared" ref="D86:D91" si="4">AD4</f>
        <v>2.9213483146067309E-2</v>
      </c>
      <c r="E86" s="97">
        <f t="shared" ref="E86:E91" si="5">AD4</f>
        <v>2.9213483146067309E-2</v>
      </c>
      <c r="F86" s="96">
        <f t="shared" ref="F86:F91" si="6">AF4</f>
        <v>0.21164021164021163</v>
      </c>
      <c r="G86" s="97">
        <f t="shared" ref="G86:G91" si="7">AF4</f>
        <v>0.21164021164021163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75</v>
      </c>
      <c r="W86" s="112">
        <v>55</v>
      </c>
      <c r="X86" s="112">
        <v>64</v>
      </c>
      <c r="Y86" s="112">
        <v>55</v>
      </c>
      <c r="Z86" s="112">
        <v>57</v>
      </c>
    </row>
    <row r="87" spans="1:30" ht="15" customHeight="1" x14ac:dyDescent="0.25">
      <c r="A87" s="98" t="s">
        <v>4</v>
      </c>
      <c r="B87" s="49"/>
      <c r="C87" s="57" t="str">
        <f t="shared" si="3"/>
        <v>893</v>
      </c>
      <c r="D87" s="96">
        <f t="shared" si="4"/>
        <v>3.7166085946573668E-2</v>
      </c>
      <c r="E87" s="97">
        <f t="shared" si="5"/>
        <v>3.7166085946573668E-2</v>
      </c>
      <c r="F87" s="96">
        <f t="shared" si="6"/>
        <v>0.11207970112079702</v>
      </c>
      <c r="G87" s="97">
        <f t="shared" si="7"/>
        <v>0.11207970112079702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42</v>
      </c>
      <c r="W87" s="112">
        <v>35</v>
      </c>
      <c r="X87" s="112">
        <v>32</v>
      </c>
      <c r="Y87" s="112">
        <v>29</v>
      </c>
      <c r="Z87" s="112">
        <v>34</v>
      </c>
    </row>
    <row r="88" spans="1:30" ht="15" customHeight="1" x14ac:dyDescent="0.25">
      <c r="A88" s="98" t="s">
        <v>5</v>
      </c>
      <c r="B88" s="49"/>
      <c r="C88" s="57" t="str">
        <f t="shared" si="3"/>
        <v>941</v>
      </c>
      <c r="D88" s="96">
        <f t="shared" si="4"/>
        <v>2.841530054644803E-2</v>
      </c>
      <c r="E88" s="97">
        <f t="shared" si="5"/>
        <v>2.841530054644803E-2</v>
      </c>
      <c r="F88" s="96">
        <f t="shared" si="6"/>
        <v>0.33664772727272729</v>
      </c>
      <c r="G88" s="97">
        <f t="shared" si="7"/>
        <v>0.33664772727272729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30</v>
      </c>
      <c r="W88" s="112">
        <v>31</v>
      </c>
      <c r="X88" s="112">
        <v>42</v>
      </c>
      <c r="Y88" s="112">
        <v>51</v>
      </c>
      <c r="Z88" s="112">
        <v>39</v>
      </c>
    </row>
    <row r="89" spans="1:30" ht="15" customHeight="1" x14ac:dyDescent="0.25">
      <c r="A89" s="49" t="s">
        <v>6</v>
      </c>
      <c r="B89" s="49"/>
      <c r="C89" s="57" t="str">
        <f t="shared" si="3"/>
        <v>1,401</v>
      </c>
      <c r="D89" s="96">
        <f t="shared" si="4"/>
        <v>1.3748191027496359E-2</v>
      </c>
      <c r="E89" s="97">
        <f t="shared" si="5"/>
        <v>1.3748191027496359E-2</v>
      </c>
      <c r="F89" s="96">
        <f t="shared" si="6"/>
        <v>0.10054988216810679</v>
      </c>
      <c r="G89" s="97">
        <f t="shared" si="7"/>
        <v>0.10054988216810679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39</v>
      </c>
      <c r="W89" s="112">
        <v>32</v>
      </c>
      <c r="X89" s="112">
        <v>37</v>
      </c>
      <c r="Y89" s="112">
        <v>32</v>
      </c>
      <c r="Z89" s="112">
        <v>33</v>
      </c>
    </row>
    <row r="90" spans="1:30" ht="15" customHeight="1" x14ac:dyDescent="0.25">
      <c r="A90" s="49" t="s">
        <v>95</v>
      </c>
      <c r="B90" s="49"/>
      <c r="C90" s="57" t="str">
        <f t="shared" si="3"/>
        <v>$37,285</v>
      </c>
      <c r="D90" s="96">
        <f t="shared" si="4"/>
        <v>-1.7989349984539493E-2</v>
      </c>
      <c r="E90" s="97">
        <f t="shared" si="5"/>
        <v>-1.7989349984539493E-2</v>
      </c>
      <c r="F90" s="96">
        <f t="shared" si="6"/>
        <v>-1.0693058798556532E-2</v>
      </c>
      <c r="G90" s="97">
        <f t="shared" si="7"/>
        <v>-1.0693058798556532E-2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116</v>
      </c>
      <c r="W90" s="112">
        <v>118</v>
      </c>
      <c r="X90" s="112">
        <v>138</v>
      </c>
      <c r="Y90" s="112">
        <v>137</v>
      </c>
      <c r="Z90" s="112">
        <v>140</v>
      </c>
    </row>
    <row r="91" spans="1:30" ht="15" customHeight="1" x14ac:dyDescent="0.25">
      <c r="A91" s="49" t="s">
        <v>7</v>
      </c>
      <c r="B91" s="49"/>
      <c r="C91" s="57" t="str">
        <f t="shared" si="3"/>
        <v>$66.8 mil</v>
      </c>
      <c r="D91" s="96">
        <f t="shared" si="4"/>
        <v>6.4508538141819338E-2</v>
      </c>
      <c r="E91" s="97">
        <f t="shared" si="5"/>
        <v>6.4508538141819338E-2</v>
      </c>
      <c r="F91" s="96">
        <f t="shared" si="6"/>
        <v>0.25102370268875318</v>
      </c>
      <c r="G91" s="97">
        <f t="shared" si="7"/>
        <v>0.25102370268875318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652</v>
      </c>
      <c r="W91" s="112">
        <v>646</v>
      </c>
      <c r="X91" s="112">
        <v>684</v>
      </c>
      <c r="Y91" s="112">
        <v>676</v>
      </c>
      <c r="Z91" s="112">
        <v>655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60</v>
      </c>
      <c r="W93" s="112">
        <v>58</v>
      </c>
      <c r="X93" s="112">
        <v>59</v>
      </c>
      <c r="Y93" s="112">
        <v>57</v>
      </c>
      <c r="Z93" s="112">
        <v>58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106</v>
      </c>
      <c r="W94" s="112">
        <v>105</v>
      </c>
      <c r="X94" s="112">
        <v>114</v>
      </c>
      <c r="Y94" s="112">
        <v>130</v>
      </c>
      <c r="Z94" s="112">
        <v>140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6</v>
      </c>
      <c r="W95" s="112">
        <v>5</v>
      </c>
      <c r="X95" s="112">
        <v>6</v>
      </c>
      <c r="Y95" s="112">
        <v>9</v>
      </c>
      <c r="Z95" s="112">
        <v>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173</v>
      </c>
      <c r="W96" s="112">
        <v>169</v>
      </c>
      <c r="X96" s="112">
        <v>178</v>
      </c>
      <c r="Y96" s="112">
        <v>190</v>
      </c>
      <c r="Z96" s="112">
        <v>213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101</v>
      </c>
      <c r="W97" s="112">
        <v>111</v>
      </c>
      <c r="X97" s="112">
        <v>108</v>
      </c>
      <c r="Y97" s="112">
        <v>105</v>
      </c>
      <c r="Z97" s="112">
        <v>114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50</v>
      </c>
      <c r="W98" s="112">
        <v>47</v>
      </c>
      <c r="X98" s="112">
        <v>51</v>
      </c>
      <c r="Y98" s="112">
        <v>56</v>
      </c>
      <c r="Z98" s="112">
        <v>55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54</v>
      </c>
      <c r="W100" s="112">
        <v>63</v>
      </c>
      <c r="X100" s="112">
        <v>66</v>
      </c>
      <c r="Y100" s="112">
        <v>79</v>
      </c>
      <c r="Z100" s="112">
        <v>70</v>
      </c>
    </row>
    <row r="101" spans="1:32" x14ac:dyDescent="0.25">
      <c r="A101" s="18"/>
      <c r="S101" s="118" t="s">
        <v>53</v>
      </c>
      <c r="T101" s="118"/>
      <c r="U101" s="112"/>
      <c r="V101" s="112">
        <v>621</v>
      </c>
      <c r="W101" s="112">
        <v>623</v>
      </c>
      <c r="X101" s="112">
        <v>674</v>
      </c>
      <c r="Y101" s="112">
        <v>707</v>
      </c>
      <c r="Z101" s="112">
        <v>744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464</v>
      </c>
      <c r="W104" s="112">
        <v>707</v>
      </c>
      <c r="X104" s="112">
        <v>707</v>
      </c>
      <c r="Y104" s="112">
        <v>756</v>
      </c>
      <c r="Z104" s="112">
        <v>843</v>
      </c>
      <c r="AB104" s="109" t="str">
        <f>TEXT(Z104,"###,###")</f>
        <v>843</v>
      </c>
      <c r="AD104" s="130">
        <f>Z104/($Z$4)*100</f>
        <v>46.015283842794759</v>
      </c>
      <c r="AF104" s="109"/>
    </row>
    <row r="105" spans="1:32" x14ac:dyDescent="0.25">
      <c r="S105" s="115" t="s">
        <v>17</v>
      </c>
      <c r="T105" s="115"/>
      <c r="U105" s="112"/>
      <c r="V105" s="112">
        <v>1021</v>
      </c>
      <c r="W105" s="112">
        <v>990</v>
      </c>
      <c r="X105" s="112">
        <v>953</v>
      </c>
      <c r="Y105" s="112">
        <v>998</v>
      </c>
      <c r="Z105" s="112">
        <v>952</v>
      </c>
      <c r="AB105" s="109" t="str">
        <f>TEXT(Z105,"###,###")</f>
        <v>952</v>
      </c>
      <c r="AD105" s="130">
        <f>Z105/($Z$4)*100</f>
        <v>51.965065502183407</v>
      </c>
      <c r="AF105" s="109"/>
    </row>
    <row r="106" spans="1:32" x14ac:dyDescent="0.25">
      <c r="S106" s="118" t="s">
        <v>53</v>
      </c>
      <c r="T106" s="118"/>
      <c r="U106" s="120"/>
      <c r="V106" s="120">
        <v>1485</v>
      </c>
      <c r="W106" s="120">
        <v>1697</v>
      </c>
      <c r="X106" s="120">
        <v>1660</v>
      </c>
      <c r="Y106" s="120">
        <v>1754</v>
      </c>
      <c r="Z106" s="120">
        <v>1795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86</v>
      </c>
      <c r="W108" s="112">
        <v>144</v>
      </c>
      <c r="X108" s="112">
        <v>116</v>
      </c>
      <c r="Y108" s="112">
        <v>98</v>
      </c>
      <c r="Z108" s="112">
        <v>108</v>
      </c>
      <c r="AB108" s="109" t="str">
        <f>TEXT(Z108,"###,###")</f>
        <v>108</v>
      </c>
      <c r="AD108" s="130">
        <f>Z108/($Z$4)*100</f>
        <v>5.8951965065502181</v>
      </c>
      <c r="AF108" s="109"/>
    </row>
    <row r="109" spans="1:32" x14ac:dyDescent="0.25">
      <c r="S109" s="115" t="s">
        <v>20</v>
      </c>
      <c r="T109" s="115"/>
      <c r="U109" s="112"/>
      <c r="V109" s="112">
        <v>116</v>
      </c>
      <c r="W109" s="112">
        <v>119</v>
      </c>
      <c r="X109" s="112">
        <v>192</v>
      </c>
      <c r="Y109" s="112">
        <v>227</v>
      </c>
      <c r="Z109" s="112">
        <v>286</v>
      </c>
      <c r="AB109" s="109" t="str">
        <f>TEXT(Z109,"###,###")</f>
        <v>286</v>
      </c>
      <c r="AD109" s="130">
        <f>Z109/($Z$4)*100</f>
        <v>15.611353711790393</v>
      </c>
      <c r="AF109" s="109"/>
    </row>
    <row r="110" spans="1:32" x14ac:dyDescent="0.25">
      <c r="S110" s="115" t="s">
        <v>21</v>
      </c>
      <c r="T110" s="115"/>
      <c r="U110" s="112"/>
      <c r="V110" s="112">
        <v>321</v>
      </c>
      <c r="W110" s="112">
        <v>296</v>
      </c>
      <c r="X110" s="112">
        <v>380</v>
      </c>
      <c r="Y110" s="112">
        <v>368</v>
      </c>
      <c r="Z110" s="112">
        <v>326</v>
      </c>
      <c r="AB110" s="109" t="str">
        <f>TEXT(Z110,"###,###")</f>
        <v>326</v>
      </c>
      <c r="AD110" s="130">
        <f>Z110/($Z$4)*100</f>
        <v>17.79475982532751</v>
      </c>
      <c r="AF110" s="109"/>
    </row>
    <row r="111" spans="1:32" x14ac:dyDescent="0.25">
      <c r="S111" s="115" t="s">
        <v>22</v>
      </c>
      <c r="T111" s="115"/>
      <c r="U111" s="112"/>
      <c r="V111" s="112">
        <v>950</v>
      </c>
      <c r="W111" s="112">
        <v>922</v>
      </c>
      <c r="X111" s="112">
        <v>972</v>
      </c>
      <c r="Y111" s="112">
        <v>1059</v>
      </c>
      <c r="Z111" s="112">
        <v>1070</v>
      </c>
      <c r="AB111" s="109" t="str">
        <f>TEXT(Z111,"###,###")</f>
        <v>1,070</v>
      </c>
      <c r="AD111" s="130">
        <f>Z111/($Z$4)*100</f>
        <v>58.406113537117896</v>
      </c>
      <c r="AF111" s="109"/>
    </row>
    <row r="112" spans="1:32" x14ac:dyDescent="0.25">
      <c r="S112" s="118" t="s">
        <v>53</v>
      </c>
      <c r="T112" s="118"/>
      <c r="U112" s="112"/>
      <c r="V112" s="112">
        <v>1511</v>
      </c>
      <c r="W112" s="112">
        <v>1523</v>
      </c>
      <c r="X112" s="112">
        <v>1695</v>
      </c>
      <c r="Y112" s="112">
        <v>1786</v>
      </c>
      <c r="Z112" s="112">
        <v>1833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39.64</v>
      </c>
      <c r="W118" s="131">
        <v>40.08</v>
      </c>
      <c r="X118" s="131">
        <v>39.58</v>
      </c>
      <c r="Y118" s="131">
        <v>39.85</v>
      </c>
      <c r="Z118" s="131">
        <v>40.1</v>
      </c>
      <c r="AB118" s="109" t="str">
        <f>TEXT(Z118,"##.0")</f>
        <v>40.1</v>
      </c>
    </row>
    <row r="120" spans="19:32" x14ac:dyDescent="0.25">
      <c r="S120" s="101" t="s">
        <v>97</v>
      </c>
      <c r="T120" s="112"/>
      <c r="U120" s="112"/>
      <c r="V120" s="112">
        <v>1212</v>
      </c>
      <c r="W120" s="112">
        <v>1195</v>
      </c>
      <c r="X120" s="112">
        <v>1291</v>
      </c>
      <c r="Y120" s="112">
        <v>1331</v>
      </c>
      <c r="Z120" s="112">
        <v>1336</v>
      </c>
      <c r="AB120" s="109" t="str">
        <f>TEXT(Z120,"###,###")</f>
        <v>1,336</v>
      </c>
    </row>
    <row r="121" spans="19:32" x14ac:dyDescent="0.25">
      <c r="S121" s="101" t="s">
        <v>98</v>
      </c>
      <c r="T121" s="112"/>
      <c r="U121" s="112"/>
      <c r="V121" s="112">
        <v>33</v>
      </c>
      <c r="W121" s="112">
        <v>38</v>
      </c>
      <c r="X121" s="112">
        <v>35</v>
      </c>
      <c r="Y121" s="112">
        <v>29</v>
      </c>
      <c r="Z121" s="112">
        <v>24</v>
      </c>
      <c r="AB121" s="109" t="str">
        <f>TEXT(Z121,"###,###")</f>
        <v>24</v>
      </c>
    </row>
    <row r="122" spans="19:32" x14ac:dyDescent="0.25">
      <c r="S122" s="101" t="s">
        <v>99</v>
      </c>
      <c r="T122" s="112"/>
      <c r="U122" s="112"/>
      <c r="V122" s="112">
        <v>32</v>
      </c>
      <c r="W122" s="112">
        <v>27</v>
      </c>
      <c r="X122" s="112">
        <v>31</v>
      </c>
      <c r="Y122" s="112">
        <v>27</v>
      </c>
      <c r="Z122" s="112">
        <v>41</v>
      </c>
      <c r="AB122" s="109" t="str">
        <f>TEXT(Z122,"###,###")</f>
        <v>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1244</v>
      </c>
      <c r="W124" s="112">
        <v>1222</v>
      </c>
      <c r="X124" s="112">
        <v>1322</v>
      </c>
      <c r="Y124" s="112">
        <v>1358</v>
      </c>
      <c r="Z124" s="112">
        <v>1377</v>
      </c>
      <c r="AB124" s="109" t="str">
        <f>TEXT(Z124,"###,###")</f>
        <v>1,377</v>
      </c>
      <c r="AD124" s="127">
        <f>Z124/$Z$7*100</f>
        <v>98.286937901498931</v>
      </c>
    </row>
    <row r="125" spans="19:32" x14ac:dyDescent="0.25">
      <c r="S125" s="101" t="s">
        <v>101</v>
      </c>
      <c r="T125" s="112"/>
      <c r="U125" s="112"/>
      <c r="V125" s="112">
        <v>65</v>
      </c>
      <c r="W125" s="112">
        <v>65</v>
      </c>
      <c r="X125" s="112">
        <v>66</v>
      </c>
      <c r="Y125" s="112">
        <v>56</v>
      </c>
      <c r="Z125" s="112">
        <v>65</v>
      </c>
      <c r="AB125" s="109" t="str">
        <f>TEXT(Z125,"###,###")</f>
        <v>65</v>
      </c>
      <c r="AD125" s="127">
        <f>Z125/$Z$7*100</f>
        <v>4.6395431834403995</v>
      </c>
    </row>
    <row r="127" spans="19:32" x14ac:dyDescent="0.25">
      <c r="S127" s="101" t="s">
        <v>102</v>
      </c>
      <c r="T127" s="112"/>
      <c r="U127" s="112"/>
      <c r="V127" s="112">
        <v>654</v>
      </c>
      <c r="W127" s="112">
        <v>646</v>
      </c>
      <c r="X127" s="112">
        <v>682</v>
      </c>
      <c r="Y127" s="112">
        <v>677</v>
      </c>
      <c r="Z127" s="112">
        <v>655</v>
      </c>
      <c r="AB127" s="109" t="str">
        <f>TEXT(Z127,"###,###")</f>
        <v>655</v>
      </c>
      <c r="AD127" s="127">
        <f>Z127/$Z$7*100</f>
        <v>46.752319771591722</v>
      </c>
    </row>
    <row r="128" spans="19:32" x14ac:dyDescent="0.25">
      <c r="S128" s="101" t="s">
        <v>103</v>
      </c>
      <c r="T128" s="112"/>
      <c r="U128" s="112"/>
      <c r="V128" s="112">
        <v>623</v>
      </c>
      <c r="W128" s="112">
        <v>621</v>
      </c>
      <c r="X128" s="112">
        <v>673</v>
      </c>
      <c r="Y128" s="112">
        <v>707</v>
      </c>
      <c r="Z128" s="112">
        <v>740</v>
      </c>
      <c r="AB128" s="109" t="str">
        <f>TEXT(Z128,"###,###")</f>
        <v>740</v>
      </c>
      <c r="AD128" s="127">
        <f>Z128/$Z$7*100</f>
        <v>52.819414703783011</v>
      </c>
    </row>
    <row r="130" spans="19:20" x14ac:dyDescent="0.25">
      <c r="S130" s="101" t="s">
        <v>277</v>
      </c>
      <c r="T130" s="127">
        <v>95.360456816559605</v>
      </c>
    </row>
    <row r="131" spans="19:20" x14ac:dyDescent="0.25">
      <c r="S131" s="101" t="s">
        <v>278</v>
      </c>
      <c r="T131" s="127">
        <v>1.7130620985010707</v>
      </c>
    </row>
    <row r="132" spans="19:20" x14ac:dyDescent="0.25">
      <c r="S132" s="101" t="s">
        <v>279</v>
      </c>
      <c r="T132" s="127">
        <v>2.9264810849393292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10ADA1-E491-49D1-9841-16FE49837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600B4D5-BF1A-491E-88CD-96C9A7D0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DD61F5-6C06-4E22-8087-847BCC6E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37EB9D-E076-430E-AC5A-6564B2D6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D210-61DC-4B1D-995B-3B7135F9F95A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9.71 Townsville,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158482</v>
      </c>
      <c r="W4" s="108">
        <v>159341</v>
      </c>
      <c r="X4" s="108">
        <v>166620</v>
      </c>
      <c r="Y4" s="108">
        <v>179070</v>
      </c>
      <c r="Z4" s="108">
        <v>183907</v>
      </c>
      <c r="AB4" s="109" t="str">
        <f>TEXT(Z4,"###,###")</f>
        <v>183,907</v>
      </c>
      <c r="AD4" s="110">
        <f>Z4/Y4-1</f>
        <v>2.7011783101580367E-2</v>
      </c>
      <c r="AF4" s="110">
        <f>Z4/V4-1</f>
        <v>0.16042831362552223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82651</v>
      </c>
      <c r="W5" s="108">
        <v>82617</v>
      </c>
      <c r="X5" s="108">
        <v>84708</v>
      </c>
      <c r="Y5" s="108">
        <v>90116</v>
      </c>
      <c r="Z5" s="108">
        <v>92421</v>
      </c>
      <c r="AB5" s="109" t="str">
        <f>TEXT(Z5,"###,###")</f>
        <v>92,421</v>
      </c>
      <c r="AD5" s="110">
        <f t="shared" ref="AD5:AD9" si="0">Z5/Y5-1</f>
        <v>2.5578143725864422E-2</v>
      </c>
      <c r="AF5" s="110">
        <f t="shared" ref="AF5:AF9" si="1">Z5/V5-1</f>
        <v>0.1182078861719762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75835</v>
      </c>
      <c r="W6" s="108">
        <v>76720</v>
      </c>
      <c r="X6" s="108">
        <v>81731</v>
      </c>
      <c r="Y6" s="108">
        <v>88758</v>
      </c>
      <c r="Z6" s="108">
        <v>91294</v>
      </c>
      <c r="AB6" s="109" t="str">
        <f>TEXT(Z6,"###,###")</f>
        <v>91,294</v>
      </c>
      <c r="AD6" s="110">
        <f t="shared" si="0"/>
        <v>2.8572072376574553E-2</v>
      </c>
      <c r="AF6" s="110">
        <f t="shared" si="1"/>
        <v>0.20385046482494884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109387</v>
      </c>
      <c r="W7" s="108">
        <v>111704</v>
      </c>
      <c r="X7" s="108">
        <v>113336</v>
      </c>
      <c r="Y7" s="108">
        <v>117211</v>
      </c>
      <c r="Z7" s="108">
        <v>120843</v>
      </c>
      <c r="AB7" s="109" t="str">
        <f>TEXT(Z7,"###,###")</f>
        <v>120,843</v>
      </c>
      <c r="AD7" s="110">
        <f t="shared" si="0"/>
        <v>3.0986852769791184E-2</v>
      </c>
      <c r="AF7" s="110">
        <f t="shared" si="1"/>
        <v>0.10472908115223922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183,907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120,843</v>
      </c>
      <c r="P8" s="67"/>
      <c r="S8" s="107" t="s">
        <v>82</v>
      </c>
      <c r="T8" s="108"/>
      <c r="U8" s="108"/>
      <c r="V8" s="108">
        <v>47848.09</v>
      </c>
      <c r="W8" s="108">
        <v>47149.41</v>
      </c>
      <c r="X8" s="108">
        <v>48539.83</v>
      </c>
      <c r="Y8" s="108">
        <v>49863.78</v>
      </c>
      <c r="Z8" s="108">
        <v>52422</v>
      </c>
      <c r="AB8" s="109" t="str">
        <f>TEXT(Z8,"$###,###")</f>
        <v>$52,422</v>
      </c>
      <c r="AD8" s="110">
        <f t="shared" si="0"/>
        <v>5.1304173089164129E-2</v>
      </c>
      <c r="AF8" s="110">
        <f t="shared" si="1"/>
        <v>9.5592321448985773E-2</v>
      </c>
    </row>
    <row r="9" spans="1:32" x14ac:dyDescent="0.25">
      <c r="A9" s="30" t="s">
        <v>14</v>
      </c>
      <c r="B9" s="71"/>
      <c r="C9" s="72"/>
      <c r="D9" s="73">
        <f>AD104</f>
        <v>74.021652248147163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51.094395207004126</v>
      </c>
      <c r="P9" s="74" t="s">
        <v>83</v>
      </c>
      <c r="S9" s="107" t="s">
        <v>7</v>
      </c>
      <c r="T9" s="108"/>
      <c r="U9" s="108"/>
      <c r="V9" s="108">
        <v>6758122175</v>
      </c>
      <c r="W9" s="108">
        <v>7109996029</v>
      </c>
      <c r="X9" s="108">
        <v>7444684475</v>
      </c>
      <c r="Y9" s="108">
        <v>7951389565</v>
      </c>
      <c r="Z9" s="108">
        <v>8604548366</v>
      </c>
      <c r="AB9" s="109" t="str">
        <f>TEXT(Z9/1000000,"$#,###.0")&amp;" mil"</f>
        <v>$8,604.5 mil</v>
      </c>
      <c r="AD9" s="110">
        <f t="shared" si="0"/>
        <v>8.2143981961975365E-2</v>
      </c>
      <c r="AF9" s="110">
        <f t="shared" si="1"/>
        <v>0.27321586428703482</v>
      </c>
    </row>
    <row r="10" spans="1:32" x14ac:dyDescent="0.25">
      <c r="A10" s="30" t="s">
        <v>17</v>
      </c>
      <c r="B10" s="71"/>
      <c r="C10" s="72"/>
      <c r="D10" s="73">
        <f>AD105</f>
        <v>22.068763016089655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48.790579512259704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90.060657216388208</v>
      </c>
      <c r="P11" s="74" t="s">
        <v>83</v>
      </c>
      <c r="S11" s="107" t="s">
        <v>29</v>
      </c>
      <c r="T11" s="112"/>
      <c r="U11" s="112"/>
      <c r="V11" s="112">
        <v>147498</v>
      </c>
      <c r="W11" s="112">
        <v>148241</v>
      </c>
      <c r="X11" s="112">
        <v>155174</v>
      </c>
      <c r="Y11" s="112">
        <v>167221</v>
      </c>
      <c r="Z11" s="112">
        <v>171893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4.2691757073227246</v>
      </c>
      <c r="P12" s="74" t="s">
        <v>83</v>
      </c>
      <c r="S12" s="107" t="s">
        <v>30</v>
      </c>
      <c r="T12" s="112"/>
      <c r="U12" s="112"/>
      <c r="V12" s="112">
        <v>10987</v>
      </c>
      <c r="W12" s="112">
        <v>11100</v>
      </c>
      <c r="X12" s="112">
        <v>11446</v>
      </c>
      <c r="Y12" s="112">
        <v>11849</v>
      </c>
      <c r="Z12" s="112">
        <v>12011</v>
      </c>
    </row>
    <row r="13" spans="1:32" ht="15" customHeight="1" x14ac:dyDescent="0.25">
      <c r="A13" s="30" t="s">
        <v>19</v>
      </c>
      <c r="B13" s="72"/>
      <c r="C13" s="72"/>
      <c r="D13" s="73">
        <f>AD108</f>
        <v>10.471597057208262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5.6726496363049579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13.137074717112455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22.958886828668838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20.520501468823699</v>
      </c>
      <c r="P15" s="74" t="s">
        <v>83</v>
      </c>
      <c r="S15" s="115" t="s">
        <v>59</v>
      </c>
      <c r="T15" s="115"/>
      <c r="U15" s="116"/>
      <c r="V15" s="116">
        <v>1930</v>
      </c>
      <c r="W15" s="116">
        <v>1871</v>
      </c>
      <c r="X15" s="116">
        <v>2299</v>
      </c>
      <c r="Y15" s="112">
        <v>2212</v>
      </c>
      <c r="Z15" s="112">
        <v>2169</v>
      </c>
      <c r="AB15" s="117">
        <f t="shared" ref="AB15:AB34" si="2">IF(Z15="np",0,Z15/$Z$34)</f>
        <v>1.1794004578401039E-2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49.522312908154667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79.47949853117629</v>
      </c>
      <c r="P16" s="37" t="s">
        <v>83</v>
      </c>
      <c r="S16" s="115" t="s">
        <v>60</v>
      </c>
      <c r="T16" s="115"/>
      <c r="U16" s="116"/>
      <c r="V16" s="116">
        <v>3246</v>
      </c>
      <c r="W16" s="116">
        <v>3605</v>
      </c>
      <c r="X16" s="116">
        <v>3645</v>
      </c>
      <c r="Y16" s="112">
        <v>4287</v>
      </c>
      <c r="Z16" s="112">
        <v>4840</v>
      </c>
      <c r="AB16" s="117">
        <f t="shared" si="2"/>
        <v>2.6317649681632565E-2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7388</v>
      </c>
      <c r="W17" s="116">
        <v>7619</v>
      </c>
      <c r="X17" s="116">
        <v>7403</v>
      </c>
      <c r="Y17" s="112">
        <v>7804</v>
      </c>
      <c r="Z17" s="112">
        <v>8042</v>
      </c>
      <c r="AB17" s="117">
        <f t="shared" si="2"/>
        <v>4.3728623706547329E-2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1773</v>
      </c>
      <c r="W18" s="116">
        <v>1747</v>
      </c>
      <c r="X18" s="116">
        <v>1708</v>
      </c>
      <c r="Y18" s="112">
        <v>1718</v>
      </c>
      <c r="Z18" s="112">
        <v>1880</v>
      </c>
      <c r="AB18" s="117">
        <f t="shared" si="2"/>
        <v>1.0222558140799426E-2</v>
      </c>
    </row>
    <row r="19" spans="1:28" x14ac:dyDescent="0.25">
      <c r="A19" s="63" t="str">
        <f>$S$1&amp;" ("&amp;$V$2&amp;" to "&amp;$Z$2&amp;")"</f>
        <v>Townsville (2018-19 to 2022-23)</v>
      </c>
      <c r="B19" s="63"/>
      <c r="C19" s="63"/>
      <c r="D19" s="63"/>
      <c r="E19" s="63"/>
      <c r="F19" s="63"/>
      <c r="G19" s="63" t="str">
        <f>$S$1&amp;" ("&amp;$V$2&amp;" to "&amp;$Z$2&amp;")"</f>
        <v>Townsville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14185</v>
      </c>
      <c r="W19" s="116">
        <v>13436</v>
      </c>
      <c r="X19" s="116">
        <v>13799</v>
      </c>
      <c r="Y19" s="112">
        <v>14473</v>
      </c>
      <c r="Z19" s="112">
        <v>14587</v>
      </c>
      <c r="AB19" s="117">
        <f t="shared" si="2"/>
        <v>7.931726361693682E-2</v>
      </c>
    </row>
    <row r="20" spans="1:28" x14ac:dyDescent="0.25">
      <c r="S20" s="115" t="s">
        <v>64</v>
      </c>
      <c r="T20" s="115"/>
      <c r="U20" s="116"/>
      <c r="V20" s="116">
        <v>4052</v>
      </c>
      <c r="W20" s="116">
        <v>4101</v>
      </c>
      <c r="X20" s="116">
        <v>4240</v>
      </c>
      <c r="Y20" s="112">
        <v>4456</v>
      </c>
      <c r="Z20" s="112">
        <v>4463</v>
      </c>
      <c r="AB20" s="117">
        <f t="shared" si="2"/>
        <v>2.4267700522546721E-2</v>
      </c>
    </row>
    <row r="21" spans="1:28" x14ac:dyDescent="0.25">
      <c r="S21" s="115" t="s">
        <v>65</v>
      </c>
      <c r="T21" s="115"/>
      <c r="U21" s="116"/>
      <c r="V21" s="116">
        <v>14355</v>
      </c>
      <c r="W21" s="116">
        <v>14615</v>
      </c>
      <c r="X21" s="116">
        <v>15256</v>
      </c>
      <c r="Y21" s="112">
        <v>17196</v>
      </c>
      <c r="Z21" s="112">
        <v>17593</v>
      </c>
      <c r="AB21" s="117">
        <f t="shared" si="2"/>
        <v>9.5662481580363987E-2</v>
      </c>
    </row>
    <row r="22" spans="1:28" x14ac:dyDescent="0.25">
      <c r="S22" s="115" t="s">
        <v>66</v>
      </c>
      <c r="T22" s="115"/>
      <c r="U22" s="116"/>
      <c r="V22" s="116">
        <v>12100</v>
      </c>
      <c r="W22" s="116">
        <v>12459</v>
      </c>
      <c r="X22" s="116">
        <v>15164</v>
      </c>
      <c r="Y22" s="112">
        <v>16957</v>
      </c>
      <c r="Z22" s="112">
        <v>17977</v>
      </c>
      <c r="AB22" s="117">
        <f t="shared" si="2"/>
        <v>9.7750493455931536E-2</v>
      </c>
    </row>
    <row r="23" spans="1:28" x14ac:dyDescent="0.25">
      <c r="S23" s="115" t="s">
        <v>67</v>
      </c>
      <c r="T23" s="115"/>
      <c r="U23" s="116"/>
      <c r="V23" s="116">
        <v>6045</v>
      </c>
      <c r="W23" s="116">
        <v>6333</v>
      </c>
      <c r="X23" s="116">
        <v>6600</v>
      </c>
      <c r="Y23" s="112">
        <v>6886</v>
      </c>
      <c r="Z23" s="112">
        <v>7344</v>
      </c>
      <c r="AB23" s="117">
        <f t="shared" si="2"/>
        <v>3.9933227120229245E-2</v>
      </c>
    </row>
    <row r="24" spans="1:28" x14ac:dyDescent="0.25">
      <c r="S24" s="115" t="s">
        <v>68</v>
      </c>
      <c r="T24" s="115"/>
      <c r="U24" s="116"/>
      <c r="V24" s="116">
        <v>1166</v>
      </c>
      <c r="W24" s="116">
        <v>1055</v>
      </c>
      <c r="X24" s="116">
        <v>1044</v>
      </c>
      <c r="Y24" s="112">
        <v>1125</v>
      </c>
      <c r="Z24" s="112">
        <v>1649</v>
      </c>
      <c r="AB24" s="117">
        <f t="shared" si="2"/>
        <v>8.9664884969033257E-3</v>
      </c>
    </row>
    <row r="25" spans="1:28" x14ac:dyDescent="0.25">
      <c r="S25" s="115" t="s">
        <v>69</v>
      </c>
      <c r="T25" s="115"/>
      <c r="U25" s="116"/>
      <c r="V25" s="116">
        <v>3808</v>
      </c>
      <c r="W25" s="116">
        <v>3866</v>
      </c>
      <c r="X25" s="116">
        <v>3959</v>
      </c>
      <c r="Y25" s="112">
        <v>4014</v>
      </c>
      <c r="Z25" s="112">
        <v>4158</v>
      </c>
      <c r="AB25" s="117">
        <f t="shared" si="2"/>
        <v>2.2609253590129795E-2</v>
      </c>
    </row>
    <row r="26" spans="1:28" x14ac:dyDescent="0.25">
      <c r="S26" s="115" t="s">
        <v>70</v>
      </c>
      <c r="T26" s="115"/>
      <c r="U26" s="116"/>
      <c r="V26" s="116">
        <v>2824</v>
      </c>
      <c r="W26" s="116">
        <v>2701</v>
      </c>
      <c r="X26" s="116">
        <v>2760</v>
      </c>
      <c r="Y26" s="112">
        <v>3303</v>
      </c>
      <c r="Z26" s="112">
        <v>3528</v>
      </c>
      <c r="AB26" s="117">
        <f t="shared" si="2"/>
        <v>1.9183609106776797E-2</v>
      </c>
    </row>
    <row r="27" spans="1:28" x14ac:dyDescent="0.25">
      <c r="S27" s="115" t="s">
        <v>71</v>
      </c>
      <c r="T27" s="115"/>
      <c r="U27" s="116"/>
      <c r="V27" s="116">
        <v>7813</v>
      </c>
      <c r="W27" s="116">
        <v>8021</v>
      </c>
      <c r="X27" s="116">
        <v>8550</v>
      </c>
      <c r="Y27" s="112">
        <v>9509</v>
      </c>
      <c r="Z27" s="112">
        <v>9727</v>
      </c>
      <c r="AB27" s="117">
        <f t="shared" si="2"/>
        <v>5.2890863316785115E-2</v>
      </c>
    </row>
    <row r="28" spans="1:28" x14ac:dyDescent="0.25">
      <c r="S28" s="115" t="s">
        <v>72</v>
      </c>
      <c r="T28" s="115"/>
      <c r="U28" s="116"/>
      <c r="V28" s="116">
        <v>12453</v>
      </c>
      <c r="W28" s="116">
        <v>12587</v>
      </c>
      <c r="X28" s="116">
        <v>12711</v>
      </c>
      <c r="Y28" s="112">
        <v>13087</v>
      </c>
      <c r="Z28" s="112">
        <v>12461</v>
      </c>
      <c r="AB28" s="117">
        <f t="shared" si="2"/>
        <v>6.7757072868351934E-2</v>
      </c>
    </row>
    <row r="29" spans="1:28" x14ac:dyDescent="0.25">
      <c r="S29" s="115" t="s">
        <v>73</v>
      </c>
      <c r="T29" s="115"/>
      <c r="U29" s="116"/>
      <c r="V29" s="116">
        <v>15889</v>
      </c>
      <c r="W29" s="116">
        <v>15836</v>
      </c>
      <c r="X29" s="116">
        <v>15368</v>
      </c>
      <c r="Y29" s="112">
        <v>16061</v>
      </c>
      <c r="Z29" s="112">
        <v>15960</v>
      </c>
      <c r="AB29" s="117">
        <f t="shared" si="2"/>
        <v>8.6782993578275971E-2</v>
      </c>
    </row>
    <row r="30" spans="1:28" x14ac:dyDescent="0.25">
      <c r="S30" s="115" t="s">
        <v>74</v>
      </c>
      <c r="T30" s="115"/>
      <c r="U30" s="116"/>
      <c r="V30" s="116">
        <v>12502</v>
      </c>
      <c r="W30" s="116">
        <v>13015</v>
      </c>
      <c r="X30" s="116">
        <v>12974</v>
      </c>
      <c r="Y30" s="112">
        <v>13390</v>
      </c>
      <c r="Z30" s="112">
        <v>13900</v>
      </c>
      <c r="AB30" s="117">
        <f t="shared" si="2"/>
        <v>7.5581679870804261E-2</v>
      </c>
    </row>
    <row r="31" spans="1:28" x14ac:dyDescent="0.25">
      <c r="S31" s="115" t="s">
        <v>75</v>
      </c>
      <c r="T31" s="115"/>
      <c r="U31" s="116"/>
      <c r="V31" s="116">
        <v>22425</v>
      </c>
      <c r="W31" s="116">
        <v>22429</v>
      </c>
      <c r="X31" s="116">
        <v>25103</v>
      </c>
      <c r="Y31" s="112">
        <v>27531</v>
      </c>
      <c r="Z31" s="112">
        <v>28955</v>
      </c>
      <c r="AB31" s="117">
        <f t="shared" si="2"/>
        <v>0.15744370796108903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3033</v>
      </c>
      <c r="W32" s="116">
        <v>2963</v>
      </c>
      <c r="X32" s="116">
        <v>3330</v>
      </c>
      <c r="Y32" s="112">
        <v>3768</v>
      </c>
      <c r="Z32" s="112">
        <v>4144</v>
      </c>
      <c r="AB32" s="117">
        <f t="shared" si="2"/>
        <v>2.2533128157166394E-2</v>
      </c>
    </row>
    <row r="33" spans="19:32" x14ac:dyDescent="0.25">
      <c r="S33" s="115" t="s">
        <v>77</v>
      </c>
      <c r="T33" s="115"/>
      <c r="U33" s="116"/>
      <c r="V33" s="116">
        <v>6994</v>
      </c>
      <c r="W33" s="116">
        <v>7075</v>
      </c>
      <c r="X33" s="116">
        <v>7569</v>
      </c>
      <c r="Y33" s="112">
        <v>8034</v>
      </c>
      <c r="Z33" s="112">
        <v>7931</v>
      </c>
      <c r="AB33" s="117">
        <f t="shared" si="2"/>
        <v>4.3125057773766087E-2</v>
      </c>
    </row>
    <row r="34" spans="19:32" x14ac:dyDescent="0.25">
      <c r="S34" s="118" t="s">
        <v>53</v>
      </c>
      <c r="T34" s="118"/>
      <c r="U34" s="119"/>
      <c r="V34" s="119">
        <v>158481</v>
      </c>
      <c r="W34" s="119">
        <v>159341</v>
      </c>
      <c r="X34" s="119">
        <v>166620</v>
      </c>
      <c r="Y34" s="120">
        <v>179066</v>
      </c>
      <c r="Z34" s="120">
        <v>183907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89763</v>
      </c>
      <c r="W37" s="112">
        <v>90275</v>
      </c>
      <c r="X37" s="112">
        <v>91145</v>
      </c>
      <c r="Y37" s="112">
        <v>92874</v>
      </c>
      <c r="Z37" s="112">
        <v>96047</v>
      </c>
      <c r="AB37" s="132">
        <f>Z37/Z40*100</f>
        <v>79.47949853117629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19624</v>
      </c>
      <c r="W38" s="112">
        <v>21430</v>
      </c>
      <c r="X38" s="112">
        <v>22188</v>
      </c>
      <c r="Y38" s="112">
        <v>24332</v>
      </c>
      <c r="Z38" s="112">
        <v>24798</v>
      </c>
      <c r="AB38" s="132">
        <f>Z38/Z40*100</f>
        <v>20.520501468823699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109387</v>
      </c>
      <c r="W40" s="112">
        <v>111705</v>
      </c>
      <c r="X40" s="112">
        <v>113333</v>
      </c>
      <c r="Y40" s="112">
        <v>117206</v>
      </c>
      <c r="Z40" s="112">
        <v>120845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128</v>
      </c>
      <c r="W44" s="112">
        <v>146</v>
      </c>
      <c r="X44" s="112">
        <v>191</v>
      </c>
      <c r="Y44" s="112">
        <v>262</v>
      </c>
      <c r="Z44" s="112">
        <v>296</v>
      </c>
    </row>
    <row r="45" spans="19:32" x14ac:dyDescent="0.25">
      <c r="S45" s="115" t="s">
        <v>37</v>
      </c>
      <c r="T45" s="115"/>
      <c r="U45" s="112"/>
      <c r="V45" s="112">
        <v>1909</v>
      </c>
      <c r="W45" s="112">
        <v>1963</v>
      </c>
      <c r="X45" s="112">
        <v>2246</v>
      </c>
      <c r="Y45" s="112">
        <v>2841</v>
      </c>
      <c r="Z45" s="112">
        <v>2912</v>
      </c>
    </row>
    <row r="46" spans="19:32" x14ac:dyDescent="0.25">
      <c r="S46" s="115" t="s">
        <v>38</v>
      </c>
      <c r="T46" s="115"/>
      <c r="U46" s="112"/>
      <c r="V46" s="112">
        <v>5205</v>
      </c>
      <c r="W46" s="112">
        <v>5212</v>
      </c>
      <c r="X46" s="112">
        <v>5790</v>
      </c>
      <c r="Y46" s="112">
        <v>6103</v>
      </c>
      <c r="Z46" s="112">
        <v>6210</v>
      </c>
    </row>
    <row r="47" spans="19:32" x14ac:dyDescent="0.25">
      <c r="S47" s="115" t="s">
        <v>39</v>
      </c>
      <c r="T47" s="115"/>
      <c r="U47" s="112"/>
      <c r="V47" s="112">
        <v>8839</v>
      </c>
      <c r="W47" s="112">
        <v>8454</v>
      </c>
      <c r="X47" s="112">
        <v>8862</v>
      </c>
      <c r="Y47" s="112">
        <v>9164</v>
      </c>
      <c r="Z47" s="112">
        <v>9248</v>
      </c>
    </row>
    <row r="48" spans="19:32" x14ac:dyDescent="0.25">
      <c r="S48" s="115" t="s">
        <v>40</v>
      </c>
      <c r="T48" s="115"/>
      <c r="U48" s="112"/>
      <c r="V48" s="112">
        <v>11091</v>
      </c>
      <c r="W48" s="112">
        <v>10895</v>
      </c>
      <c r="X48" s="112">
        <v>11208</v>
      </c>
      <c r="Y48" s="112">
        <v>12055</v>
      </c>
      <c r="Z48" s="112">
        <v>12356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9420</v>
      </c>
      <c r="W49" s="112">
        <v>9399</v>
      </c>
      <c r="X49" s="112">
        <v>9647</v>
      </c>
      <c r="Y49" s="112">
        <v>10262</v>
      </c>
      <c r="Z49" s="112">
        <v>10811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Townsville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8768</v>
      </c>
      <c r="W50" s="112">
        <v>8815</v>
      </c>
      <c r="X50" s="112">
        <v>8619</v>
      </c>
      <c r="Y50" s="112">
        <v>9347</v>
      </c>
      <c r="Z50" s="112">
        <v>9551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7822</v>
      </c>
      <c r="W51" s="112">
        <v>7751</v>
      </c>
      <c r="X51" s="112">
        <v>7770</v>
      </c>
      <c r="Y51" s="112">
        <v>8231</v>
      </c>
      <c r="Z51" s="112">
        <v>8566</v>
      </c>
    </row>
    <row r="52" spans="1:26" ht="15" customHeight="1" x14ac:dyDescent="0.25">
      <c r="S52" s="115" t="s">
        <v>44</v>
      </c>
      <c r="T52" s="115"/>
      <c r="U52" s="112"/>
      <c r="V52" s="112">
        <v>8123</v>
      </c>
      <c r="W52" s="112">
        <v>7904</v>
      </c>
      <c r="X52" s="112">
        <v>7750</v>
      </c>
      <c r="Y52" s="112">
        <v>7977</v>
      </c>
      <c r="Z52" s="112">
        <v>7878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6863</v>
      </c>
      <c r="W53" s="112">
        <v>7063</v>
      </c>
      <c r="X53" s="112">
        <v>7375</v>
      </c>
      <c r="Y53" s="112">
        <v>7768</v>
      </c>
      <c r="Z53" s="112">
        <v>7960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6661</v>
      </c>
      <c r="W54" s="112">
        <v>6494</v>
      </c>
      <c r="X54" s="112">
        <v>6371</v>
      </c>
      <c r="Y54" s="112">
        <v>6556</v>
      </c>
      <c r="Z54" s="112">
        <v>6710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4466</v>
      </c>
      <c r="W55" s="112">
        <v>4843</v>
      </c>
      <c r="X55" s="112">
        <v>5111</v>
      </c>
      <c r="Y55" s="112">
        <v>5404</v>
      </c>
      <c r="Z55" s="112">
        <v>5531</v>
      </c>
    </row>
    <row r="56" spans="1:26" ht="15" customHeight="1" x14ac:dyDescent="0.25">
      <c r="S56" s="115" t="s">
        <v>48</v>
      </c>
      <c r="T56" s="115"/>
      <c r="U56" s="112"/>
      <c r="V56" s="112">
        <v>2155</v>
      </c>
      <c r="W56" s="112">
        <v>2372</v>
      </c>
      <c r="X56" s="112">
        <v>2430</v>
      </c>
      <c r="Y56" s="112">
        <v>2711</v>
      </c>
      <c r="Z56" s="112">
        <v>2839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810</v>
      </c>
      <c r="W57" s="112">
        <v>899</v>
      </c>
      <c r="X57" s="112">
        <v>918</v>
      </c>
      <c r="Y57" s="112">
        <v>964</v>
      </c>
      <c r="Z57" s="112">
        <v>1008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238</v>
      </c>
      <c r="W58" s="112">
        <v>259</v>
      </c>
      <c r="X58" s="112">
        <v>264</v>
      </c>
      <c r="Y58" s="112">
        <v>310</v>
      </c>
      <c r="Z58" s="112">
        <v>379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118</v>
      </c>
      <c r="W59" s="112">
        <v>109</v>
      </c>
      <c r="X59" s="112">
        <v>106</v>
      </c>
      <c r="Y59" s="112">
        <v>110</v>
      </c>
      <c r="Z59" s="112">
        <v>103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36</v>
      </c>
      <c r="X60" s="112">
        <v>50</v>
      </c>
      <c r="Y60" s="112">
        <v>52</v>
      </c>
      <c r="Z60" s="112">
        <v>64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82650</v>
      </c>
      <c r="W61" s="112">
        <v>82623</v>
      </c>
      <c r="X61" s="112">
        <v>84708</v>
      </c>
      <c r="Y61" s="112">
        <v>90111</v>
      </c>
      <c r="Z61" s="112">
        <v>92419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218</v>
      </c>
      <c r="W63" s="112">
        <v>186</v>
      </c>
      <c r="X63" s="112">
        <v>253</v>
      </c>
      <c r="Y63" s="112">
        <v>355</v>
      </c>
      <c r="Z63" s="112">
        <v>376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2328</v>
      </c>
      <c r="W64" s="112">
        <v>2336</v>
      </c>
      <c r="X64" s="112">
        <v>2793</v>
      </c>
      <c r="Y64" s="112">
        <v>3482</v>
      </c>
      <c r="Z64" s="112">
        <v>3533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Townsville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5497</v>
      </c>
      <c r="W65" s="112">
        <v>5509</v>
      </c>
      <c r="X65" s="112">
        <v>6385</v>
      </c>
      <c r="Y65" s="112">
        <v>7027</v>
      </c>
      <c r="Z65" s="112">
        <v>6937</v>
      </c>
    </row>
    <row r="66" spans="1:26" x14ac:dyDescent="0.25">
      <c r="S66" s="115" t="s">
        <v>39</v>
      </c>
      <c r="T66" s="115"/>
      <c r="U66" s="112"/>
      <c r="V66" s="112">
        <v>8246</v>
      </c>
      <c r="W66" s="112">
        <v>8094</v>
      </c>
      <c r="X66" s="112">
        <v>8867</v>
      </c>
      <c r="Y66" s="112">
        <v>9657</v>
      </c>
      <c r="Z66" s="112">
        <v>9820</v>
      </c>
    </row>
    <row r="67" spans="1:26" x14ac:dyDescent="0.25">
      <c r="S67" s="115" t="s">
        <v>40</v>
      </c>
      <c r="T67" s="115"/>
      <c r="U67" s="112"/>
      <c r="V67" s="112">
        <v>9311</v>
      </c>
      <c r="W67" s="112">
        <v>9462</v>
      </c>
      <c r="X67" s="112">
        <v>10117</v>
      </c>
      <c r="Y67" s="112">
        <v>10674</v>
      </c>
      <c r="Z67" s="112">
        <v>11500</v>
      </c>
    </row>
    <row r="68" spans="1:26" x14ac:dyDescent="0.25">
      <c r="S68" s="115" t="s">
        <v>41</v>
      </c>
      <c r="T68" s="115"/>
      <c r="U68" s="112"/>
      <c r="V68" s="112">
        <v>8029</v>
      </c>
      <c r="W68" s="112">
        <v>8281</v>
      </c>
      <c r="X68" s="112">
        <v>8683</v>
      </c>
      <c r="Y68" s="112">
        <v>9634</v>
      </c>
      <c r="Z68" s="112">
        <v>10084</v>
      </c>
    </row>
    <row r="69" spans="1:26" x14ac:dyDescent="0.25">
      <c r="S69" s="115" t="s">
        <v>42</v>
      </c>
      <c r="T69" s="115"/>
      <c r="U69" s="112"/>
      <c r="V69" s="112">
        <v>7871</v>
      </c>
      <c r="W69" s="112">
        <v>7975</v>
      </c>
      <c r="X69" s="112">
        <v>8394</v>
      </c>
      <c r="Y69" s="112">
        <v>9038</v>
      </c>
      <c r="Z69" s="112">
        <v>9276</v>
      </c>
    </row>
    <row r="70" spans="1:26" x14ac:dyDescent="0.25">
      <c r="S70" s="115" t="s">
        <v>43</v>
      </c>
      <c r="T70" s="115"/>
      <c r="U70" s="112"/>
      <c r="V70" s="112">
        <v>7144</v>
      </c>
      <c r="W70" s="112">
        <v>7155</v>
      </c>
      <c r="X70" s="112">
        <v>7447</v>
      </c>
      <c r="Y70" s="112">
        <v>8031</v>
      </c>
      <c r="Z70" s="112">
        <v>8555</v>
      </c>
    </row>
    <row r="71" spans="1:26" x14ac:dyDescent="0.25">
      <c r="S71" s="115" t="s">
        <v>44</v>
      </c>
      <c r="T71" s="115"/>
      <c r="U71" s="112"/>
      <c r="V71" s="112">
        <v>7788</v>
      </c>
      <c r="W71" s="112">
        <v>7649</v>
      </c>
      <c r="X71" s="112">
        <v>7653</v>
      </c>
      <c r="Y71" s="112">
        <v>8113</v>
      </c>
      <c r="Z71" s="112">
        <v>7951</v>
      </c>
    </row>
    <row r="72" spans="1:26" x14ac:dyDescent="0.25">
      <c r="S72" s="115" t="s">
        <v>45</v>
      </c>
      <c r="T72" s="115"/>
      <c r="U72" s="112"/>
      <c r="V72" s="112">
        <v>6741</v>
      </c>
      <c r="W72" s="112">
        <v>6928</v>
      </c>
      <c r="X72" s="112">
        <v>7300</v>
      </c>
      <c r="Y72" s="112">
        <v>7867</v>
      </c>
      <c r="Z72" s="112">
        <v>8093</v>
      </c>
    </row>
    <row r="73" spans="1:26" x14ac:dyDescent="0.25">
      <c r="S73" s="115" t="s">
        <v>46</v>
      </c>
      <c r="T73" s="115"/>
      <c r="U73" s="112"/>
      <c r="V73" s="112">
        <v>5997</v>
      </c>
      <c r="W73" s="112">
        <v>6104</v>
      </c>
      <c r="X73" s="112">
        <v>6215</v>
      </c>
      <c r="Y73" s="112">
        <v>6481</v>
      </c>
      <c r="Z73" s="112">
        <v>6421</v>
      </c>
    </row>
    <row r="74" spans="1:26" x14ac:dyDescent="0.25">
      <c r="S74" s="115" t="s">
        <v>47</v>
      </c>
      <c r="T74" s="115"/>
      <c r="U74" s="112"/>
      <c r="V74" s="112">
        <v>3956</v>
      </c>
      <c r="W74" s="112">
        <v>4147</v>
      </c>
      <c r="X74" s="112">
        <v>4496</v>
      </c>
      <c r="Y74" s="112">
        <v>4951</v>
      </c>
      <c r="Z74" s="112">
        <v>5045</v>
      </c>
    </row>
    <row r="75" spans="1:26" x14ac:dyDescent="0.25">
      <c r="S75" s="115" t="s">
        <v>48</v>
      </c>
      <c r="T75" s="115"/>
      <c r="U75" s="112"/>
      <c r="V75" s="112">
        <v>1706</v>
      </c>
      <c r="W75" s="112">
        <v>1844</v>
      </c>
      <c r="X75" s="112">
        <v>2065</v>
      </c>
      <c r="Y75" s="112">
        <v>2303</v>
      </c>
      <c r="Z75" s="112">
        <v>2429</v>
      </c>
    </row>
    <row r="76" spans="1:26" x14ac:dyDescent="0.25">
      <c r="S76" s="115" t="s">
        <v>49</v>
      </c>
      <c r="T76" s="115"/>
      <c r="U76" s="112"/>
      <c r="V76" s="112">
        <v>593</v>
      </c>
      <c r="W76" s="112">
        <v>638</v>
      </c>
      <c r="X76" s="112">
        <v>668</v>
      </c>
      <c r="Y76" s="112">
        <v>714</v>
      </c>
      <c r="Z76" s="112">
        <v>801</v>
      </c>
    </row>
    <row r="77" spans="1:26" x14ac:dyDescent="0.25">
      <c r="S77" s="115" t="s">
        <v>50</v>
      </c>
      <c r="T77" s="115"/>
      <c r="U77" s="112"/>
      <c r="V77" s="112">
        <v>240</v>
      </c>
      <c r="W77" s="112">
        <v>237</v>
      </c>
      <c r="X77" s="112">
        <v>223</v>
      </c>
      <c r="Y77" s="112">
        <v>268</v>
      </c>
      <c r="Z77" s="112">
        <v>290</v>
      </c>
    </row>
    <row r="78" spans="1:26" x14ac:dyDescent="0.25">
      <c r="S78" s="115" t="s">
        <v>51</v>
      </c>
      <c r="T78" s="115"/>
      <c r="U78" s="112"/>
      <c r="V78" s="112">
        <v>96</v>
      </c>
      <c r="W78" s="112">
        <v>111</v>
      </c>
      <c r="X78" s="112">
        <v>111</v>
      </c>
      <c r="Y78" s="112">
        <v>124</v>
      </c>
      <c r="Z78" s="112">
        <v>116</v>
      </c>
    </row>
    <row r="79" spans="1:26" x14ac:dyDescent="0.25">
      <c r="S79" s="115" t="s">
        <v>52</v>
      </c>
      <c r="T79" s="115"/>
      <c r="U79" s="112"/>
      <c r="V79" s="112">
        <v>62</v>
      </c>
      <c r="W79" s="112">
        <v>54</v>
      </c>
      <c r="X79" s="112">
        <v>61</v>
      </c>
      <c r="Y79" s="112">
        <v>54</v>
      </c>
      <c r="Z79" s="112">
        <v>65</v>
      </c>
    </row>
    <row r="80" spans="1:26" x14ac:dyDescent="0.25">
      <c r="S80" s="118" t="s">
        <v>53</v>
      </c>
      <c r="T80" s="118"/>
      <c r="U80" s="112"/>
      <c r="V80" s="112">
        <v>75831</v>
      </c>
      <c r="W80" s="112">
        <v>76720</v>
      </c>
      <c r="X80" s="112">
        <v>81731</v>
      </c>
      <c r="Y80" s="112">
        <v>88759</v>
      </c>
      <c r="Z80" s="112">
        <v>91297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Townsville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6172</v>
      </c>
      <c r="W83" s="112">
        <v>6319</v>
      </c>
      <c r="X83" s="112">
        <v>6252</v>
      </c>
      <c r="Y83" s="112">
        <v>6236</v>
      </c>
      <c r="Z83" s="112">
        <v>6308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6275</v>
      </c>
      <c r="W84" s="112">
        <v>6383</v>
      </c>
      <c r="X84" s="112">
        <v>6363</v>
      </c>
      <c r="Y84" s="112">
        <v>6504</v>
      </c>
      <c r="Z84" s="112">
        <v>6766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12035</v>
      </c>
      <c r="W85" s="112">
        <v>12099</v>
      </c>
      <c r="X85" s="112">
        <v>12201</v>
      </c>
      <c r="Y85" s="112">
        <v>12573</v>
      </c>
      <c r="Z85" s="112">
        <v>12773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183,907</v>
      </c>
      <c r="D86" s="96">
        <f t="shared" ref="D86:D91" si="4">AD4</f>
        <v>2.7011783101580367E-2</v>
      </c>
      <c r="E86" s="97">
        <f t="shared" ref="E86:E91" si="5">AD4</f>
        <v>2.7011783101580367E-2</v>
      </c>
      <c r="F86" s="96">
        <f t="shared" ref="F86:F91" si="6">AF4</f>
        <v>0.16042831362552223</v>
      </c>
      <c r="G86" s="97">
        <f t="shared" ref="G86:G91" si="7">AF4</f>
        <v>0.16042831362552223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6277</v>
      </c>
      <c r="W86" s="112">
        <v>6323</v>
      </c>
      <c r="X86" s="112">
        <v>6425</v>
      </c>
      <c r="Y86" s="112">
        <v>6531</v>
      </c>
      <c r="Z86" s="112">
        <v>6691</v>
      </c>
    </row>
    <row r="87" spans="1:30" ht="15" customHeight="1" x14ac:dyDescent="0.25">
      <c r="A87" s="98" t="s">
        <v>4</v>
      </c>
      <c r="B87" s="49"/>
      <c r="C87" s="57" t="str">
        <f t="shared" si="3"/>
        <v>92,421</v>
      </c>
      <c r="D87" s="96">
        <f t="shared" si="4"/>
        <v>2.5578143725864422E-2</v>
      </c>
      <c r="E87" s="97">
        <f t="shared" si="5"/>
        <v>2.5578143725864422E-2</v>
      </c>
      <c r="F87" s="96">
        <f t="shared" si="6"/>
        <v>0.1182078861719762</v>
      </c>
      <c r="G87" s="97">
        <f t="shared" si="7"/>
        <v>0.1182078861719762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1994</v>
      </c>
      <c r="W87" s="112">
        <v>1950</v>
      </c>
      <c r="X87" s="112">
        <v>1947</v>
      </c>
      <c r="Y87" s="112">
        <v>2024</v>
      </c>
      <c r="Z87" s="112">
        <v>2072</v>
      </c>
    </row>
    <row r="88" spans="1:30" ht="15" customHeight="1" x14ac:dyDescent="0.25">
      <c r="A88" s="98" t="s">
        <v>5</v>
      </c>
      <c r="B88" s="49"/>
      <c r="C88" s="57" t="str">
        <f t="shared" si="3"/>
        <v>91,294</v>
      </c>
      <c r="D88" s="96">
        <f t="shared" si="4"/>
        <v>2.8572072376574553E-2</v>
      </c>
      <c r="E88" s="97">
        <f t="shared" si="5"/>
        <v>2.8572072376574553E-2</v>
      </c>
      <c r="F88" s="96">
        <f t="shared" si="6"/>
        <v>0.20385046482494884</v>
      </c>
      <c r="G88" s="97">
        <f t="shared" si="7"/>
        <v>0.20385046482494884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2646</v>
      </c>
      <c r="W88" s="112">
        <v>2803</v>
      </c>
      <c r="X88" s="112">
        <v>2803</v>
      </c>
      <c r="Y88" s="112">
        <v>2977</v>
      </c>
      <c r="Z88" s="112">
        <v>3026</v>
      </c>
    </row>
    <row r="89" spans="1:30" ht="15" customHeight="1" x14ac:dyDescent="0.25">
      <c r="A89" s="49" t="s">
        <v>6</v>
      </c>
      <c r="B89" s="49"/>
      <c r="C89" s="57" t="str">
        <f t="shared" si="3"/>
        <v>120,843</v>
      </c>
      <c r="D89" s="96">
        <f t="shared" si="4"/>
        <v>3.0986852769791184E-2</v>
      </c>
      <c r="E89" s="97">
        <f t="shared" si="5"/>
        <v>3.0986852769791184E-2</v>
      </c>
      <c r="F89" s="96">
        <f t="shared" si="6"/>
        <v>0.10472908115223922</v>
      </c>
      <c r="G89" s="97">
        <f t="shared" si="7"/>
        <v>0.10472908115223922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6150</v>
      </c>
      <c r="W89" s="112">
        <v>6272</v>
      </c>
      <c r="X89" s="112">
        <v>6342</v>
      </c>
      <c r="Y89" s="112">
        <v>6583</v>
      </c>
      <c r="Z89" s="112">
        <v>6824</v>
      </c>
    </row>
    <row r="90" spans="1:30" ht="15" customHeight="1" x14ac:dyDescent="0.25">
      <c r="A90" s="49" t="s">
        <v>95</v>
      </c>
      <c r="B90" s="49"/>
      <c r="C90" s="57" t="str">
        <f t="shared" si="3"/>
        <v>$52,422</v>
      </c>
      <c r="D90" s="96">
        <f t="shared" si="4"/>
        <v>5.1304173089164129E-2</v>
      </c>
      <c r="E90" s="97">
        <f t="shared" si="5"/>
        <v>5.1304173089164129E-2</v>
      </c>
      <c r="F90" s="96">
        <f t="shared" si="6"/>
        <v>9.5592321448985773E-2</v>
      </c>
      <c r="G90" s="97">
        <f t="shared" si="7"/>
        <v>9.5592321448985773E-2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6762</v>
      </c>
      <c r="W90" s="112">
        <v>6906</v>
      </c>
      <c r="X90" s="112">
        <v>7005</v>
      </c>
      <c r="Y90" s="112">
        <v>7355</v>
      </c>
      <c r="Z90" s="112">
        <v>7337</v>
      </c>
    </row>
    <row r="91" spans="1:30" ht="15" customHeight="1" x14ac:dyDescent="0.25">
      <c r="A91" s="49" t="s">
        <v>7</v>
      </c>
      <c r="B91" s="49"/>
      <c r="C91" s="57" t="str">
        <f t="shared" si="3"/>
        <v>$8,604.5 mil</v>
      </c>
      <c r="D91" s="96">
        <f t="shared" si="4"/>
        <v>8.2143981961975365E-2</v>
      </c>
      <c r="E91" s="97">
        <f t="shared" si="5"/>
        <v>8.2143981961975365E-2</v>
      </c>
      <c r="F91" s="96">
        <f t="shared" si="6"/>
        <v>0.27321586428703482</v>
      </c>
      <c r="G91" s="97">
        <f t="shared" si="7"/>
        <v>0.27321586428703482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56752</v>
      </c>
      <c r="W91" s="112">
        <v>57947</v>
      </c>
      <c r="X91" s="112">
        <v>58195</v>
      </c>
      <c r="Y91" s="112">
        <v>59966</v>
      </c>
      <c r="Z91" s="112">
        <v>61743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4460</v>
      </c>
      <c r="W93" s="112">
        <v>4557</v>
      </c>
      <c r="X93" s="112">
        <v>4623</v>
      </c>
      <c r="Y93" s="112">
        <v>4760</v>
      </c>
      <c r="Z93" s="112">
        <v>4832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11159</v>
      </c>
      <c r="W94" s="112">
        <v>11550</v>
      </c>
      <c r="X94" s="112">
        <v>11817</v>
      </c>
      <c r="Y94" s="112">
        <v>12121</v>
      </c>
      <c r="Z94" s="112">
        <v>12440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1831</v>
      </c>
      <c r="W95" s="112">
        <v>1940</v>
      </c>
      <c r="X95" s="112">
        <v>2033</v>
      </c>
      <c r="Y95" s="112">
        <v>2124</v>
      </c>
      <c r="Z95" s="112">
        <v>2204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9411</v>
      </c>
      <c r="W96" s="112">
        <v>9583</v>
      </c>
      <c r="X96" s="112">
        <v>10124</v>
      </c>
      <c r="Y96" s="112">
        <v>10791</v>
      </c>
      <c r="Z96" s="112">
        <v>11299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9755</v>
      </c>
      <c r="W97" s="112">
        <v>9656</v>
      </c>
      <c r="X97" s="112">
        <v>9505</v>
      </c>
      <c r="Y97" s="112">
        <v>9723</v>
      </c>
      <c r="Z97" s="112">
        <v>9901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5396</v>
      </c>
      <c r="W98" s="112">
        <v>5476</v>
      </c>
      <c r="X98" s="112">
        <v>5518</v>
      </c>
      <c r="Y98" s="112">
        <v>5726</v>
      </c>
      <c r="Z98" s="112">
        <v>5744</v>
      </c>
    </row>
    <row r="99" spans="1:32" ht="15" customHeight="1" x14ac:dyDescent="0.25">
      <c r="S99" s="115" t="s">
        <v>196</v>
      </c>
      <c r="T99" s="115"/>
      <c r="U99" s="112"/>
      <c r="V99" s="112">
        <v>606</v>
      </c>
      <c r="W99" s="112">
        <v>681</v>
      </c>
      <c r="X99" s="112">
        <v>707</v>
      </c>
      <c r="Y99" s="112">
        <v>771</v>
      </c>
      <c r="Z99" s="112">
        <v>827</v>
      </c>
    </row>
    <row r="100" spans="1:32" ht="15" customHeight="1" x14ac:dyDescent="0.25">
      <c r="S100" s="115" t="s">
        <v>58</v>
      </c>
      <c r="T100" s="115"/>
      <c r="U100" s="112"/>
      <c r="V100" s="112">
        <v>3257</v>
      </c>
      <c r="W100" s="112">
        <v>3417</v>
      </c>
      <c r="X100" s="112">
        <v>3528</v>
      </c>
      <c r="Y100" s="112">
        <v>3739</v>
      </c>
      <c r="Z100" s="112">
        <v>3817</v>
      </c>
    </row>
    <row r="101" spans="1:32" x14ac:dyDescent="0.25">
      <c r="A101" s="18"/>
      <c r="S101" s="118" t="s">
        <v>53</v>
      </c>
      <c r="T101" s="118"/>
      <c r="U101" s="112"/>
      <c r="V101" s="112">
        <v>52637</v>
      </c>
      <c r="W101" s="112">
        <v>53752</v>
      </c>
      <c r="X101" s="112">
        <v>54983</v>
      </c>
      <c r="Y101" s="112">
        <v>57081</v>
      </c>
      <c r="Z101" s="112">
        <v>58959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111018</v>
      </c>
      <c r="W104" s="112">
        <v>118732</v>
      </c>
      <c r="X104" s="112">
        <v>120155</v>
      </c>
      <c r="Y104" s="112">
        <v>130813</v>
      </c>
      <c r="Z104" s="112">
        <v>136131</v>
      </c>
      <c r="AB104" s="109" t="str">
        <f>TEXT(Z104,"###,###")</f>
        <v>136,131</v>
      </c>
      <c r="AD104" s="130">
        <f>Z104/($Z$4)*100</f>
        <v>74.021652248147163</v>
      </c>
      <c r="AF104" s="109"/>
    </row>
    <row r="105" spans="1:32" x14ac:dyDescent="0.25">
      <c r="S105" s="115" t="s">
        <v>17</v>
      </c>
      <c r="T105" s="115"/>
      <c r="U105" s="112"/>
      <c r="V105" s="112">
        <v>39342</v>
      </c>
      <c r="W105" s="112">
        <v>39785</v>
      </c>
      <c r="X105" s="112">
        <v>39282</v>
      </c>
      <c r="Y105" s="112">
        <v>40654</v>
      </c>
      <c r="Z105" s="112">
        <v>40586</v>
      </c>
      <c r="AB105" s="109" t="str">
        <f>TEXT(Z105,"###,###")</f>
        <v>40,586</v>
      </c>
      <c r="AD105" s="130">
        <f>Z105/($Z$4)*100</f>
        <v>22.068763016089655</v>
      </c>
      <c r="AF105" s="109"/>
    </row>
    <row r="106" spans="1:32" x14ac:dyDescent="0.25">
      <c r="S106" s="118" t="s">
        <v>53</v>
      </c>
      <c r="T106" s="118"/>
      <c r="U106" s="120"/>
      <c r="V106" s="120">
        <v>150360</v>
      </c>
      <c r="W106" s="120">
        <v>158517</v>
      </c>
      <c r="X106" s="120">
        <v>159437</v>
      </c>
      <c r="Y106" s="120">
        <v>171467</v>
      </c>
      <c r="Z106" s="120">
        <v>176717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17440</v>
      </c>
      <c r="W108" s="112">
        <v>17850</v>
      </c>
      <c r="X108" s="112">
        <v>17974</v>
      </c>
      <c r="Y108" s="112">
        <v>19336</v>
      </c>
      <c r="Z108" s="112">
        <v>19258</v>
      </c>
      <c r="AB108" s="109" t="str">
        <f>TEXT(Z108,"###,###")</f>
        <v>19,258</v>
      </c>
      <c r="AD108" s="130">
        <f>Z108/($Z$4)*100</f>
        <v>10.471597057208262</v>
      </c>
      <c r="AF108" s="109"/>
    </row>
    <row r="109" spans="1:32" x14ac:dyDescent="0.25">
      <c r="S109" s="115" t="s">
        <v>20</v>
      </c>
      <c r="T109" s="115"/>
      <c r="U109" s="112"/>
      <c r="V109" s="112">
        <v>22339</v>
      </c>
      <c r="W109" s="112">
        <v>21791</v>
      </c>
      <c r="X109" s="112">
        <v>24091</v>
      </c>
      <c r="Y109" s="112">
        <v>24170</v>
      </c>
      <c r="Z109" s="112">
        <v>24160</v>
      </c>
      <c r="AB109" s="109" t="str">
        <f>TEXT(Z109,"###,###")</f>
        <v>24,160</v>
      </c>
      <c r="AD109" s="130">
        <f>Z109/($Z$4)*100</f>
        <v>13.137074717112455</v>
      </c>
      <c r="AF109" s="109"/>
    </row>
    <row r="110" spans="1:32" x14ac:dyDescent="0.25">
      <c r="S110" s="115" t="s">
        <v>21</v>
      </c>
      <c r="T110" s="115"/>
      <c r="U110" s="112"/>
      <c r="V110" s="112">
        <v>31702</v>
      </c>
      <c r="W110" s="112">
        <v>32312</v>
      </c>
      <c r="X110" s="112">
        <v>35569</v>
      </c>
      <c r="Y110" s="112">
        <v>40806</v>
      </c>
      <c r="Z110" s="112">
        <v>42223</v>
      </c>
      <c r="AB110" s="109" t="str">
        <f>TEXT(Z110,"###,###")</f>
        <v>42,223</v>
      </c>
      <c r="AD110" s="130">
        <f>Z110/($Z$4)*100</f>
        <v>22.958886828668838</v>
      </c>
      <c r="AF110" s="109"/>
    </row>
    <row r="111" spans="1:32" x14ac:dyDescent="0.25">
      <c r="S111" s="115" t="s">
        <v>22</v>
      </c>
      <c r="T111" s="115"/>
      <c r="U111" s="112"/>
      <c r="V111" s="112">
        <v>79002</v>
      </c>
      <c r="W111" s="112">
        <v>79586</v>
      </c>
      <c r="X111" s="112">
        <v>81803</v>
      </c>
      <c r="Y111" s="112">
        <v>87145</v>
      </c>
      <c r="Z111" s="112">
        <v>91075</v>
      </c>
      <c r="AB111" s="109" t="str">
        <f>TEXT(Z111,"###,###")</f>
        <v>91,075</v>
      </c>
      <c r="AD111" s="130">
        <f>Z111/($Z$4)*100</f>
        <v>49.522312908154667</v>
      </c>
      <c r="AF111" s="109"/>
    </row>
    <row r="112" spans="1:32" x14ac:dyDescent="0.25">
      <c r="S112" s="118" t="s">
        <v>53</v>
      </c>
      <c r="T112" s="118"/>
      <c r="U112" s="112"/>
      <c r="V112" s="112">
        <v>158482</v>
      </c>
      <c r="W112" s="112">
        <v>159337</v>
      </c>
      <c r="X112" s="112">
        <v>166620</v>
      </c>
      <c r="Y112" s="112">
        <v>179064</v>
      </c>
      <c r="Z112" s="112">
        <v>183906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39.76</v>
      </c>
      <c r="W118" s="131">
        <v>39.92</v>
      </c>
      <c r="X118" s="131">
        <v>39.950000000000003</v>
      </c>
      <c r="Y118" s="131">
        <v>39.880000000000003</v>
      </c>
      <c r="Z118" s="131">
        <v>39.85</v>
      </c>
      <c r="AB118" s="109" t="str">
        <f>TEXT(Z118,"##.0")</f>
        <v>39.9</v>
      </c>
    </row>
    <row r="120" spans="19:32" x14ac:dyDescent="0.25">
      <c r="S120" s="101" t="s">
        <v>97</v>
      </c>
      <c r="T120" s="112"/>
      <c r="U120" s="112"/>
      <c r="V120" s="112">
        <v>98403</v>
      </c>
      <c r="W120" s="112">
        <v>100604</v>
      </c>
      <c r="X120" s="112">
        <v>101888</v>
      </c>
      <c r="Y120" s="112">
        <v>105365</v>
      </c>
      <c r="Z120" s="112">
        <v>108832</v>
      </c>
      <c r="AB120" s="109" t="str">
        <f>TEXT(Z120,"###,###")</f>
        <v>108,832</v>
      </c>
    </row>
    <row r="121" spans="19:32" x14ac:dyDescent="0.25">
      <c r="S121" s="101" t="s">
        <v>98</v>
      </c>
      <c r="T121" s="112"/>
      <c r="U121" s="112"/>
      <c r="V121" s="112">
        <v>4978</v>
      </c>
      <c r="W121" s="112">
        <v>5093</v>
      </c>
      <c r="X121" s="112">
        <v>5203</v>
      </c>
      <c r="Y121" s="112">
        <v>5102</v>
      </c>
      <c r="Z121" s="112">
        <v>5159</v>
      </c>
      <c r="AB121" s="109" t="str">
        <f>TEXT(Z121,"###,###")</f>
        <v>5,159</v>
      </c>
    </row>
    <row r="122" spans="19:32" x14ac:dyDescent="0.25">
      <c r="S122" s="101" t="s">
        <v>99</v>
      </c>
      <c r="T122" s="112"/>
      <c r="U122" s="112"/>
      <c r="V122" s="112">
        <v>6014</v>
      </c>
      <c r="W122" s="112">
        <v>6004</v>
      </c>
      <c r="X122" s="112">
        <v>6244</v>
      </c>
      <c r="Y122" s="112">
        <v>6742</v>
      </c>
      <c r="Z122" s="112">
        <v>6855</v>
      </c>
      <c r="AB122" s="109" t="str">
        <f>TEXT(Z122,"###,###")</f>
        <v>6,855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104417</v>
      </c>
      <c r="W124" s="112">
        <v>106608</v>
      </c>
      <c r="X124" s="112">
        <v>108132</v>
      </c>
      <c r="Y124" s="112">
        <v>112107</v>
      </c>
      <c r="Z124" s="112">
        <v>115687</v>
      </c>
      <c r="AB124" s="109" t="str">
        <f>TEXT(Z124,"###,###")</f>
        <v>115,687</v>
      </c>
      <c r="AD124" s="127">
        <f>Z124/$Z$7*100</f>
        <v>95.733306852693161</v>
      </c>
    </row>
    <row r="125" spans="19:32" x14ac:dyDescent="0.25">
      <c r="S125" s="101" t="s">
        <v>101</v>
      </c>
      <c r="T125" s="112"/>
      <c r="U125" s="112"/>
      <c r="V125" s="112">
        <v>10992</v>
      </c>
      <c r="W125" s="112">
        <v>11097</v>
      </c>
      <c r="X125" s="112">
        <v>11447</v>
      </c>
      <c r="Y125" s="112">
        <v>11844</v>
      </c>
      <c r="Z125" s="112">
        <v>12014</v>
      </c>
      <c r="AB125" s="109" t="str">
        <f>TEXT(Z125,"###,###")</f>
        <v>12,014</v>
      </c>
      <c r="AD125" s="127">
        <f>Z125/$Z$7*100</f>
        <v>9.9418253436276824</v>
      </c>
    </row>
    <row r="127" spans="19:32" x14ac:dyDescent="0.25">
      <c r="S127" s="101" t="s">
        <v>102</v>
      </c>
      <c r="T127" s="112"/>
      <c r="U127" s="112"/>
      <c r="V127" s="112">
        <v>56751</v>
      </c>
      <c r="W127" s="112">
        <v>57949</v>
      </c>
      <c r="X127" s="112">
        <v>58196</v>
      </c>
      <c r="Y127" s="112">
        <v>59971</v>
      </c>
      <c r="Z127" s="112">
        <v>61744</v>
      </c>
      <c r="AB127" s="109" t="str">
        <f>TEXT(Z127,"###,###")</f>
        <v>61,744</v>
      </c>
      <c r="AD127" s="127">
        <f>Z127/$Z$7*100</f>
        <v>51.094395207004126</v>
      </c>
    </row>
    <row r="128" spans="19:32" x14ac:dyDescent="0.25">
      <c r="S128" s="101" t="s">
        <v>103</v>
      </c>
      <c r="T128" s="112"/>
      <c r="U128" s="112"/>
      <c r="V128" s="112">
        <v>52637</v>
      </c>
      <c r="W128" s="112">
        <v>53753</v>
      </c>
      <c r="X128" s="112">
        <v>54982</v>
      </c>
      <c r="Y128" s="112">
        <v>57078</v>
      </c>
      <c r="Z128" s="112">
        <v>58960</v>
      </c>
      <c r="AB128" s="109" t="str">
        <f>TEXT(Z128,"###,###")</f>
        <v>58,960</v>
      </c>
      <c r="AD128" s="127">
        <f>Z128/$Z$7*100</f>
        <v>48.790579512259704</v>
      </c>
    </row>
    <row r="130" spans="19:20" x14ac:dyDescent="0.25">
      <c r="S130" s="101" t="s">
        <v>277</v>
      </c>
      <c r="T130" s="127">
        <v>90.060657216388208</v>
      </c>
    </row>
    <row r="131" spans="19:20" x14ac:dyDescent="0.25">
      <c r="S131" s="101" t="s">
        <v>278</v>
      </c>
      <c r="T131" s="127">
        <v>4.2691757073227246</v>
      </c>
    </row>
    <row r="132" spans="19:20" x14ac:dyDescent="0.25">
      <c r="S132" s="101" t="s">
        <v>279</v>
      </c>
      <c r="T132" s="127">
        <v>5.6726496363049579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F198C3-AF11-4050-A892-13E118BD82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99DA24-7F33-4215-8126-2942E3E0B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1F42B1-6300-4B21-A437-A09D8D86B0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128631A-95D3-4D2F-A24F-B44EF58CAE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D3D9-990B-4A66-A2E0-785EBA01B3FE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9.72 Weipa,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3570</v>
      </c>
      <c r="W4" s="108">
        <v>3642</v>
      </c>
      <c r="X4" s="108">
        <v>3945</v>
      </c>
      <c r="Y4" s="108">
        <v>4178</v>
      </c>
      <c r="Z4" s="108">
        <v>4313</v>
      </c>
      <c r="AB4" s="109" t="str">
        <f>TEXT(Z4,"###,###")</f>
        <v>4,313</v>
      </c>
      <c r="AD4" s="110">
        <f>Z4/Y4-1</f>
        <v>3.2312111057922532E-2</v>
      </c>
      <c r="AF4" s="110">
        <f>Z4/V4-1</f>
        <v>0.20812324929971981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1856</v>
      </c>
      <c r="W5" s="108">
        <v>1931</v>
      </c>
      <c r="X5" s="108">
        <v>2029</v>
      </c>
      <c r="Y5" s="108">
        <v>2189</v>
      </c>
      <c r="Z5" s="108">
        <v>2256</v>
      </c>
      <c r="AB5" s="109" t="str">
        <f>TEXT(Z5,"###,###")</f>
        <v>2,256</v>
      </c>
      <c r="AD5" s="110">
        <f t="shared" ref="AD5:AD9" si="0">Z5/Y5-1</f>
        <v>3.0607583371402569E-2</v>
      </c>
      <c r="AF5" s="110">
        <f t="shared" ref="AF5:AF9" si="1">Z5/V5-1</f>
        <v>0.21551724137931028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1710</v>
      </c>
      <c r="W6" s="108">
        <v>1710</v>
      </c>
      <c r="X6" s="108">
        <v>1911</v>
      </c>
      <c r="Y6" s="108">
        <v>1986</v>
      </c>
      <c r="Z6" s="108">
        <v>2051</v>
      </c>
      <c r="AB6" s="109" t="str">
        <f>TEXT(Z6,"###,###")</f>
        <v>2,051</v>
      </c>
      <c r="AD6" s="110">
        <f t="shared" si="0"/>
        <v>3.272910372608262E-2</v>
      </c>
      <c r="AF6" s="110">
        <f t="shared" si="1"/>
        <v>0.1994152046783626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2598</v>
      </c>
      <c r="W7" s="108">
        <v>2644</v>
      </c>
      <c r="X7" s="108">
        <v>2778</v>
      </c>
      <c r="Y7" s="108">
        <v>2889</v>
      </c>
      <c r="Z7" s="108">
        <v>2947</v>
      </c>
      <c r="AB7" s="109" t="str">
        <f>TEXT(Z7,"###,###")</f>
        <v>2,947</v>
      </c>
      <c r="AD7" s="110">
        <f t="shared" si="0"/>
        <v>2.007615091727244E-2</v>
      </c>
      <c r="AF7" s="110">
        <f t="shared" si="1"/>
        <v>0.13433410315627414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4,313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2,947</v>
      </c>
      <c r="P8" s="67"/>
      <c r="S8" s="107" t="s">
        <v>82</v>
      </c>
      <c r="T8" s="108"/>
      <c r="U8" s="108"/>
      <c r="V8" s="108">
        <v>79328.06</v>
      </c>
      <c r="W8" s="108">
        <v>73861.59</v>
      </c>
      <c r="X8" s="108">
        <v>73043.61</v>
      </c>
      <c r="Y8" s="108">
        <v>75503</v>
      </c>
      <c r="Z8" s="108">
        <v>82648.02</v>
      </c>
      <c r="AB8" s="109" t="str">
        <f>TEXT(Z8,"$###,###")</f>
        <v>$82,648</v>
      </c>
      <c r="AD8" s="110">
        <f t="shared" si="0"/>
        <v>9.4632266267565601E-2</v>
      </c>
      <c r="AF8" s="110">
        <f t="shared" si="1"/>
        <v>4.1851017155846382E-2</v>
      </c>
    </row>
    <row r="9" spans="1:32" x14ac:dyDescent="0.25">
      <c r="A9" s="30" t="s">
        <v>14</v>
      </c>
      <c r="B9" s="71"/>
      <c r="C9" s="72"/>
      <c r="D9" s="73">
        <f>AD104</f>
        <v>81.544168792024109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54.258568035290125</v>
      </c>
      <c r="P9" s="74" t="s">
        <v>83</v>
      </c>
      <c r="S9" s="107" t="s">
        <v>7</v>
      </c>
      <c r="T9" s="108"/>
      <c r="U9" s="108"/>
      <c r="V9" s="108">
        <v>227776282</v>
      </c>
      <c r="W9" s="108">
        <v>234328801</v>
      </c>
      <c r="X9" s="108">
        <v>247583734</v>
      </c>
      <c r="Y9" s="108">
        <v>264796474</v>
      </c>
      <c r="Z9" s="108">
        <v>284209868</v>
      </c>
      <c r="AB9" s="109" t="str">
        <f>TEXT(Z9/1000000,"$#,###.0")&amp;" mil"</f>
        <v>$284.2 mil</v>
      </c>
      <c r="AD9" s="110">
        <f t="shared" si="0"/>
        <v>7.3314397683407195E-2</v>
      </c>
      <c r="AF9" s="110">
        <f t="shared" si="1"/>
        <v>0.24775883381922958</v>
      </c>
    </row>
    <row r="10" spans="1:32" x14ac:dyDescent="0.25">
      <c r="A10" s="30" t="s">
        <v>17</v>
      </c>
      <c r="B10" s="71"/>
      <c r="C10" s="72"/>
      <c r="D10" s="73">
        <f>AD105</f>
        <v>15.719916531416647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45.673566338649472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93.213437393959964</v>
      </c>
      <c r="P11" s="74" t="s">
        <v>83</v>
      </c>
      <c r="S11" s="107" t="s">
        <v>29</v>
      </c>
      <c r="T11" s="112"/>
      <c r="U11" s="112"/>
      <c r="V11" s="112">
        <v>3394</v>
      </c>
      <c r="W11" s="112">
        <v>3456</v>
      </c>
      <c r="X11" s="112">
        <v>3745</v>
      </c>
      <c r="Y11" s="112">
        <v>3953</v>
      </c>
      <c r="Z11" s="112">
        <v>4116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2.3074312860536139</v>
      </c>
      <c r="P12" s="74" t="s">
        <v>83</v>
      </c>
      <c r="S12" s="107" t="s">
        <v>30</v>
      </c>
      <c r="T12" s="112"/>
      <c r="U12" s="112"/>
      <c r="V12" s="112">
        <v>173</v>
      </c>
      <c r="W12" s="112">
        <v>185</v>
      </c>
      <c r="X12" s="112">
        <v>200</v>
      </c>
      <c r="Y12" s="112">
        <v>224</v>
      </c>
      <c r="Z12" s="112">
        <v>203</v>
      </c>
    </row>
    <row r="13" spans="1:32" ht="15" customHeight="1" x14ac:dyDescent="0.25">
      <c r="A13" s="30" t="s">
        <v>19</v>
      </c>
      <c r="B13" s="72"/>
      <c r="C13" s="72"/>
      <c r="D13" s="73">
        <f>AD108</f>
        <v>6.3528866218409457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4.5809297590770273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10.294458613494088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37.6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15.998145142592163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18.073923363852153</v>
      </c>
      <c r="P15" s="74" t="s">
        <v>83</v>
      </c>
      <c r="S15" s="115" t="s">
        <v>59</v>
      </c>
      <c r="T15" s="115"/>
      <c r="U15" s="116"/>
      <c r="V15" s="116">
        <v>32</v>
      </c>
      <c r="W15" s="116">
        <v>46</v>
      </c>
      <c r="X15" s="116">
        <v>54</v>
      </c>
      <c r="Y15" s="112">
        <v>55</v>
      </c>
      <c r="Z15" s="112">
        <v>70</v>
      </c>
      <c r="AB15" s="117">
        <f t="shared" ref="AB15:AB34" si="2">IF(Z15="np",0,Z15/$Z$34)</f>
        <v>1.6211208893006021E-2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64.479480639925796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81.926076636147855</v>
      </c>
      <c r="P16" s="37" t="s">
        <v>83</v>
      </c>
      <c r="S16" s="115" t="s">
        <v>60</v>
      </c>
      <c r="T16" s="115"/>
      <c r="U16" s="116"/>
      <c r="V16" s="116">
        <v>902</v>
      </c>
      <c r="W16" s="116">
        <v>854</v>
      </c>
      <c r="X16" s="116">
        <v>845</v>
      </c>
      <c r="Y16" s="112">
        <v>868</v>
      </c>
      <c r="Z16" s="112">
        <v>912</v>
      </c>
      <c r="AB16" s="117">
        <f t="shared" si="2"/>
        <v>0.2112088930060213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227</v>
      </c>
      <c r="W17" s="116">
        <v>291</v>
      </c>
      <c r="X17" s="116">
        <v>312</v>
      </c>
      <c r="Y17" s="112">
        <v>168</v>
      </c>
      <c r="Z17" s="112">
        <v>190</v>
      </c>
      <c r="AB17" s="117">
        <f t="shared" si="2"/>
        <v>4.4001852709587772E-2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18</v>
      </c>
      <c r="W18" s="116">
        <v>13</v>
      </c>
      <c r="X18" s="116">
        <v>20</v>
      </c>
      <c r="Y18" s="112">
        <v>25</v>
      </c>
      <c r="Z18" s="112">
        <v>28</v>
      </c>
      <c r="AB18" s="117">
        <f t="shared" si="2"/>
        <v>6.4844835572024084E-3</v>
      </c>
    </row>
    <row r="19" spans="1:28" x14ac:dyDescent="0.25">
      <c r="A19" s="63" t="str">
        <f>$S$1&amp;" ("&amp;$V$2&amp;" to "&amp;$Z$2&amp;")"</f>
        <v>Weipa (2018-19 to 2022-23)</v>
      </c>
      <c r="B19" s="63"/>
      <c r="C19" s="63"/>
      <c r="D19" s="63"/>
      <c r="E19" s="63"/>
      <c r="F19" s="63"/>
      <c r="G19" s="63" t="str">
        <f>$S$1&amp;" ("&amp;$V$2&amp;" to "&amp;$Z$2&amp;")"</f>
        <v>Weipa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240</v>
      </c>
      <c r="W19" s="116">
        <v>219</v>
      </c>
      <c r="X19" s="116">
        <v>274</v>
      </c>
      <c r="Y19" s="112">
        <v>428</v>
      </c>
      <c r="Z19" s="112">
        <v>402</v>
      </c>
      <c r="AB19" s="117">
        <f t="shared" si="2"/>
        <v>9.3098656785548864E-2</v>
      </c>
    </row>
    <row r="20" spans="1:28" x14ac:dyDescent="0.25">
      <c r="S20" s="115" t="s">
        <v>64</v>
      </c>
      <c r="T20" s="115"/>
      <c r="U20" s="116"/>
      <c r="V20" s="116">
        <v>53</v>
      </c>
      <c r="W20" s="116">
        <v>39</v>
      </c>
      <c r="X20" s="116">
        <v>48</v>
      </c>
      <c r="Y20" s="112">
        <v>45</v>
      </c>
      <c r="Z20" s="112">
        <v>67</v>
      </c>
      <c r="AB20" s="117">
        <f t="shared" si="2"/>
        <v>1.5516442797591477E-2</v>
      </c>
    </row>
    <row r="21" spans="1:28" x14ac:dyDescent="0.25">
      <c r="S21" s="115" t="s">
        <v>65</v>
      </c>
      <c r="T21" s="115"/>
      <c r="U21" s="116"/>
      <c r="V21" s="116">
        <v>209</v>
      </c>
      <c r="W21" s="116">
        <v>208</v>
      </c>
      <c r="X21" s="116">
        <v>242</v>
      </c>
      <c r="Y21" s="112">
        <v>301</v>
      </c>
      <c r="Z21" s="112">
        <v>318</v>
      </c>
      <c r="AB21" s="117">
        <f t="shared" si="2"/>
        <v>7.3645206113941639E-2</v>
      </c>
    </row>
    <row r="22" spans="1:28" x14ac:dyDescent="0.25">
      <c r="S22" s="115" t="s">
        <v>66</v>
      </c>
      <c r="T22" s="115"/>
      <c r="U22" s="116"/>
      <c r="V22" s="116">
        <v>276</v>
      </c>
      <c r="W22" s="116">
        <v>358</v>
      </c>
      <c r="X22" s="116">
        <v>390</v>
      </c>
      <c r="Y22" s="112">
        <v>396</v>
      </c>
      <c r="Z22" s="112">
        <v>341</v>
      </c>
      <c r="AB22" s="117">
        <f t="shared" si="2"/>
        <v>7.8971746178786481E-2</v>
      </c>
    </row>
    <row r="23" spans="1:28" x14ac:dyDescent="0.25">
      <c r="S23" s="115" t="s">
        <v>67</v>
      </c>
      <c r="T23" s="115"/>
      <c r="U23" s="116"/>
      <c r="V23" s="116">
        <v>138</v>
      </c>
      <c r="W23" s="116">
        <v>141</v>
      </c>
      <c r="X23" s="116">
        <v>140</v>
      </c>
      <c r="Y23" s="112">
        <v>148</v>
      </c>
      <c r="Z23" s="112">
        <v>121</v>
      </c>
      <c r="AB23" s="117">
        <f t="shared" si="2"/>
        <v>2.8022232515053265E-2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5</v>
      </c>
      <c r="X24" s="116">
        <v>2</v>
      </c>
      <c r="Y24" s="112">
        <v>9</v>
      </c>
      <c r="Z24" s="112">
        <v>6</v>
      </c>
      <c r="AB24" s="117">
        <f t="shared" si="2"/>
        <v>1.3895321908290875E-3</v>
      </c>
    </row>
    <row r="25" spans="1:28" x14ac:dyDescent="0.25">
      <c r="S25" s="115" t="s">
        <v>69</v>
      </c>
      <c r="T25" s="115"/>
      <c r="U25" s="116"/>
      <c r="V25" s="116">
        <v>43</v>
      </c>
      <c r="W25" s="116">
        <v>52</v>
      </c>
      <c r="X25" s="116">
        <v>50</v>
      </c>
      <c r="Y25" s="112">
        <v>46</v>
      </c>
      <c r="Z25" s="112">
        <v>50</v>
      </c>
      <c r="AB25" s="117">
        <f t="shared" si="2"/>
        <v>1.1579434923575729E-2</v>
      </c>
    </row>
    <row r="26" spans="1:28" x14ac:dyDescent="0.25">
      <c r="S26" s="115" t="s">
        <v>70</v>
      </c>
      <c r="T26" s="115"/>
      <c r="U26" s="116"/>
      <c r="V26" s="116">
        <v>39</v>
      </c>
      <c r="W26" s="116">
        <v>40</v>
      </c>
      <c r="X26" s="116">
        <v>50</v>
      </c>
      <c r="Y26" s="112">
        <v>56</v>
      </c>
      <c r="Z26" s="112">
        <v>77</v>
      </c>
      <c r="AB26" s="117">
        <f t="shared" si="2"/>
        <v>1.7832329782306623E-2</v>
      </c>
    </row>
    <row r="27" spans="1:28" x14ac:dyDescent="0.25">
      <c r="S27" s="115" t="s">
        <v>71</v>
      </c>
      <c r="T27" s="115"/>
      <c r="U27" s="116"/>
      <c r="V27" s="116">
        <v>121</v>
      </c>
      <c r="W27" s="116">
        <v>139</v>
      </c>
      <c r="X27" s="116">
        <v>189</v>
      </c>
      <c r="Y27" s="112">
        <v>177</v>
      </c>
      <c r="Z27" s="112">
        <v>162</v>
      </c>
      <c r="AB27" s="117">
        <f t="shared" si="2"/>
        <v>3.7517369152385363E-2</v>
      </c>
    </row>
    <row r="28" spans="1:28" x14ac:dyDescent="0.25">
      <c r="S28" s="115" t="s">
        <v>72</v>
      </c>
      <c r="T28" s="115"/>
      <c r="U28" s="116"/>
      <c r="V28" s="116">
        <v>367</v>
      </c>
      <c r="W28" s="116">
        <v>364</v>
      </c>
      <c r="X28" s="116">
        <v>373</v>
      </c>
      <c r="Y28" s="112">
        <v>431</v>
      </c>
      <c r="Z28" s="112">
        <v>540</v>
      </c>
      <c r="AB28" s="117">
        <f t="shared" si="2"/>
        <v>0.12505789717461788</v>
      </c>
    </row>
    <row r="29" spans="1:28" x14ac:dyDescent="0.25">
      <c r="S29" s="115" t="s">
        <v>73</v>
      </c>
      <c r="T29" s="115"/>
      <c r="U29" s="116"/>
      <c r="V29" s="116">
        <v>129</v>
      </c>
      <c r="W29" s="116">
        <v>113</v>
      </c>
      <c r="X29" s="116">
        <v>120</v>
      </c>
      <c r="Y29" s="112">
        <v>142</v>
      </c>
      <c r="Z29" s="112">
        <v>124</v>
      </c>
      <c r="AB29" s="117">
        <f t="shared" si="2"/>
        <v>2.8716998610467809E-2</v>
      </c>
    </row>
    <row r="30" spans="1:28" x14ac:dyDescent="0.25">
      <c r="S30" s="115" t="s">
        <v>74</v>
      </c>
      <c r="T30" s="115"/>
      <c r="U30" s="116"/>
      <c r="V30" s="116">
        <v>293</v>
      </c>
      <c r="W30" s="116">
        <v>287</v>
      </c>
      <c r="X30" s="116">
        <v>320</v>
      </c>
      <c r="Y30" s="112">
        <v>319</v>
      </c>
      <c r="Z30" s="112">
        <v>322</v>
      </c>
      <c r="AB30" s="117">
        <f t="shared" si="2"/>
        <v>7.4571560907827697E-2</v>
      </c>
    </row>
    <row r="31" spans="1:28" x14ac:dyDescent="0.25">
      <c r="S31" s="115" t="s">
        <v>75</v>
      </c>
      <c r="T31" s="115"/>
      <c r="U31" s="116"/>
      <c r="V31" s="116">
        <v>273</v>
      </c>
      <c r="W31" s="116">
        <v>251</v>
      </c>
      <c r="X31" s="116">
        <v>278</v>
      </c>
      <c r="Y31" s="112">
        <v>283</v>
      </c>
      <c r="Z31" s="112">
        <v>297</v>
      </c>
      <c r="AB31" s="117">
        <f t="shared" si="2"/>
        <v>6.8781843446039839E-2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</v>
      </c>
      <c r="W32" s="116">
        <v>8</v>
      </c>
      <c r="X32" s="116">
        <v>4</v>
      </c>
      <c r="Y32" s="112">
        <v>9</v>
      </c>
      <c r="Z32" s="112">
        <v>10</v>
      </c>
      <c r="AB32" s="117">
        <f t="shared" si="2"/>
        <v>2.3158869847151459E-3</v>
      </c>
    </row>
    <row r="33" spans="19:32" x14ac:dyDescent="0.25">
      <c r="S33" s="115" t="s">
        <v>77</v>
      </c>
      <c r="T33" s="115"/>
      <c r="U33" s="116"/>
      <c r="V33" s="116">
        <v>164</v>
      </c>
      <c r="W33" s="116">
        <v>149</v>
      </c>
      <c r="X33" s="116">
        <v>197</v>
      </c>
      <c r="Y33" s="112">
        <v>240</v>
      </c>
      <c r="Z33" s="112">
        <v>247</v>
      </c>
      <c r="AB33" s="117">
        <f t="shared" si="2"/>
        <v>5.7202408522464103E-2</v>
      </c>
    </row>
    <row r="34" spans="19:32" x14ac:dyDescent="0.25">
      <c r="S34" s="118" t="s">
        <v>53</v>
      </c>
      <c r="T34" s="118"/>
      <c r="U34" s="119"/>
      <c r="V34" s="119">
        <v>3567</v>
      </c>
      <c r="W34" s="119">
        <v>3639</v>
      </c>
      <c r="X34" s="119">
        <v>3945</v>
      </c>
      <c r="Y34" s="120">
        <v>4182</v>
      </c>
      <c r="Z34" s="120">
        <v>4318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2235</v>
      </c>
      <c r="W37" s="112">
        <v>2201</v>
      </c>
      <c r="X37" s="112">
        <v>2287</v>
      </c>
      <c r="Y37" s="112">
        <v>2343</v>
      </c>
      <c r="Z37" s="112">
        <v>2416</v>
      </c>
      <c r="AB37" s="132">
        <f>Z37/Z40*100</f>
        <v>81.926076636147855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366</v>
      </c>
      <c r="W38" s="112">
        <v>446</v>
      </c>
      <c r="X38" s="112">
        <v>487</v>
      </c>
      <c r="Y38" s="112">
        <v>540</v>
      </c>
      <c r="Z38" s="112">
        <v>533</v>
      </c>
      <c r="AB38" s="132">
        <f>Z38/Z40*100</f>
        <v>18.073923363852153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2601</v>
      </c>
      <c r="W40" s="112">
        <v>2647</v>
      </c>
      <c r="X40" s="112">
        <v>2774</v>
      </c>
      <c r="Y40" s="112">
        <v>2883</v>
      </c>
      <c r="Z40" s="112">
        <v>2949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4</v>
      </c>
      <c r="X44" s="112">
        <v>12</v>
      </c>
      <c r="Y44" s="112">
        <v>8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49</v>
      </c>
      <c r="W45" s="112">
        <v>53</v>
      </c>
      <c r="X45" s="112">
        <v>67</v>
      </c>
      <c r="Y45" s="112">
        <v>77</v>
      </c>
      <c r="Z45" s="112">
        <v>94</v>
      </c>
    </row>
    <row r="46" spans="19:32" x14ac:dyDescent="0.25">
      <c r="S46" s="115" t="s">
        <v>38</v>
      </c>
      <c r="T46" s="115"/>
      <c r="U46" s="112"/>
      <c r="V46" s="112">
        <v>96</v>
      </c>
      <c r="W46" s="112">
        <v>114</v>
      </c>
      <c r="X46" s="112">
        <v>112</v>
      </c>
      <c r="Y46" s="112">
        <v>114</v>
      </c>
      <c r="Z46" s="112">
        <v>107</v>
      </c>
    </row>
    <row r="47" spans="19:32" x14ac:dyDescent="0.25">
      <c r="S47" s="115" t="s">
        <v>39</v>
      </c>
      <c r="T47" s="115"/>
      <c r="U47" s="112"/>
      <c r="V47" s="112">
        <v>177</v>
      </c>
      <c r="W47" s="112">
        <v>177</v>
      </c>
      <c r="X47" s="112">
        <v>205</v>
      </c>
      <c r="Y47" s="112">
        <v>207</v>
      </c>
      <c r="Z47" s="112">
        <v>236</v>
      </c>
    </row>
    <row r="48" spans="19:32" x14ac:dyDescent="0.25">
      <c r="S48" s="115" t="s">
        <v>40</v>
      </c>
      <c r="T48" s="115"/>
      <c r="U48" s="112"/>
      <c r="V48" s="112">
        <v>255</v>
      </c>
      <c r="W48" s="112">
        <v>272</v>
      </c>
      <c r="X48" s="112">
        <v>277</v>
      </c>
      <c r="Y48" s="112">
        <v>312</v>
      </c>
      <c r="Z48" s="112">
        <v>361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247</v>
      </c>
      <c r="W49" s="112">
        <v>230</v>
      </c>
      <c r="X49" s="112">
        <v>246</v>
      </c>
      <c r="Y49" s="112">
        <v>309</v>
      </c>
      <c r="Z49" s="112">
        <v>292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Weipa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210</v>
      </c>
      <c r="W50" s="112">
        <v>235</v>
      </c>
      <c r="X50" s="112">
        <v>251</v>
      </c>
      <c r="Y50" s="112">
        <v>241</v>
      </c>
      <c r="Z50" s="112">
        <v>220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210</v>
      </c>
      <c r="W51" s="112">
        <v>200</v>
      </c>
      <c r="X51" s="112">
        <v>195</v>
      </c>
      <c r="Y51" s="112">
        <v>214</v>
      </c>
      <c r="Z51" s="112">
        <v>210</v>
      </c>
    </row>
    <row r="52" spans="1:26" ht="15" customHeight="1" x14ac:dyDescent="0.25">
      <c r="S52" s="115" t="s">
        <v>44</v>
      </c>
      <c r="T52" s="115"/>
      <c r="U52" s="112"/>
      <c r="V52" s="112">
        <v>201</v>
      </c>
      <c r="W52" s="112">
        <v>187</v>
      </c>
      <c r="X52" s="112">
        <v>192</v>
      </c>
      <c r="Y52" s="112">
        <v>190</v>
      </c>
      <c r="Z52" s="112">
        <v>195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181</v>
      </c>
      <c r="W53" s="112">
        <v>190</v>
      </c>
      <c r="X53" s="112">
        <v>203</v>
      </c>
      <c r="Y53" s="112">
        <v>198</v>
      </c>
      <c r="Z53" s="112">
        <v>206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130</v>
      </c>
      <c r="W54" s="112">
        <v>152</v>
      </c>
      <c r="X54" s="112">
        <v>150</v>
      </c>
      <c r="Y54" s="112">
        <v>168</v>
      </c>
      <c r="Z54" s="112">
        <v>162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76</v>
      </c>
      <c r="W55" s="112">
        <v>85</v>
      </c>
      <c r="X55" s="112">
        <v>83</v>
      </c>
      <c r="Y55" s="112">
        <v>88</v>
      </c>
      <c r="Z55" s="112">
        <v>101</v>
      </c>
    </row>
    <row r="56" spans="1:26" ht="15" customHeight="1" x14ac:dyDescent="0.25">
      <c r="S56" s="115" t="s">
        <v>48</v>
      </c>
      <c r="T56" s="115"/>
      <c r="U56" s="112"/>
      <c r="V56" s="112">
        <v>19</v>
      </c>
      <c r="W56" s="112">
        <v>18</v>
      </c>
      <c r="X56" s="112">
        <v>23</v>
      </c>
      <c r="Y56" s="112">
        <v>36</v>
      </c>
      <c r="Z56" s="112">
        <v>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13</v>
      </c>
      <c r="X57" s="112">
        <v>10</v>
      </c>
      <c r="Y57" s="112">
        <v>13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7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2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1859</v>
      </c>
      <c r="W61" s="112">
        <v>1933</v>
      </c>
      <c r="X61" s="112">
        <v>2029</v>
      </c>
      <c r="Y61" s="112">
        <v>2188</v>
      </c>
      <c r="Z61" s="112">
        <v>2256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5</v>
      </c>
      <c r="X63" s="112">
        <v>6</v>
      </c>
      <c r="Y63" s="112">
        <v>16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64</v>
      </c>
      <c r="W64" s="112">
        <v>63</v>
      </c>
      <c r="X64" s="112">
        <v>82</v>
      </c>
      <c r="Y64" s="112">
        <v>91</v>
      </c>
      <c r="Z64" s="112">
        <v>73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Weipa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140</v>
      </c>
      <c r="W65" s="112">
        <v>139</v>
      </c>
      <c r="X65" s="112">
        <v>141</v>
      </c>
      <c r="Y65" s="112">
        <v>129</v>
      </c>
      <c r="Z65" s="112">
        <v>158</v>
      </c>
    </row>
    <row r="66" spans="1:26" x14ac:dyDescent="0.25">
      <c r="S66" s="115" t="s">
        <v>39</v>
      </c>
      <c r="T66" s="115"/>
      <c r="U66" s="112"/>
      <c r="V66" s="112">
        <v>133</v>
      </c>
      <c r="W66" s="112">
        <v>169</v>
      </c>
      <c r="X66" s="112">
        <v>203</v>
      </c>
      <c r="Y66" s="112">
        <v>197</v>
      </c>
      <c r="Z66" s="112">
        <v>243</v>
      </c>
    </row>
    <row r="67" spans="1:26" x14ac:dyDescent="0.25">
      <c r="S67" s="115" t="s">
        <v>40</v>
      </c>
      <c r="T67" s="115"/>
      <c r="U67" s="112"/>
      <c r="V67" s="112">
        <v>210</v>
      </c>
      <c r="W67" s="112">
        <v>201</v>
      </c>
      <c r="X67" s="112">
        <v>246</v>
      </c>
      <c r="Y67" s="112">
        <v>254</v>
      </c>
      <c r="Z67" s="112">
        <v>309</v>
      </c>
    </row>
    <row r="68" spans="1:26" x14ac:dyDescent="0.25">
      <c r="S68" s="115" t="s">
        <v>41</v>
      </c>
      <c r="T68" s="115"/>
      <c r="U68" s="112"/>
      <c r="V68" s="112">
        <v>236</v>
      </c>
      <c r="W68" s="112">
        <v>246</v>
      </c>
      <c r="X68" s="112">
        <v>286</v>
      </c>
      <c r="Y68" s="112">
        <v>271</v>
      </c>
      <c r="Z68" s="112">
        <v>281</v>
      </c>
    </row>
    <row r="69" spans="1:26" x14ac:dyDescent="0.25">
      <c r="S69" s="115" t="s">
        <v>42</v>
      </c>
      <c r="T69" s="115"/>
      <c r="U69" s="112"/>
      <c r="V69" s="112">
        <v>238</v>
      </c>
      <c r="W69" s="112">
        <v>195</v>
      </c>
      <c r="X69" s="112">
        <v>226</v>
      </c>
      <c r="Y69" s="112">
        <v>254</v>
      </c>
      <c r="Z69" s="112">
        <v>234</v>
      </c>
    </row>
    <row r="70" spans="1:26" x14ac:dyDescent="0.25">
      <c r="S70" s="115" t="s">
        <v>43</v>
      </c>
      <c r="T70" s="115"/>
      <c r="U70" s="112"/>
      <c r="V70" s="112">
        <v>183</v>
      </c>
      <c r="W70" s="112">
        <v>188</v>
      </c>
      <c r="X70" s="112">
        <v>166</v>
      </c>
      <c r="Y70" s="112">
        <v>189</v>
      </c>
      <c r="Z70" s="112">
        <v>184</v>
      </c>
    </row>
    <row r="71" spans="1:26" x14ac:dyDescent="0.25">
      <c r="S71" s="115" t="s">
        <v>44</v>
      </c>
      <c r="T71" s="115"/>
      <c r="U71" s="112"/>
      <c r="V71" s="112">
        <v>216</v>
      </c>
      <c r="W71" s="112">
        <v>217</v>
      </c>
      <c r="X71" s="112">
        <v>198</v>
      </c>
      <c r="Y71" s="112">
        <v>179</v>
      </c>
      <c r="Z71" s="112">
        <v>174</v>
      </c>
    </row>
    <row r="72" spans="1:26" x14ac:dyDescent="0.25">
      <c r="S72" s="115" t="s">
        <v>45</v>
      </c>
      <c r="T72" s="115"/>
      <c r="U72" s="112"/>
      <c r="V72" s="112">
        <v>145</v>
      </c>
      <c r="W72" s="112">
        <v>120</v>
      </c>
      <c r="X72" s="112">
        <v>161</v>
      </c>
      <c r="Y72" s="112">
        <v>170</v>
      </c>
      <c r="Z72" s="112">
        <v>160</v>
      </c>
    </row>
    <row r="73" spans="1:26" x14ac:dyDescent="0.25">
      <c r="S73" s="115" t="s">
        <v>46</v>
      </c>
      <c r="T73" s="115"/>
      <c r="U73" s="112"/>
      <c r="V73" s="112">
        <v>96</v>
      </c>
      <c r="W73" s="112">
        <v>104</v>
      </c>
      <c r="X73" s="112">
        <v>103</v>
      </c>
      <c r="Y73" s="112">
        <v>115</v>
      </c>
      <c r="Z73" s="112">
        <v>117</v>
      </c>
    </row>
    <row r="74" spans="1:26" x14ac:dyDescent="0.25">
      <c r="S74" s="115" t="s">
        <v>47</v>
      </c>
      <c r="T74" s="115"/>
      <c r="U74" s="112"/>
      <c r="V74" s="112">
        <v>36</v>
      </c>
      <c r="W74" s="112">
        <v>43</v>
      </c>
      <c r="X74" s="112">
        <v>59</v>
      </c>
      <c r="Y74" s="112">
        <v>83</v>
      </c>
      <c r="Z74" s="112">
        <v>79</v>
      </c>
    </row>
    <row r="75" spans="1:26" x14ac:dyDescent="0.25">
      <c r="S75" s="115" t="s">
        <v>48</v>
      </c>
      <c r="T75" s="115"/>
      <c r="U75" s="112"/>
      <c r="V75" s="112">
        <v>9</v>
      </c>
      <c r="W75" s="112">
        <v>13</v>
      </c>
      <c r="X75" s="112">
        <v>27</v>
      </c>
      <c r="Y75" s="112">
        <v>26</v>
      </c>
      <c r="Z75" s="112">
        <v>21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7</v>
      </c>
      <c r="Y76" s="112">
        <v>9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1712</v>
      </c>
      <c r="W80" s="112">
        <v>1706</v>
      </c>
      <c r="X80" s="112">
        <v>1911</v>
      </c>
      <c r="Y80" s="112">
        <v>1984</v>
      </c>
      <c r="Z80" s="112">
        <v>2056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Weipa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72</v>
      </c>
      <c r="W83" s="112">
        <v>80</v>
      </c>
      <c r="X83" s="112">
        <v>66</v>
      </c>
      <c r="Y83" s="112">
        <v>71</v>
      </c>
      <c r="Z83" s="112">
        <v>80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103</v>
      </c>
      <c r="W84" s="112">
        <v>113</v>
      </c>
      <c r="X84" s="112">
        <v>105</v>
      </c>
      <c r="Y84" s="112">
        <v>111</v>
      </c>
      <c r="Z84" s="112">
        <v>118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529</v>
      </c>
      <c r="W85" s="112">
        <v>575</v>
      </c>
      <c r="X85" s="112">
        <v>601</v>
      </c>
      <c r="Y85" s="112">
        <v>604</v>
      </c>
      <c r="Z85" s="112">
        <v>570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4,313</v>
      </c>
      <c r="D86" s="96">
        <f t="shared" ref="D86:D91" si="4">AD4</f>
        <v>3.2312111057922532E-2</v>
      </c>
      <c r="E86" s="97">
        <f t="shared" ref="E86:E91" si="5">AD4</f>
        <v>3.2312111057922532E-2</v>
      </c>
      <c r="F86" s="96">
        <f t="shared" ref="F86:F91" si="6">AF4</f>
        <v>0.20812324929971981</v>
      </c>
      <c r="G86" s="97">
        <f t="shared" ref="G86:G91" si="7">AF4</f>
        <v>0.20812324929971981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39</v>
      </c>
      <c r="W86" s="112">
        <v>52</v>
      </c>
      <c r="X86" s="112">
        <v>61</v>
      </c>
      <c r="Y86" s="112">
        <v>60</v>
      </c>
      <c r="Z86" s="112">
        <v>54</v>
      </c>
    </row>
    <row r="87" spans="1:30" ht="15" customHeight="1" x14ac:dyDescent="0.25">
      <c r="A87" s="98" t="s">
        <v>4</v>
      </c>
      <c r="B87" s="49"/>
      <c r="C87" s="57" t="str">
        <f t="shared" si="3"/>
        <v>2,256</v>
      </c>
      <c r="D87" s="96">
        <f t="shared" si="4"/>
        <v>3.0607583371402569E-2</v>
      </c>
      <c r="E87" s="97">
        <f t="shared" si="5"/>
        <v>3.0607583371402569E-2</v>
      </c>
      <c r="F87" s="96">
        <f t="shared" si="6"/>
        <v>0.21551724137931028</v>
      </c>
      <c r="G87" s="97">
        <f t="shared" si="7"/>
        <v>0.21551724137931028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22</v>
      </c>
      <c r="W87" s="112">
        <v>21</v>
      </c>
      <c r="X87" s="112">
        <v>23</v>
      </c>
      <c r="Y87" s="112">
        <v>25</v>
      </c>
      <c r="Z87" s="112">
        <v>31</v>
      </c>
    </row>
    <row r="88" spans="1:30" ht="15" customHeight="1" x14ac:dyDescent="0.25">
      <c r="A88" s="98" t="s">
        <v>5</v>
      </c>
      <c r="B88" s="49"/>
      <c r="C88" s="57" t="str">
        <f t="shared" si="3"/>
        <v>2,051</v>
      </c>
      <c r="D88" s="96">
        <f t="shared" si="4"/>
        <v>3.272910372608262E-2</v>
      </c>
      <c r="E88" s="97">
        <f t="shared" si="5"/>
        <v>3.272910372608262E-2</v>
      </c>
      <c r="F88" s="96">
        <f t="shared" si="6"/>
        <v>0.1994152046783626</v>
      </c>
      <c r="G88" s="97">
        <f t="shared" si="7"/>
        <v>0.1994152046783626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22</v>
      </c>
      <c r="W88" s="112">
        <v>27</v>
      </c>
      <c r="X88" s="112">
        <v>31</v>
      </c>
      <c r="Y88" s="112">
        <v>36</v>
      </c>
      <c r="Z88" s="112">
        <v>48</v>
      </c>
    </row>
    <row r="89" spans="1:30" ht="15" customHeight="1" x14ac:dyDescent="0.25">
      <c r="A89" s="49" t="s">
        <v>6</v>
      </c>
      <c r="B89" s="49"/>
      <c r="C89" s="57" t="str">
        <f t="shared" si="3"/>
        <v>2,947</v>
      </c>
      <c r="D89" s="96">
        <f t="shared" si="4"/>
        <v>2.007615091727244E-2</v>
      </c>
      <c r="E89" s="97">
        <f t="shared" si="5"/>
        <v>2.007615091727244E-2</v>
      </c>
      <c r="F89" s="96">
        <f t="shared" si="6"/>
        <v>0.13433410315627414</v>
      </c>
      <c r="G89" s="97">
        <f t="shared" si="7"/>
        <v>0.13433410315627414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352</v>
      </c>
      <c r="W89" s="112">
        <v>325</v>
      </c>
      <c r="X89" s="112">
        <v>324</v>
      </c>
      <c r="Y89" s="112">
        <v>334</v>
      </c>
      <c r="Z89" s="112">
        <v>343</v>
      </c>
    </row>
    <row r="90" spans="1:30" ht="15" customHeight="1" x14ac:dyDescent="0.25">
      <c r="A90" s="49" t="s">
        <v>95</v>
      </c>
      <c r="B90" s="49"/>
      <c r="C90" s="57" t="str">
        <f t="shared" si="3"/>
        <v>$82,648</v>
      </c>
      <c r="D90" s="96">
        <f t="shared" si="4"/>
        <v>9.4632266267565601E-2</v>
      </c>
      <c r="E90" s="97">
        <f t="shared" si="5"/>
        <v>9.4632266267565601E-2</v>
      </c>
      <c r="F90" s="96">
        <f t="shared" si="6"/>
        <v>4.1851017155846382E-2</v>
      </c>
      <c r="G90" s="97">
        <f t="shared" si="7"/>
        <v>4.1851017155846382E-2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118</v>
      </c>
      <c r="W90" s="112">
        <v>113</v>
      </c>
      <c r="X90" s="112">
        <v>122</v>
      </c>
      <c r="Y90" s="112">
        <v>148</v>
      </c>
      <c r="Z90" s="112">
        <v>131</v>
      </c>
    </row>
    <row r="91" spans="1:30" ht="15" customHeight="1" x14ac:dyDescent="0.25">
      <c r="A91" s="49" t="s">
        <v>7</v>
      </c>
      <c r="B91" s="49"/>
      <c r="C91" s="57" t="str">
        <f t="shared" si="3"/>
        <v>$284.2 mil</v>
      </c>
      <c r="D91" s="96">
        <f t="shared" si="4"/>
        <v>7.3314397683407195E-2</v>
      </c>
      <c r="E91" s="97">
        <f t="shared" si="5"/>
        <v>7.3314397683407195E-2</v>
      </c>
      <c r="F91" s="96">
        <f t="shared" si="6"/>
        <v>0.24775883381922958</v>
      </c>
      <c r="G91" s="97">
        <f t="shared" si="7"/>
        <v>0.24775883381922958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1394</v>
      </c>
      <c r="W91" s="112">
        <v>1430</v>
      </c>
      <c r="X91" s="112">
        <v>1506</v>
      </c>
      <c r="Y91" s="112">
        <v>1578</v>
      </c>
      <c r="Z91" s="112">
        <v>1596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80</v>
      </c>
      <c r="W93" s="112">
        <v>81</v>
      </c>
      <c r="X93" s="112">
        <v>80</v>
      </c>
      <c r="Y93" s="112">
        <v>92</v>
      </c>
      <c r="Z93" s="112">
        <v>91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236</v>
      </c>
      <c r="W94" s="112">
        <v>246</v>
      </c>
      <c r="X94" s="112">
        <v>247</v>
      </c>
      <c r="Y94" s="112">
        <v>249</v>
      </c>
      <c r="Z94" s="112">
        <v>258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54</v>
      </c>
      <c r="W95" s="112">
        <v>67</v>
      </c>
      <c r="X95" s="112">
        <v>59</v>
      </c>
      <c r="Y95" s="112">
        <v>55</v>
      </c>
      <c r="Z95" s="112">
        <v>70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135</v>
      </c>
      <c r="W96" s="112">
        <v>163</v>
      </c>
      <c r="X96" s="112">
        <v>167</v>
      </c>
      <c r="Y96" s="112">
        <v>168</v>
      </c>
      <c r="Z96" s="112">
        <v>169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198</v>
      </c>
      <c r="W97" s="112">
        <v>183</v>
      </c>
      <c r="X97" s="112">
        <v>192</v>
      </c>
      <c r="Y97" s="112">
        <v>208</v>
      </c>
      <c r="Z97" s="112">
        <v>204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104</v>
      </c>
      <c r="W98" s="112">
        <v>107</v>
      </c>
      <c r="X98" s="112">
        <v>111</v>
      </c>
      <c r="Y98" s="112">
        <v>113</v>
      </c>
      <c r="Z98" s="112">
        <v>99</v>
      </c>
    </row>
    <row r="99" spans="1:32" ht="15" customHeight="1" x14ac:dyDescent="0.25">
      <c r="S99" s="115" t="s">
        <v>196</v>
      </c>
      <c r="T99" s="115"/>
      <c r="U99" s="112"/>
      <c r="V99" s="112">
        <v>178</v>
      </c>
      <c r="W99" s="112">
        <v>168</v>
      </c>
      <c r="X99" s="112">
        <v>169</v>
      </c>
      <c r="Y99" s="112">
        <v>179</v>
      </c>
      <c r="Z99" s="112">
        <v>181</v>
      </c>
    </row>
    <row r="100" spans="1:32" ht="15" customHeight="1" x14ac:dyDescent="0.25">
      <c r="S100" s="115" t="s">
        <v>58</v>
      </c>
      <c r="T100" s="115"/>
      <c r="U100" s="112"/>
      <c r="V100" s="112">
        <v>89</v>
      </c>
      <c r="W100" s="112">
        <v>88</v>
      </c>
      <c r="X100" s="112">
        <v>97</v>
      </c>
      <c r="Y100" s="112">
        <v>101</v>
      </c>
      <c r="Z100" s="112">
        <v>100</v>
      </c>
    </row>
    <row r="101" spans="1:32" x14ac:dyDescent="0.25">
      <c r="A101" s="18"/>
      <c r="S101" s="118" t="s">
        <v>53</v>
      </c>
      <c r="T101" s="118"/>
      <c r="U101" s="112"/>
      <c r="V101" s="112">
        <v>1208</v>
      </c>
      <c r="W101" s="112">
        <v>1208</v>
      </c>
      <c r="X101" s="112">
        <v>1269</v>
      </c>
      <c r="Y101" s="112">
        <v>1311</v>
      </c>
      <c r="Z101" s="112">
        <v>1340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2878</v>
      </c>
      <c r="W104" s="112">
        <v>3101</v>
      </c>
      <c r="X104" s="112">
        <v>3119</v>
      </c>
      <c r="Y104" s="112">
        <v>3343</v>
      </c>
      <c r="Z104" s="112">
        <v>3517</v>
      </c>
      <c r="AB104" s="109" t="str">
        <f>TEXT(Z104,"###,###")</f>
        <v>3,517</v>
      </c>
      <c r="AD104" s="130">
        <f>Z104/($Z$4)*100</f>
        <v>81.544168792024109</v>
      </c>
      <c r="AF104" s="109"/>
    </row>
    <row r="105" spans="1:32" x14ac:dyDescent="0.25">
      <c r="S105" s="115" t="s">
        <v>17</v>
      </c>
      <c r="T105" s="115"/>
      <c r="U105" s="112"/>
      <c r="V105" s="112">
        <v>609</v>
      </c>
      <c r="W105" s="112">
        <v>610</v>
      </c>
      <c r="X105" s="112">
        <v>695</v>
      </c>
      <c r="Y105" s="112">
        <v>692</v>
      </c>
      <c r="Z105" s="112">
        <v>678</v>
      </c>
      <c r="AB105" s="109" t="str">
        <f>TEXT(Z105,"###,###")</f>
        <v>678</v>
      </c>
      <c r="AD105" s="130">
        <f>Z105/($Z$4)*100</f>
        <v>15.719916531416647</v>
      </c>
      <c r="AF105" s="109"/>
    </row>
    <row r="106" spans="1:32" x14ac:dyDescent="0.25">
      <c r="S106" s="118" t="s">
        <v>53</v>
      </c>
      <c r="T106" s="118"/>
      <c r="U106" s="120"/>
      <c r="V106" s="120">
        <v>3487</v>
      </c>
      <c r="W106" s="120">
        <v>3711</v>
      </c>
      <c r="X106" s="120">
        <v>3814</v>
      </c>
      <c r="Y106" s="120">
        <v>4035</v>
      </c>
      <c r="Z106" s="120">
        <v>4195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336</v>
      </c>
      <c r="W108" s="112">
        <v>317</v>
      </c>
      <c r="X108" s="112">
        <v>364</v>
      </c>
      <c r="Y108" s="112">
        <v>278</v>
      </c>
      <c r="Z108" s="112">
        <v>274</v>
      </c>
      <c r="AB108" s="109" t="str">
        <f>TEXT(Z108,"###,###")</f>
        <v>274</v>
      </c>
      <c r="AD108" s="130">
        <f>Z108/($Z$4)*100</f>
        <v>6.3528866218409457</v>
      </c>
      <c r="AF108" s="109"/>
    </row>
    <row r="109" spans="1:32" x14ac:dyDescent="0.25">
      <c r="S109" s="115" t="s">
        <v>20</v>
      </c>
      <c r="T109" s="115"/>
      <c r="U109" s="112"/>
      <c r="V109" s="112">
        <v>352</v>
      </c>
      <c r="W109" s="112">
        <v>321</v>
      </c>
      <c r="X109" s="112">
        <v>379</v>
      </c>
      <c r="Y109" s="112">
        <v>401</v>
      </c>
      <c r="Z109" s="112">
        <v>444</v>
      </c>
      <c r="AB109" s="109" t="str">
        <f>TEXT(Z109,"###,###")</f>
        <v>444</v>
      </c>
      <c r="AD109" s="130">
        <f>Z109/($Z$4)*100</f>
        <v>10.294458613494088</v>
      </c>
      <c r="AF109" s="109"/>
    </row>
    <row r="110" spans="1:32" x14ac:dyDescent="0.25">
      <c r="S110" s="115" t="s">
        <v>21</v>
      </c>
      <c r="T110" s="115"/>
      <c r="U110" s="112"/>
      <c r="V110" s="112">
        <v>580</v>
      </c>
      <c r="W110" s="112">
        <v>608</v>
      </c>
      <c r="X110" s="112">
        <v>672</v>
      </c>
      <c r="Y110" s="112">
        <v>700</v>
      </c>
      <c r="Z110" s="112">
        <v>690</v>
      </c>
      <c r="AB110" s="109" t="str">
        <f>TEXT(Z110,"###,###")</f>
        <v>690</v>
      </c>
      <c r="AD110" s="130">
        <f>Z110/($Z$4)*100</f>
        <v>15.998145142592163</v>
      </c>
      <c r="AF110" s="109"/>
    </row>
    <row r="111" spans="1:32" x14ac:dyDescent="0.25">
      <c r="S111" s="115" t="s">
        <v>22</v>
      </c>
      <c r="T111" s="115"/>
      <c r="U111" s="112"/>
      <c r="V111" s="112">
        <v>2187</v>
      </c>
      <c r="W111" s="112">
        <v>2267</v>
      </c>
      <c r="X111" s="112">
        <v>2399</v>
      </c>
      <c r="Y111" s="112">
        <v>2654</v>
      </c>
      <c r="Z111" s="112">
        <v>2781</v>
      </c>
      <c r="AB111" s="109" t="str">
        <f>TEXT(Z111,"###,###")</f>
        <v>2,781</v>
      </c>
      <c r="AD111" s="130">
        <f>Z111/($Z$4)*100</f>
        <v>64.479480639925796</v>
      </c>
      <c r="AF111" s="109"/>
    </row>
    <row r="112" spans="1:32" x14ac:dyDescent="0.25">
      <c r="S112" s="118" t="s">
        <v>53</v>
      </c>
      <c r="T112" s="118"/>
      <c r="U112" s="112"/>
      <c r="V112" s="112">
        <v>3568</v>
      </c>
      <c r="W112" s="112">
        <v>3638</v>
      </c>
      <c r="X112" s="112">
        <v>3945</v>
      </c>
      <c r="Y112" s="112">
        <v>4183</v>
      </c>
      <c r="Z112" s="112">
        <v>4316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37.96</v>
      </c>
      <c r="W118" s="131">
        <v>38.07</v>
      </c>
      <c r="X118" s="131">
        <v>38.049999999999997</v>
      </c>
      <c r="Y118" s="131">
        <v>38.130000000000003</v>
      </c>
      <c r="Z118" s="131">
        <v>37.61</v>
      </c>
      <c r="AB118" s="109" t="str">
        <f>TEXT(Z118,"##.0")</f>
        <v>37.6</v>
      </c>
    </row>
    <row r="120" spans="19:32" x14ac:dyDescent="0.25">
      <c r="S120" s="101" t="s">
        <v>97</v>
      </c>
      <c r="T120" s="112"/>
      <c r="U120" s="112"/>
      <c r="V120" s="112">
        <v>2424</v>
      </c>
      <c r="W120" s="112">
        <v>2458</v>
      </c>
      <c r="X120" s="112">
        <v>2580</v>
      </c>
      <c r="Y120" s="112">
        <v>2660</v>
      </c>
      <c r="Z120" s="112">
        <v>2747</v>
      </c>
      <c r="AB120" s="109" t="str">
        <f>TEXT(Z120,"###,###")</f>
        <v>2,747</v>
      </c>
    </row>
    <row r="121" spans="19:32" x14ac:dyDescent="0.25">
      <c r="S121" s="101" t="s">
        <v>98</v>
      </c>
      <c r="T121" s="112"/>
      <c r="U121" s="112"/>
      <c r="V121" s="112">
        <v>40</v>
      </c>
      <c r="W121" s="112">
        <v>40</v>
      </c>
      <c r="X121" s="112">
        <v>47</v>
      </c>
      <c r="Y121" s="112">
        <v>58</v>
      </c>
      <c r="Z121" s="112">
        <v>68</v>
      </c>
      <c r="AB121" s="109" t="str">
        <f>TEXT(Z121,"###,###")</f>
        <v>68</v>
      </c>
    </row>
    <row r="122" spans="19:32" x14ac:dyDescent="0.25">
      <c r="S122" s="101" t="s">
        <v>99</v>
      </c>
      <c r="T122" s="112"/>
      <c r="U122" s="112"/>
      <c r="V122" s="112">
        <v>131</v>
      </c>
      <c r="W122" s="112">
        <v>148</v>
      </c>
      <c r="X122" s="112">
        <v>153</v>
      </c>
      <c r="Y122" s="112">
        <v>165</v>
      </c>
      <c r="Z122" s="112">
        <v>135</v>
      </c>
      <c r="AB122" s="109" t="str">
        <f>TEXT(Z122,"###,###")</f>
        <v>135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2555</v>
      </c>
      <c r="W124" s="112">
        <v>2606</v>
      </c>
      <c r="X124" s="112">
        <v>2733</v>
      </c>
      <c r="Y124" s="112">
        <v>2825</v>
      </c>
      <c r="Z124" s="112">
        <v>2882</v>
      </c>
      <c r="AB124" s="109" t="str">
        <f>TEXT(Z124,"###,###")</f>
        <v>2,882</v>
      </c>
      <c r="AD124" s="127">
        <f>Z124/$Z$7*100</f>
        <v>97.794367153036987</v>
      </c>
    </row>
    <row r="125" spans="19:32" x14ac:dyDescent="0.25">
      <c r="S125" s="101" t="s">
        <v>101</v>
      </c>
      <c r="T125" s="112"/>
      <c r="U125" s="112"/>
      <c r="V125" s="112">
        <v>171</v>
      </c>
      <c r="W125" s="112">
        <v>188</v>
      </c>
      <c r="X125" s="112">
        <v>200</v>
      </c>
      <c r="Y125" s="112">
        <v>223</v>
      </c>
      <c r="Z125" s="112">
        <v>203</v>
      </c>
      <c r="AB125" s="109" t="str">
        <f>TEXT(Z125,"###,###")</f>
        <v>203</v>
      </c>
      <c r="AD125" s="127">
        <f>Z125/$Z$7*100</f>
        <v>6.8883610451306403</v>
      </c>
    </row>
    <row r="127" spans="19:32" x14ac:dyDescent="0.25">
      <c r="S127" s="101" t="s">
        <v>102</v>
      </c>
      <c r="T127" s="112"/>
      <c r="U127" s="112"/>
      <c r="V127" s="112">
        <v>1393</v>
      </c>
      <c r="W127" s="112">
        <v>1432</v>
      </c>
      <c r="X127" s="112">
        <v>1502</v>
      </c>
      <c r="Y127" s="112">
        <v>1577</v>
      </c>
      <c r="Z127" s="112">
        <v>1599</v>
      </c>
      <c r="AB127" s="109" t="str">
        <f>TEXT(Z127,"###,###")</f>
        <v>1,599</v>
      </c>
      <c r="AD127" s="127">
        <f>Z127/$Z$7*100</f>
        <v>54.258568035290125</v>
      </c>
    </row>
    <row r="128" spans="19:32" x14ac:dyDescent="0.25">
      <c r="S128" s="101" t="s">
        <v>103</v>
      </c>
      <c r="T128" s="112"/>
      <c r="U128" s="112"/>
      <c r="V128" s="112">
        <v>1205</v>
      </c>
      <c r="W128" s="112">
        <v>1206</v>
      </c>
      <c r="X128" s="112">
        <v>1267</v>
      </c>
      <c r="Y128" s="112">
        <v>1305</v>
      </c>
      <c r="Z128" s="112">
        <v>1346</v>
      </c>
      <c r="AB128" s="109" t="str">
        <f>TEXT(Z128,"###,###")</f>
        <v>1,346</v>
      </c>
      <c r="AD128" s="127">
        <f>Z128/$Z$7*100</f>
        <v>45.673566338649472</v>
      </c>
    </row>
    <row r="130" spans="19:20" x14ac:dyDescent="0.25">
      <c r="S130" s="101" t="s">
        <v>277</v>
      </c>
      <c r="T130" s="127">
        <v>93.213437393959964</v>
      </c>
    </row>
    <row r="131" spans="19:20" x14ac:dyDescent="0.25">
      <c r="S131" s="101" t="s">
        <v>278</v>
      </c>
      <c r="T131" s="127">
        <v>2.3074312860536139</v>
      </c>
    </row>
    <row r="132" spans="19:20" x14ac:dyDescent="0.25">
      <c r="S132" s="101" t="s">
        <v>279</v>
      </c>
      <c r="T132" s="127">
        <v>4.5809297590770273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0E9DCC-FDC1-4C66-AEFA-B53F4B618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CCBD3E-11BA-4BE5-8E60-721DEF5759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105232E-1D3A-41EE-93E6-34577A212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C7E333-9FBD-48AA-B0DA-E3ED15F3B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4359-E6CC-4BD4-8C87-7D4ACABDA882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183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183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9.73 Western Downs,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25426</v>
      </c>
      <c r="W4" s="108">
        <v>25955</v>
      </c>
      <c r="X4" s="108">
        <v>27837</v>
      </c>
      <c r="Y4" s="108">
        <v>29753</v>
      </c>
      <c r="Z4" s="108">
        <v>30669</v>
      </c>
      <c r="AB4" s="109" t="str">
        <f>TEXT(Z4,"###,###")</f>
        <v>30,669</v>
      </c>
      <c r="AD4" s="110">
        <f>Z4/Y4-1</f>
        <v>3.0786811413975101E-2</v>
      </c>
      <c r="AF4" s="110">
        <f>Z4/V4-1</f>
        <v>0.20620624557539524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13554</v>
      </c>
      <c r="W5" s="108">
        <v>13853</v>
      </c>
      <c r="X5" s="108">
        <v>14812</v>
      </c>
      <c r="Y5" s="108">
        <v>15583</v>
      </c>
      <c r="Z5" s="108">
        <v>16171</v>
      </c>
      <c r="AB5" s="109" t="str">
        <f>TEXT(Z5,"###,###")</f>
        <v>16,171</v>
      </c>
      <c r="AD5" s="110">
        <f t="shared" ref="AD5:AD9" si="0">Z5/Y5-1</f>
        <v>3.7733427452993684E-2</v>
      </c>
      <c r="AF5" s="110">
        <f t="shared" ref="AF5:AF9" si="1">Z5/V5-1</f>
        <v>0.19307953371698394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11877</v>
      </c>
      <c r="W6" s="108">
        <v>12099</v>
      </c>
      <c r="X6" s="108">
        <v>12988</v>
      </c>
      <c r="Y6" s="108">
        <v>14116</v>
      </c>
      <c r="Z6" s="108">
        <v>14462</v>
      </c>
      <c r="AB6" s="109" t="str">
        <f>TEXT(Z6,"###,###")</f>
        <v>14,462</v>
      </c>
      <c r="AD6" s="110">
        <f t="shared" si="0"/>
        <v>2.4511192972513474E-2</v>
      </c>
      <c r="AF6" s="110">
        <f t="shared" si="1"/>
        <v>0.21764755409615222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17356</v>
      </c>
      <c r="W7" s="108">
        <v>18285</v>
      </c>
      <c r="X7" s="108">
        <v>18697</v>
      </c>
      <c r="Y7" s="108">
        <v>19501</v>
      </c>
      <c r="Z7" s="108">
        <v>20131</v>
      </c>
      <c r="AB7" s="109" t="str">
        <f>TEXT(Z7,"###,###")</f>
        <v>20,131</v>
      </c>
      <c r="AD7" s="110">
        <f t="shared" si="0"/>
        <v>3.2306035587918558E-2</v>
      </c>
      <c r="AF7" s="110">
        <f t="shared" si="1"/>
        <v>0.15988707075362996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30,669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20,131</v>
      </c>
      <c r="P8" s="67"/>
      <c r="S8" s="107" t="s">
        <v>82</v>
      </c>
      <c r="T8" s="108"/>
      <c r="U8" s="108"/>
      <c r="V8" s="108">
        <v>43053.82</v>
      </c>
      <c r="W8" s="108">
        <v>44112.33</v>
      </c>
      <c r="X8" s="108">
        <v>43269.68</v>
      </c>
      <c r="Y8" s="108">
        <v>45414.5</v>
      </c>
      <c r="Z8" s="108">
        <v>48556.58</v>
      </c>
      <c r="AB8" s="109" t="str">
        <f>TEXT(Z8,"$###,###")</f>
        <v>$48,557</v>
      </c>
      <c r="AD8" s="110">
        <f t="shared" si="0"/>
        <v>6.9186713494588714E-2</v>
      </c>
      <c r="AF8" s="110">
        <f t="shared" si="1"/>
        <v>0.12781119073754676</v>
      </c>
    </row>
    <row r="9" spans="1:32" x14ac:dyDescent="0.25">
      <c r="A9" s="30" t="s">
        <v>14</v>
      </c>
      <c r="B9" s="71"/>
      <c r="C9" s="72"/>
      <c r="D9" s="73">
        <f>AD104</f>
        <v>75.829013009879688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53.469772986935574</v>
      </c>
      <c r="P9" s="74" t="s">
        <v>83</v>
      </c>
      <c r="S9" s="107" t="s">
        <v>7</v>
      </c>
      <c r="T9" s="108"/>
      <c r="U9" s="108"/>
      <c r="V9" s="108">
        <v>869967913</v>
      </c>
      <c r="W9" s="108">
        <v>861224648</v>
      </c>
      <c r="X9" s="108">
        <v>923287801</v>
      </c>
      <c r="Y9" s="108">
        <v>1121375383</v>
      </c>
      <c r="Z9" s="108">
        <v>1215581402</v>
      </c>
      <c r="AB9" s="109" t="str">
        <f>TEXT(Z9/1000000,"$#,###.0")&amp;" mil"</f>
        <v>$1,215.6 mil</v>
      </c>
      <c r="AD9" s="110">
        <f t="shared" si="0"/>
        <v>8.4009351755138351E-2</v>
      </c>
      <c r="AF9" s="110">
        <f t="shared" si="1"/>
        <v>0.39727153592157838</v>
      </c>
    </row>
    <row r="10" spans="1:32" x14ac:dyDescent="0.25">
      <c r="A10" s="30" t="s">
        <v>17</v>
      </c>
      <c r="B10" s="71"/>
      <c r="C10" s="72"/>
      <c r="D10" s="73">
        <f>AD105</f>
        <v>12.207766800352147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46.341463414634148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75.316675773682391</v>
      </c>
      <c r="P11" s="74" t="s">
        <v>83</v>
      </c>
      <c r="S11" s="107" t="s">
        <v>29</v>
      </c>
      <c r="T11" s="112"/>
      <c r="U11" s="112"/>
      <c r="V11" s="112">
        <v>21145</v>
      </c>
      <c r="W11" s="112">
        <v>21121</v>
      </c>
      <c r="X11" s="112">
        <v>22930</v>
      </c>
      <c r="Y11" s="112">
        <v>24805</v>
      </c>
      <c r="Z11" s="112">
        <v>25704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13.094232775321643</v>
      </c>
      <c r="P12" s="74" t="s">
        <v>83</v>
      </c>
      <c r="S12" s="107" t="s">
        <v>30</v>
      </c>
      <c r="T12" s="112"/>
      <c r="U12" s="112"/>
      <c r="V12" s="112">
        <v>4285</v>
      </c>
      <c r="W12" s="112">
        <v>4833</v>
      </c>
      <c r="X12" s="112">
        <v>4907</v>
      </c>
      <c r="Y12" s="112">
        <v>4943</v>
      </c>
      <c r="Z12" s="112">
        <v>4962</v>
      </c>
    </row>
    <row r="13" spans="1:32" ht="15" customHeight="1" x14ac:dyDescent="0.25">
      <c r="A13" s="30" t="s">
        <v>19</v>
      </c>
      <c r="B13" s="72"/>
      <c r="C13" s="72"/>
      <c r="D13" s="73">
        <f>AD108</f>
        <v>16.906322345038966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11.56922159852963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16.459617203038899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22.615670546806221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17.050027323761739</v>
      </c>
      <c r="P15" s="74" t="s">
        <v>83</v>
      </c>
      <c r="S15" s="115" t="s">
        <v>59</v>
      </c>
      <c r="T15" s="115"/>
      <c r="U15" s="116"/>
      <c r="V15" s="116">
        <v>3171</v>
      </c>
      <c r="W15" s="116">
        <v>3408</v>
      </c>
      <c r="X15" s="116">
        <v>3618</v>
      </c>
      <c r="Y15" s="112">
        <v>3765</v>
      </c>
      <c r="Z15" s="112">
        <v>3928</v>
      </c>
      <c r="AB15" s="117">
        <f t="shared" ref="AB15:AB34" si="2">IF(Z15="np",0,Z15/$Z$34)</f>
        <v>0.12806885983502331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32.061690958296651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82.949972676238261</v>
      </c>
      <c r="P16" s="37" t="s">
        <v>83</v>
      </c>
      <c r="S16" s="115" t="s">
        <v>60</v>
      </c>
      <c r="T16" s="115"/>
      <c r="U16" s="116"/>
      <c r="V16" s="116">
        <v>700</v>
      </c>
      <c r="W16" s="116">
        <v>857</v>
      </c>
      <c r="X16" s="116">
        <v>793</v>
      </c>
      <c r="Y16" s="112">
        <v>855</v>
      </c>
      <c r="Z16" s="112">
        <v>956</v>
      </c>
      <c r="AB16" s="117">
        <f t="shared" si="2"/>
        <v>3.116950865638551E-2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1108</v>
      </c>
      <c r="W17" s="116">
        <v>1046</v>
      </c>
      <c r="X17" s="116">
        <v>1220</v>
      </c>
      <c r="Y17" s="112">
        <v>1394</v>
      </c>
      <c r="Z17" s="112">
        <v>1458</v>
      </c>
      <c r="AB17" s="117">
        <f t="shared" si="2"/>
        <v>4.7536761109843173E-2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443</v>
      </c>
      <c r="W18" s="116">
        <v>382</v>
      </c>
      <c r="X18" s="116">
        <v>381</v>
      </c>
      <c r="Y18" s="112">
        <v>436</v>
      </c>
      <c r="Z18" s="112">
        <v>419</v>
      </c>
      <c r="AB18" s="117">
        <f t="shared" si="2"/>
        <v>1.366111310358319E-2</v>
      </c>
    </row>
    <row r="19" spans="1:28" x14ac:dyDescent="0.25">
      <c r="A19" s="63" t="str">
        <f>$S$1&amp;" ("&amp;$V$2&amp;" to "&amp;$Z$2&amp;")"</f>
        <v>Western Downs (2018-19 to 2022-23)</v>
      </c>
      <c r="B19" s="63"/>
      <c r="C19" s="63"/>
      <c r="D19" s="63"/>
      <c r="E19" s="63"/>
      <c r="F19" s="63"/>
      <c r="G19" s="63" t="str">
        <f>$S$1&amp;" ("&amp;$V$2&amp;" to "&amp;$Z$2&amp;")"</f>
        <v>Western Downs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2059</v>
      </c>
      <c r="W19" s="116">
        <v>2075</v>
      </c>
      <c r="X19" s="116">
        <v>2168</v>
      </c>
      <c r="Y19" s="112">
        <v>2383</v>
      </c>
      <c r="Z19" s="112">
        <v>2436</v>
      </c>
      <c r="AB19" s="117">
        <f t="shared" si="2"/>
        <v>7.9423559714388178E-2</v>
      </c>
    </row>
    <row r="20" spans="1:28" x14ac:dyDescent="0.25">
      <c r="S20" s="115" t="s">
        <v>64</v>
      </c>
      <c r="T20" s="115"/>
      <c r="U20" s="116"/>
      <c r="V20" s="116">
        <v>1214</v>
      </c>
      <c r="W20" s="116">
        <v>1100</v>
      </c>
      <c r="X20" s="116">
        <v>1266</v>
      </c>
      <c r="Y20" s="112">
        <v>1206</v>
      </c>
      <c r="Z20" s="112">
        <v>1303</v>
      </c>
      <c r="AB20" s="117">
        <f t="shared" si="2"/>
        <v>4.2483127384173973E-2</v>
      </c>
    </row>
    <row r="21" spans="1:28" x14ac:dyDescent="0.25">
      <c r="S21" s="115" t="s">
        <v>65</v>
      </c>
      <c r="T21" s="115"/>
      <c r="U21" s="116"/>
      <c r="V21" s="116">
        <v>2196</v>
      </c>
      <c r="W21" s="116">
        <v>2201</v>
      </c>
      <c r="X21" s="116">
        <v>2495</v>
      </c>
      <c r="Y21" s="112">
        <v>2711</v>
      </c>
      <c r="Z21" s="112">
        <v>2855</v>
      </c>
      <c r="AB21" s="117">
        <f t="shared" si="2"/>
        <v>9.3084672817971378E-2</v>
      </c>
    </row>
    <row r="22" spans="1:28" x14ac:dyDescent="0.25">
      <c r="S22" s="115" t="s">
        <v>66</v>
      </c>
      <c r="T22" s="115"/>
      <c r="U22" s="116"/>
      <c r="V22" s="116">
        <v>1427</v>
      </c>
      <c r="W22" s="116">
        <v>1504</v>
      </c>
      <c r="X22" s="116">
        <v>1886</v>
      </c>
      <c r="Y22" s="112">
        <v>2046</v>
      </c>
      <c r="Z22" s="112">
        <v>2281</v>
      </c>
      <c r="AB22" s="117">
        <f t="shared" si="2"/>
        <v>7.4369925988718985E-2</v>
      </c>
    </row>
    <row r="23" spans="1:28" x14ac:dyDescent="0.25">
      <c r="S23" s="115" t="s">
        <v>67</v>
      </c>
      <c r="T23" s="115"/>
      <c r="U23" s="116"/>
      <c r="V23" s="116">
        <v>861</v>
      </c>
      <c r="W23" s="116">
        <v>1066</v>
      </c>
      <c r="X23" s="116">
        <v>1114</v>
      </c>
      <c r="Y23" s="112">
        <v>1171</v>
      </c>
      <c r="Z23" s="112">
        <v>1247</v>
      </c>
      <c r="AB23" s="117">
        <f t="shared" si="2"/>
        <v>4.0657298425222525E-2</v>
      </c>
    </row>
    <row r="24" spans="1:28" x14ac:dyDescent="0.25">
      <c r="S24" s="115" t="s">
        <v>68</v>
      </c>
      <c r="T24" s="115"/>
      <c r="U24" s="116"/>
      <c r="V24" s="116">
        <v>64</v>
      </c>
      <c r="W24" s="116">
        <v>56</v>
      </c>
      <c r="X24" s="116">
        <v>57</v>
      </c>
      <c r="Y24" s="112">
        <v>51</v>
      </c>
      <c r="Z24" s="112">
        <v>98</v>
      </c>
      <c r="AB24" s="117">
        <f t="shared" si="2"/>
        <v>3.195200678165042E-3</v>
      </c>
    </row>
    <row r="25" spans="1:28" x14ac:dyDescent="0.25">
      <c r="S25" s="115" t="s">
        <v>69</v>
      </c>
      <c r="T25" s="115"/>
      <c r="U25" s="116"/>
      <c r="V25" s="116">
        <v>591</v>
      </c>
      <c r="W25" s="116">
        <v>592</v>
      </c>
      <c r="X25" s="116">
        <v>626</v>
      </c>
      <c r="Y25" s="112">
        <v>676</v>
      </c>
      <c r="Z25" s="112">
        <v>729</v>
      </c>
      <c r="AB25" s="117">
        <f t="shared" si="2"/>
        <v>2.3768380554921587E-2</v>
      </c>
    </row>
    <row r="26" spans="1:28" x14ac:dyDescent="0.25">
      <c r="S26" s="115" t="s">
        <v>70</v>
      </c>
      <c r="T26" s="115"/>
      <c r="U26" s="116"/>
      <c r="V26" s="116">
        <v>478</v>
      </c>
      <c r="W26" s="116">
        <v>506</v>
      </c>
      <c r="X26" s="116">
        <v>516</v>
      </c>
      <c r="Y26" s="112">
        <v>596</v>
      </c>
      <c r="Z26" s="112">
        <v>619</v>
      </c>
      <c r="AB26" s="117">
        <f t="shared" si="2"/>
        <v>2.0181930814124092E-2</v>
      </c>
    </row>
    <row r="27" spans="1:28" x14ac:dyDescent="0.25">
      <c r="S27" s="115" t="s">
        <v>71</v>
      </c>
      <c r="T27" s="115"/>
      <c r="U27" s="116"/>
      <c r="V27" s="116">
        <v>985</v>
      </c>
      <c r="W27" s="116">
        <v>1006</v>
      </c>
      <c r="X27" s="116">
        <v>1100</v>
      </c>
      <c r="Y27" s="112">
        <v>1212</v>
      </c>
      <c r="Z27" s="112">
        <v>1341</v>
      </c>
      <c r="AB27" s="117">
        <f t="shared" si="2"/>
        <v>4.3722082749176744E-2</v>
      </c>
    </row>
    <row r="28" spans="1:28" x14ac:dyDescent="0.25">
      <c r="S28" s="115" t="s">
        <v>72</v>
      </c>
      <c r="T28" s="115"/>
      <c r="U28" s="116"/>
      <c r="V28" s="116">
        <v>1547</v>
      </c>
      <c r="W28" s="116">
        <v>1401</v>
      </c>
      <c r="X28" s="116">
        <v>1693</v>
      </c>
      <c r="Y28" s="112">
        <v>1837</v>
      </c>
      <c r="Z28" s="112">
        <v>1918</v>
      </c>
      <c r="AB28" s="117">
        <f t="shared" si="2"/>
        <v>6.2534641844087246E-2</v>
      </c>
    </row>
    <row r="29" spans="1:28" x14ac:dyDescent="0.25">
      <c r="S29" s="115" t="s">
        <v>73</v>
      </c>
      <c r="T29" s="115"/>
      <c r="U29" s="116"/>
      <c r="V29" s="116">
        <v>1346</v>
      </c>
      <c r="W29" s="116">
        <v>1208</v>
      </c>
      <c r="X29" s="116">
        <v>1311</v>
      </c>
      <c r="Y29" s="112">
        <v>1458</v>
      </c>
      <c r="Z29" s="112">
        <v>1213</v>
      </c>
      <c r="AB29" s="117">
        <f t="shared" si="2"/>
        <v>3.9548759414430569E-2</v>
      </c>
    </row>
    <row r="30" spans="1:28" x14ac:dyDescent="0.25">
      <c r="S30" s="115" t="s">
        <v>74</v>
      </c>
      <c r="T30" s="115"/>
      <c r="U30" s="116"/>
      <c r="V30" s="116">
        <v>1690</v>
      </c>
      <c r="W30" s="116">
        <v>1699</v>
      </c>
      <c r="X30" s="116">
        <v>1713</v>
      </c>
      <c r="Y30" s="112">
        <v>1702</v>
      </c>
      <c r="Z30" s="112">
        <v>1752</v>
      </c>
      <c r="AB30" s="117">
        <f t="shared" si="2"/>
        <v>5.7122363144338301E-2</v>
      </c>
    </row>
    <row r="31" spans="1:28" x14ac:dyDescent="0.25">
      <c r="S31" s="115" t="s">
        <v>75</v>
      </c>
      <c r="T31" s="115"/>
      <c r="U31" s="116"/>
      <c r="V31" s="116">
        <v>1865</v>
      </c>
      <c r="W31" s="116">
        <v>1958</v>
      </c>
      <c r="X31" s="116">
        <v>2153</v>
      </c>
      <c r="Y31" s="112">
        <v>2442</v>
      </c>
      <c r="Z31" s="112">
        <v>2601</v>
      </c>
      <c r="AB31" s="117">
        <f t="shared" si="2"/>
        <v>8.4803234325584426E-2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125</v>
      </c>
      <c r="W32" s="116">
        <v>166</v>
      </c>
      <c r="X32" s="116">
        <v>190</v>
      </c>
      <c r="Y32" s="112">
        <v>209</v>
      </c>
      <c r="Z32" s="112">
        <v>160</v>
      </c>
      <c r="AB32" s="117">
        <f t="shared" si="2"/>
        <v>5.2166541684327212E-3</v>
      </c>
    </row>
    <row r="33" spans="19:32" x14ac:dyDescent="0.25">
      <c r="S33" s="115" t="s">
        <v>77</v>
      </c>
      <c r="T33" s="115"/>
      <c r="U33" s="116"/>
      <c r="V33" s="116">
        <v>1013</v>
      </c>
      <c r="W33" s="116">
        <v>990</v>
      </c>
      <c r="X33" s="116">
        <v>1105</v>
      </c>
      <c r="Y33" s="112">
        <v>1255</v>
      </c>
      <c r="Z33" s="112">
        <v>1269</v>
      </c>
      <c r="AB33" s="117">
        <f t="shared" si="2"/>
        <v>4.1374588373382024E-2</v>
      </c>
    </row>
    <row r="34" spans="19:32" x14ac:dyDescent="0.25">
      <c r="S34" s="118" t="s">
        <v>53</v>
      </c>
      <c r="T34" s="118"/>
      <c r="U34" s="119"/>
      <c r="V34" s="119">
        <v>25426</v>
      </c>
      <c r="W34" s="119">
        <v>25951</v>
      </c>
      <c r="X34" s="119">
        <v>27837</v>
      </c>
      <c r="Y34" s="120">
        <v>29750</v>
      </c>
      <c r="Z34" s="120">
        <v>30671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14549</v>
      </c>
      <c r="W37" s="112">
        <v>15520</v>
      </c>
      <c r="X37" s="112">
        <v>15630</v>
      </c>
      <c r="Y37" s="112">
        <v>16082</v>
      </c>
      <c r="Z37" s="112">
        <v>16697</v>
      </c>
      <c r="AB37" s="132">
        <f>Z37/Z40*100</f>
        <v>82.949972676238261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2809</v>
      </c>
      <c r="W38" s="112">
        <v>2770</v>
      </c>
      <c r="X38" s="112">
        <v>3067</v>
      </c>
      <c r="Y38" s="112">
        <v>3414</v>
      </c>
      <c r="Z38" s="112">
        <v>3432</v>
      </c>
      <c r="AB38" s="132">
        <f>Z38/Z40*100</f>
        <v>17.050027323761739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17358</v>
      </c>
      <c r="W40" s="112">
        <v>18290</v>
      </c>
      <c r="X40" s="112">
        <v>18697</v>
      </c>
      <c r="Y40" s="112">
        <v>19496</v>
      </c>
      <c r="Z40" s="112">
        <v>20129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72</v>
      </c>
      <c r="W44" s="112">
        <v>69</v>
      </c>
      <c r="X44" s="112">
        <v>95</v>
      </c>
      <c r="Y44" s="112">
        <v>102</v>
      </c>
      <c r="Z44" s="112">
        <v>99</v>
      </c>
    </row>
    <row r="45" spans="19:32" x14ac:dyDescent="0.25">
      <c r="S45" s="115" t="s">
        <v>37</v>
      </c>
      <c r="T45" s="115"/>
      <c r="U45" s="112"/>
      <c r="V45" s="112">
        <v>499</v>
      </c>
      <c r="W45" s="112">
        <v>440</v>
      </c>
      <c r="X45" s="112">
        <v>612</v>
      </c>
      <c r="Y45" s="112">
        <v>712</v>
      </c>
      <c r="Z45" s="112">
        <v>759</v>
      </c>
    </row>
    <row r="46" spans="19:32" x14ac:dyDescent="0.25">
      <c r="S46" s="115" t="s">
        <v>38</v>
      </c>
      <c r="T46" s="115"/>
      <c r="U46" s="112"/>
      <c r="V46" s="112">
        <v>1006</v>
      </c>
      <c r="W46" s="112">
        <v>926</v>
      </c>
      <c r="X46" s="112">
        <v>1077</v>
      </c>
      <c r="Y46" s="112">
        <v>1095</v>
      </c>
      <c r="Z46" s="112">
        <v>1193</v>
      </c>
    </row>
    <row r="47" spans="19:32" x14ac:dyDescent="0.25">
      <c r="S47" s="115" t="s">
        <v>39</v>
      </c>
      <c r="T47" s="115"/>
      <c r="U47" s="112"/>
      <c r="V47" s="112">
        <v>1244</v>
      </c>
      <c r="W47" s="112">
        <v>1289</v>
      </c>
      <c r="X47" s="112">
        <v>1393</v>
      </c>
      <c r="Y47" s="112">
        <v>1434</v>
      </c>
      <c r="Z47" s="112">
        <v>1524</v>
      </c>
    </row>
    <row r="48" spans="19:32" x14ac:dyDescent="0.25">
      <c r="S48" s="115" t="s">
        <v>40</v>
      </c>
      <c r="T48" s="115"/>
      <c r="U48" s="112"/>
      <c r="V48" s="112">
        <v>1493</v>
      </c>
      <c r="W48" s="112">
        <v>1513</v>
      </c>
      <c r="X48" s="112">
        <v>1682</v>
      </c>
      <c r="Y48" s="112">
        <v>1826</v>
      </c>
      <c r="Z48" s="112">
        <v>1816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1347</v>
      </c>
      <c r="W49" s="112">
        <v>1329</v>
      </c>
      <c r="X49" s="112">
        <v>1446</v>
      </c>
      <c r="Y49" s="112">
        <v>1601</v>
      </c>
      <c r="Z49" s="112">
        <v>1785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Western Downs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1297</v>
      </c>
      <c r="W50" s="112">
        <v>1306</v>
      </c>
      <c r="X50" s="112">
        <v>1372</v>
      </c>
      <c r="Y50" s="112">
        <v>1459</v>
      </c>
      <c r="Z50" s="112">
        <v>1436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1142</v>
      </c>
      <c r="W51" s="112">
        <v>1127</v>
      </c>
      <c r="X51" s="112">
        <v>1148</v>
      </c>
      <c r="Y51" s="112">
        <v>1235</v>
      </c>
      <c r="Z51" s="112">
        <v>1315</v>
      </c>
    </row>
    <row r="52" spans="1:26" ht="15" customHeight="1" x14ac:dyDescent="0.25">
      <c r="S52" s="115" t="s">
        <v>44</v>
      </c>
      <c r="T52" s="115"/>
      <c r="U52" s="112"/>
      <c r="V52" s="112">
        <v>1311</v>
      </c>
      <c r="W52" s="112">
        <v>1355</v>
      </c>
      <c r="X52" s="112">
        <v>1341</v>
      </c>
      <c r="Y52" s="112">
        <v>1309</v>
      </c>
      <c r="Z52" s="112">
        <v>1262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1204</v>
      </c>
      <c r="W53" s="112">
        <v>1218</v>
      </c>
      <c r="X53" s="112">
        <v>1293</v>
      </c>
      <c r="Y53" s="112">
        <v>1318</v>
      </c>
      <c r="Z53" s="112">
        <v>1340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1107</v>
      </c>
      <c r="W54" s="112">
        <v>1147</v>
      </c>
      <c r="X54" s="112">
        <v>1155</v>
      </c>
      <c r="Y54" s="112">
        <v>1235</v>
      </c>
      <c r="Z54" s="112">
        <v>1279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836</v>
      </c>
      <c r="W55" s="112">
        <v>919</v>
      </c>
      <c r="X55" s="112">
        <v>929</v>
      </c>
      <c r="Y55" s="112">
        <v>981</v>
      </c>
      <c r="Z55" s="112">
        <v>1015</v>
      </c>
    </row>
    <row r="56" spans="1:26" ht="15" customHeight="1" x14ac:dyDescent="0.25">
      <c r="S56" s="115" t="s">
        <v>48</v>
      </c>
      <c r="T56" s="115"/>
      <c r="U56" s="112"/>
      <c r="V56" s="112">
        <v>518</v>
      </c>
      <c r="W56" s="112">
        <v>600</v>
      </c>
      <c r="X56" s="112">
        <v>606</v>
      </c>
      <c r="Y56" s="112">
        <v>623</v>
      </c>
      <c r="Z56" s="112">
        <v>654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273</v>
      </c>
      <c r="W57" s="112">
        <v>316</v>
      </c>
      <c r="X57" s="112">
        <v>353</v>
      </c>
      <c r="Y57" s="112">
        <v>324</v>
      </c>
      <c r="Z57" s="112">
        <v>341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116</v>
      </c>
      <c r="W58" s="112">
        <v>161</v>
      </c>
      <c r="X58" s="112">
        <v>159</v>
      </c>
      <c r="Y58" s="112">
        <v>184</v>
      </c>
      <c r="Z58" s="112">
        <v>192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63</v>
      </c>
      <c r="W59" s="112">
        <v>93</v>
      </c>
      <c r="X59" s="112">
        <v>99</v>
      </c>
      <c r="Y59" s="112">
        <v>97</v>
      </c>
      <c r="Z59" s="112">
        <v>98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43</v>
      </c>
      <c r="W60" s="112">
        <v>46</v>
      </c>
      <c r="X60" s="112">
        <v>52</v>
      </c>
      <c r="Y60" s="112">
        <v>53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13554</v>
      </c>
      <c r="W61" s="112">
        <v>13853</v>
      </c>
      <c r="X61" s="112">
        <v>14812</v>
      </c>
      <c r="Y61" s="112">
        <v>15583</v>
      </c>
      <c r="Z61" s="112">
        <v>16169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59</v>
      </c>
      <c r="W63" s="112">
        <v>64</v>
      </c>
      <c r="X63" s="112">
        <v>78</v>
      </c>
      <c r="Y63" s="112">
        <v>87</v>
      </c>
      <c r="Z63" s="112">
        <v>103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403</v>
      </c>
      <c r="W64" s="112">
        <v>379</v>
      </c>
      <c r="X64" s="112">
        <v>512</v>
      </c>
      <c r="Y64" s="112">
        <v>603</v>
      </c>
      <c r="Z64" s="112">
        <v>656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Western Downs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864</v>
      </c>
      <c r="W65" s="112">
        <v>894</v>
      </c>
      <c r="X65" s="112">
        <v>985</v>
      </c>
      <c r="Y65" s="112">
        <v>1102</v>
      </c>
      <c r="Z65" s="112">
        <v>1141</v>
      </c>
    </row>
    <row r="66" spans="1:26" x14ac:dyDescent="0.25">
      <c r="S66" s="115" t="s">
        <v>39</v>
      </c>
      <c r="T66" s="115"/>
      <c r="U66" s="112"/>
      <c r="V66" s="112">
        <v>1128</v>
      </c>
      <c r="W66" s="112">
        <v>1017</v>
      </c>
      <c r="X66" s="112">
        <v>1162</v>
      </c>
      <c r="Y66" s="112">
        <v>1253</v>
      </c>
      <c r="Z66" s="112">
        <v>1283</v>
      </c>
    </row>
    <row r="67" spans="1:26" x14ac:dyDescent="0.25">
      <c r="S67" s="115" t="s">
        <v>40</v>
      </c>
      <c r="T67" s="115"/>
      <c r="U67" s="112"/>
      <c r="V67" s="112">
        <v>1158</v>
      </c>
      <c r="W67" s="112">
        <v>1201</v>
      </c>
      <c r="X67" s="112">
        <v>1364</v>
      </c>
      <c r="Y67" s="112">
        <v>1551</v>
      </c>
      <c r="Z67" s="112">
        <v>1601</v>
      </c>
    </row>
    <row r="68" spans="1:26" x14ac:dyDescent="0.25">
      <c r="S68" s="115" t="s">
        <v>41</v>
      </c>
      <c r="T68" s="115"/>
      <c r="U68" s="112"/>
      <c r="V68" s="112">
        <v>1186</v>
      </c>
      <c r="W68" s="112">
        <v>1163</v>
      </c>
      <c r="X68" s="112">
        <v>1235</v>
      </c>
      <c r="Y68" s="112">
        <v>1364</v>
      </c>
      <c r="Z68" s="112">
        <v>1384</v>
      </c>
    </row>
    <row r="69" spans="1:26" x14ac:dyDescent="0.25">
      <c r="S69" s="115" t="s">
        <v>42</v>
      </c>
      <c r="T69" s="115"/>
      <c r="U69" s="112"/>
      <c r="V69" s="112">
        <v>1185</v>
      </c>
      <c r="W69" s="112">
        <v>1212</v>
      </c>
      <c r="X69" s="112">
        <v>1266</v>
      </c>
      <c r="Y69" s="112">
        <v>1363</v>
      </c>
      <c r="Z69" s="112">
        <v>1341</v>
      </c>
    </row>
    <row r="70" spans="1:26" x14ac:dyDescent="0.25">
      <c r="S70" s="115" t="s">
        <v>43</v>
      </c>
      <c r="T70" s="115"/>
      <c r="U70" s="112"/>
      <c r="V70" s="112">
        <v>1083</v>
      </c>
      <c r="W70" s="112">
        <v>1142</v>
      </c>
      <c r="X70" s="112">
        <v>1140</v>
      </c>
      <c r="Y70" s="112">
        <v>1280</v>
      </c>
      <c r="Z70" s="112">
        <v>1377</v>
      </c>
    </row>
    <row r="71" spans="1:26" x14ac:dyDescent="0.25">
      <c r="S71" s="115" t="s">
        <v>44</v>
      </c>
      <c r="T71" s="115"/>
      <c r="U71" s="112"/>
      <c r="V71" s="112">
        <v>1293</v>
      </c>
      <c r="W71" s="112">
        <v>1233</v>
      </c>
      <c r="X71" s="112">
        <v>1279</v>
      </c>
      <c r="Y71" s="112">
        <v>1276</v>
      </c>
      <c r="Z71" s="112">
        <v>1260</v>
      </c>
    </row>
    <row r="72" spans="1:26" x14ac:dyDescent="0.25">
      <c r="S72" s="115" t="s">
        <v>45</v>
      </c>
      <c r="T72" s="115"/>
      <c r="U72" s="112"/>
      <c r="V72" s="112">
        <v>1099</v>
      </c>
      <c r="W72" s="112">
        <v>1135</v>
      </c>
      <c r="X72" s="112">
        <v>1239</v>
      </c>
      <c r="Y72" s="112">
        <v>1365</v>
      </c>
      <c r="Z72" s="112">
        <v>1385</v>
      </c>
    </row>
    <row r="73" spans="1:26" x14ac:dyDescent="0.25">
      <c r="S73" s="115" t="s">
        <v>46</v>
      </c>
      <c r="T73" s="115"/>
      <c r="U73" s="112"/>
      <c r="V73" s="112">
        <v>1077</v>
      </c>
      <c r="W73" s="112">
        <v>1041</v>
      </c>
      <c r="X73" s="112">
        <v>1070</v>
      </c>
      <c r="Y73" s="112">
        <v>1079</v>
      </c>
      <c r="Z73" s="112">
        <v>1067</v>
      </c>
    </row>
    <row r="74" spans="1:26" x14ac:dyDescent="0.25">
      <c r="S74" s="115" t="s">
        <v>47</v>
      </c>
      <c r="T74" s="115"/>
      <c r="U74" s="112"/>
      <c r="V74" s="112">
        <v>693</v>
      </c>
      <c r="W74" s="112">
        <v>786</v>
      </c>
      <c r="X74" s="112">
        <v>748</v>
      </c>
      <c r="Y74" s="112">
        <v>867</v>
      </c>
      <c r="Z74" s="112">
        <v>919</v>
      </c>
    </row>
    <row r="75" spans="1:26" x14ac:dyDescent="0.25">
      <c r="S75" s="115" t="s">
        <v>48</v>
      </c>
      <c r="T75" s="115"/>
      <c r="U75" s="112"/>
      <c r="V75" s="112">
        <v>338</v>
      </c>
      <c r="W75" s="112">
        <v>397</v>
      </c>
      <c r="X75" s="112">
        <v>477</v>
      </c>
      <c r="Y75" s="112">
        <v>470</v>
      </c>
      <c r="Z75" s="112">
        <v>488</v>
      </c>
    </row>
    <row r="76" spans="1:26" x14ac:dyDescent="0.25">
      <c r="S76" s="115" t="s">
        <v>49</v>
      </c>
      <c r="T76" s="115"/>
      <c r="U76" s="112"/>
      <c r="V76" s="112">
        <v>156</v>
      </c>
      <c r="W76" s="112">
        <v>197</v>
      </c>
      <c r="X76" s="112">
        <v>194</v>
      </c>
      <c r="Y76" s="112">
        <v>215</v>
      </c>
      <c r="Z76" s="112">
        <v>219</v>
      </c>
    </row>
    <row r="77" spans="1:26" x14ac:dyDescent="0.25">
      <c r="S77" s="115" t="s">
        <v>50</v>
      </c>
      <c r="T77" s="115"/>
      <c r="U77" s="112"/>
      <c r="V77" s="112">
        <v>79</v>
      </c>
      <c r="W77" s="112">
        <v>126</v>
      </c>
      <c r="X77" s="112">
        <v>131</v>
      </c>
      <c r="Y77" s="112">
        <v>132</v>
      </c>
      <c r="Z77" s="112">
        <v>127</v>
      </c>
    </row>
    <row r="78" spans="1:26" x14ac:dyDescent="0.25">
      <c r="S78" s="115" t="s">
        <v>51</v>
      </c>
      <c r="T78" s="115"/>
      <c r="U78" s="112"/>
      <c r="V78" s="112">
        <v>47</v>
      </c>
      <c r="W78" s="112">
        <v>68</v>
      </c>
      <c r="X78" s="112">
        <v>61</v>
      </c>
      <c r="Y78" s="112">
        <v>66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35</v>
      </c>
      <c r="W79" s="112">
        <v>44</v>
      </c>
      <c r="X79" s="112">
        <v>47</v>
      </c>
      <c r="Y79" s="112">
        <v>50</v>
      </c>
      <c r="Z79" s="112">
        <v>53</v>
      </c>
    </row>
    <row r="80" spans="1:26" x14ac:dyDescent="0.25">
      <c r="S80" s="118" t="s">
        <v>53</v>
      </c>
      <c r="T80" s="118"/>
      <c r="U80" s="112"/>
      <c r="V80" s="112">
        <v>11875</v>
      </c>
      <c r="W80" s="112">
        <v>12100</v>
      </c>
      <c r="X80" s="112">
        <v>12988</v>
      </c>
      <c r="Y80" s="112">
        <v>14120</v>
      </c>
      <c r="Z80" s="112">
        <v>14464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Western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898</v>
      </c>
      <c r="W83" s="112">
        <v>1001</v>
      </c>
      <c r="X83" s="112">
        <v>983</v>
      </c>
      <c r="Y83" s="112">
        <v>990</v>
      </c>
      <c r="Z83" s="112">
        <v>1017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554</v>
      </c>
      <c r="W84" s="112">
        <v>537</v>
      </c>
      <c r="X84" s="112">
        <v>534</v>
      </c>
      <c r="Y84" s="112">
        <v>589</v>
      </c>
      <c r="Z84" s="112">
        <v>556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1860</v>
      </c>
      <c r="W85" s="112">
        <v>1886</v>
      </c>
      <c r="X85" s="112">
        <v>1918</v>
      </c>
      <c r="Y85" s="112">
        <v>1949</v>
      </c>
      <c r="Z85" s="112">
        <v>2051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30,669</v>
      </c>
      <c r="D86" s="96">
        <f t="shared" ref="D86:D91" si="4">AD4</f>
        <v>3.0786811413975101E-2</v>
      </c>
      <c r="E86" s="97">
        <f t="shared" ref="E86:E91" si="5">AD4</f>
        <v>3.0786811413975101E-2</v>
      </c>
      <c r="F86" s="96">
        <f t="shared" ref="F86:F91" si="6">AF4</f>
        <v>0.20620624557539524</v>
      </c>
      <c r="G86" s="97">
        <f t="shared" ref="G86:G91" si="7">AF4</f>
        <v>0.20620624557539524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260</v>
      </c>
      <c r="W86" s="112">
        <v>271</v>
      </c>
      <c r="X86" s="112">
        <v>279</v>
      </c>
      <c r="Y86" s="112">
        <v>296</v>
      </c>
      <c r="Z86" s="112">
        <v>325</v>
      </c>
    </row>
    <row r="87" spans="1:30" ht="15" customHeight="1" x14ac:dyDescent="0.25">
      <c r="A87" s="98" t="s">
        <v>4</v>
      </c>
      <c r="B87" s="49"/>
      <c r="C87" s="57" t="str">
        <f t="shared" si="3"/>
        <v>16,171</v>
      </c>
      <c r="D87" s="96">
        <f t="shared" si="4"/>
        <v>3.7733427452993684E-2</v>
      </c>
      <c r="E87" s="97">
        <f t="shared" si="5"/>
        <v>3.7733427452993684E-2</v>
      </c>
      <c r="F87" s="96">
        <f t="shared" si="6"/>
        <v>0.19307953371698394</v>
      </c>
      <c r="G87" s="97">
        <f t="shared" si="7"/>
        <v>0.19307953371698394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196</v>
      </c>
      <c r="W87" s="112">
        <v>203</v>
      </c>
      <c r="X87" s="112">
        <v>208</v>
      </c>
      <c r="Y87" s="112">
        <v>209</v>
      </c>
      <c r="Z87" s="112">
        <v>240</v>
      </c>
    </row>
    <row r="88" spans="1:30" ht="15" customHeight="1" x14ac:dyDescent="0.25">
      <c r="A88" s="98" t="s">
        <v>5</v>
      </c>
      <c r="B88" s="49"/>
      <c r="C88" s="57" t="str">
        <f t="shared" si="3"/>
        <v>14,462</v>
      </c>
      <c r="D88" s="96">
        <f t="shared" si="4"/>
        <v>2.4511192972513474E-2</v>
      </c>
      <c r="E88" s="97">
        <f t="shared" si="5"/>
        <v>2.4511192972513474E-2</v>
      </c>
      <c r="F88" s="96">
        <f t="shared" si="6"/>
        <v>0.21764755409615222</v>
      </c>
      <c r="G88" s="97">
        <f t="shared" si="7"/>
        <v>0.21764755409615222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398</v>
      </c>
      <c r="W88" s="112">
        <v>385</v>
      </c>
      <c r="X88" s="112">
        <v>382</v>
      </c>
      <c r="Y88" s="112">
        <v>399</v>
      </c>
      <c r="Z88" s="112">
        <v>422</v>
      </c>
    </row>
    <row r="89" spans="1:30" ht="15" customHeight="1" x14ac:dyDescent="0.25">
      <c r="A89" s="49" t="s">
        <v>6</v>
      </c>
      <c r="B89" s="49"/>
      <c r="C89" s="57" t="str">
        <f t="shared" si="3"/>
        <v>20,131</v>
      </c>
      <c r="D89" s="96">
        <f t="shared" si="4"/>
        <v>3.2306035587918558E-2</v>
      </c>
      <c r="E89" s="97">
        <f t="shared" si="5"/>
        <v>3.2306035587918558E-2</v>
      </c>
      <c r="F89" s="96">
        <f t="shared" si="6"/>
        <v>0.15988707075362996</v>
      </c>
      <c r="G89" s="97">
        <f t="shared" si="7"/>
        <v>0.15988707075362996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1295</v>
      </c>
      <c r="W89" s="112">
        <v>1307</v>
      </c>
      <c r="X89" s="112">
        <v>1316</v>
      </c>
      <c r="Y89" s="112">
        <v>1369</v>
      </c>
      <c r="Z89" s="112">
        <v>1642</v>
      </c>
    </row>
    <row r="90" spans="1:30" ht="15" customHeight="1" x14ac:dyDescent="0.25">
      <c r="A90" s="49" t="s">
        <v>95</v>
      </c>
      <c r="B90" s="49"/>
      <c r="C90" s="57" t="str">
        <f t="shared" si="3"/>
        <v>$48,557</v>
      </c>
      <c r="D90" s="96">
        <f t="shared" si="4"/>
        <v>6.9186713494588714E-2</v>
      </c>
      <c r="E90" s="97">
        <f t="shared" si="5"/>
        <v>6.9186713494588714E-2</v>
      </c>
      <c r="F90" s="96">
        <f t="shared" si="6"/>
        <v>0.12781119073754676</v>
      </c>
      <c r="G90" s="97">
        <f t="shared" si="7"/>
        <v>0.12781119073754676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1637</v>
      </c>
      <c r="W90" s="112">
        <v>1662</v>
      </c>
      <c r="X90" s="112">
        <v>1760</v>
      </c>
      <c r="Y90" s="112">
        <v>1838</v>
      </c>
      <c r="Z90" s="112">
        <v>1705</v>
      </c>
    </row>
    <row r="91" spans="1:30" ht="15" customHeight="1" x14ac:dyDescent="0.25">
      <c r="A91" s="49" t="s">
        <v>7</v>
      </c>
      <c r="B91" s="49"/>
      <c r="C91" s="57" t="str">
        <f t="shared" si="3"/>
        <v>$1,215.6 mil</v>
      </c>
      <c r="D91" s="96">
        <f t="shared" si="4"/>
        <v>8.4009351755138351E-2</v>
      </c>
      <c r="E91" s="97">
        <f t="shared" si="5"/>
        <v>8.4009351755138351E-2</v>
      </c>
      <c r="F91" s="96">
        <f t="shared" si="6"/>
        <v>0.39727153592157838</v>
      </c>
      <c r="G91" s="97">
        <f t="shared" si="7"/>
        <v>0.39727153592157838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9326</v>
      </c>
      <c r="W91" s="112">
        <v>9821</v>
      </c>
      <c r="X91" s="112">
        <v>9994</v>
      </c>
      <c r="Y91" s="112">
        <v>10390</v>
      </c>
      <c r="Z91" s="112">
        <v>10761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543</v>
      </c>
      <c r="W93" s="112">
        <v>580</v>
      </c>
      <c r="X93" s="112">
        <v>595</v>
      </c>
      <c r="Y93" s="112">
        <v>638</v>
      </c>
      <c r="Z93" s="112">
        <v>686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1213</v>
      </c>
      <c r="W94" s="112">
        <v>1249</v>
      </c>
      <c r="X94" s="112">
        <v>1250</v>
      </c>
      <c r="Y94" s="112">
        <v>1288</v>
      </c>
      <c r="Z94" s="112">
        <v>1315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259</v>
      </c>
      <c r="W95" s="112">
        <v>274</v>
      </c>
      <c r="X95" s="112">
        <v>304</v>
      </c>
      <c r="Y95" s="112">
        <v>316</v>
      </c>
      <c r="Z95" s="112">
        <v>359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1150</v>
      </c>
      <c r="W96" s="112">
        <v>1161</v>
      </c>
      <c r="X96" s="112">
        <v>1197</v>
      </c>
      <c r="Y96" s="112">
        <v>1204</v>
      </c>
      <c r="Z96" s="112">
        <v>1303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1430</v>
      </c>
      <c r="W97" s="112">
        <v>1421</v>
      </c>
      <c r="X97" s="112">
        <v>1395</v>
      </c>
      <c r="Y97" s="112">
        <v>1442</v>
      </c>
      <c r="Z97" s="112">
        <v>1453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816</v>
      </c>
      <c r="W98" s="112">
        <v>827</v>
      </c>
      <c r="X98" s="112">
        <v>902</v>
      </c>
      <c r="Y98" s="112">
        <v>946</v>
      </c>
      <c r="Z98" s="112">
        <v>935</v>
      </c>
    </row>
    <row r="99" spans="1:32" ht="15" customHeight="1" x14ac:dyDescent="0.25">
      <c r="S99" s="115" t="s">
        <v>196</v>
      </c>
      <c r="T99" s="115"/>
      <c r="U99" s="112"/>
      <c r="V99" s="112">
        <v>120</v>
      </c>
      <c r="W99" s="112">
        <v>115</v>
      </c>
      <c r="X99" s="112">
        <v>119</v>
      </c>
      <c r="Y99" s="112">
        <v>143</v>
      </c>
      <c r="Z99" s="112">
        <v>237</v>
      </c>
    </row>
    <row r="100" spans="1:32" ht="15" customHeight="1" x14ac:dyDescent="0.25">
      <c r="S100" s="115" t="s">
        <v>58</v>
      </c>
      <c r="T100" s="115"/>
      <c r="U100" s="112"/>
      <c r="V100" s="112">
        <v>914</v>
      </c>
      <c r="W100" s="112">
        <v>983</v>
      </c>
      <c r="X100" s="112">
        <v>998</v>
      </c>
      <c r="Y100" s="112">
        <v>1080</v>
      </c>
      <c r="Z100" s="112">
        <v>973</v>
      </c>
    </row>
    <row r="101" spans="1:32" x14ac:dyDescent="0.25">
      <c r="A101" s="18"/>
      <c r="S101" s="118" t="s">
        <v>53</v>
      </c>
      <c r="T101" s="118"/>
      <c r="U101" s="112"/>
      <c r="V101" s="112">
        <v>8030</v>
      </c>
      <c r="W101" s="112">
        <v>8471</v>
      </c>
      <c r="X101" s="112">
        <v>8669</v>
      </c>
      <c r="Y101" s="112">
        <v>9067</v>
      </c>
      <c r="Z101" s="112">
        <v>9330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17874</v>
      </c>
      <c r="W104" s="112">
        <v>19691</v>
      </c>
      <c r="X104" s="112">
        <v>20174</v>
      </c>
      <c r="Y104" s="112">
        <v>21930</v>
      </c>
      <c r="Z104" s="112">
        <v>23256</v>
      </c>
      <c r="AB104" s="109" t="str">
        <f>TEXT(Z104,"###,###")</f>
        <v>23,256</v>
      </c>
      <c r="AD104" s="130">
        <f>Z104/($Z$4)*100</f>
        <v>75.829013009879688</v>
      </c>
      <c r="AF104" s="109"/>
    </row>
    <row r="105" spans="1:32" x14ac:dyDescent="0.25">
      <c r="S105" s="115" t="s">
        <v>17</v>
      </c>
      <c r="T105" s="115"/>
      <c r="U105" s="112"/>
      <c r="V105" s="112">
        <v>3976</v>
      </c>
      <c r="W105" s="112">
        <v>3787</v>
      </c>
      <c r="X105" s="112">
        <v>3844</v>
      </c>
      <c r="Y105" s="112">
        <v>4018</v>
      </c>
      <c r="Z105" s="112">
        <v>3744</v>
      </c>
      <c r="AB105" s="109" t="str">
        <f>TEXT(Z105,"###,###")</f>
        <v>3,744</v>
      </c>
      <c r="AD105" s="130">
        <f>Z105/($Z$4)*100</f>
        <v>12.207766800352147</v>
      </c>
      <c r="AF105" s="109"/>
    </row>
    <row r="106" spans="1:32" x14ac:dyDescent="0.25">
      <c r="S106" s="118" t="s">
        <v>53</v>
      </c>
      <c r="T106" s="118"/>
      <c r="U106" s="120"/>
      <c r="V106" s="120">
        <v>21850</v>
      </c>
      <c r="W106" s="120">
        <v>23478</v>
      </c>
      <c r="X106" s="120">
        <v>24018</v>
      </c>
      <c r="Y106" s="120">
        <v>25948</v>
      </c>
      <c r="Z106" s="120">
        <v>27000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4403</v>
      </c>
      <c r="W108" s="112">
        <v>4386</v>
      </c>
      <c r="X108" s="112">
        <v>4845</v>
      </c>
      <c r="Y108" s="112">
        <v>4930</v>
      </c>
      <c r="Z108" s="112">
        <v>5185</v>
      </c>
      <c r="AB108" s="109" t="str">
        <f>TEXT(Z108,"###,###")</f>
        <v>5,185</v>
      </c>
      <c r="AD108" s="130">
        <f>Z108/($Z$4)*100</f>
        <v>16.906322345038966</v>
      </c>
      <c r="AF108" s="109"/>
    </row>
    <row r="109" spans="1:32" x14ac:dyDescent="0.25">
      <c r="S109" s="115" t="s">
        <v>20</v>
      </c>
      <c r="T109" s="115"/>
      <c r="U109" s="112"/>
      <c r="V109" s="112">
        <v>4099</v>
      </c>
      <c r="W109" s="112">
        <v>4176</v>
      </c>
      <c r="X109" s="112">
        <v>4788</v>
      </c>
      <c r="Y109" s="112">
        <v>5173</v>
      </c>
      <c r="Z109" s="112">
        <v>5048</v>
      </c>
      <c r="AB109" s="109" t="str">
        <f>TEXT(Z109,"###,###")</f>
        <v>5,048</v>
      </c>
      <c r="AD109" s="130">
        <f>Z109/($Z$4)*100</f>
        <v>16.459617203038899</v>
      </c>
      <c r="AF109" s="109"/>
    </row>
    <row r="110" spans="1:32" x14ac:dyDescent="0.25">
      <c r="S110" s="115" t="s">
        <v>21</v>
      </c>
      <c r="T110" s="115"/>
      <c r="U110" s="112"/>
      <c r="V110" s="112">
        <v>4941</v>
      </c>
      <c r="W110" s="112">
        <v>5289</v>
      </c>
      <c r="X110" s="112">
        <v>5751</v>
      </c>
      <c r="Y110" s="112">
        <v>6413</v>
      </c>
      <c r="Z110" s="112">
        <v>6936</v>
      </c>
      <c r="AB110" s="109" t="str">
        <f>TEXT(Z110,"###,###")</f>
        <v>6,936</v>
      </c>
      <c r="AD110" s="130">
        <f>Z110/($Z$4)*100</f>
        <v>22.615670546806221</v>
      </c>
      <c r="AF110" s="109"/>
    </row>
    <row r="111" spans="1:32" x14ac:dyDescent="0.25">
      <c r="S111" s="115" t="s">
        <v>22</v>
      </c>
      <c r="T111" s="115"/>
      <c r="U111" s="112"/>
      <c r="V111" s="112">
        <v>8278</v>
      </c>
      <c r="W111" s="112">
        <v>8015</v>
      </c>
      <c r="X111" s="112">
        <v>8634</v>
      </c>
      <c r="Y111" s="112">
        <v>9429</v>
      </c>
      <c r="Z111" s="112">
        <v>9833</v>
      </c>
      <c r="AB111" s="109" t="str">
        <f>TEXT(Z111,"###,###")</f>
        <v>9,833</v>
      </c>
      <c r="AD111" s="130">
        <f>Z111/($Z$4)*100</f>
        <v>32.061690958296651</v>
      </c>
      <c r="AF111" s="109"/>
    </row>
    <row r="112" spans="1:32" x14ac:dyDescent="0.25">
      <c r="S112" s="118" t="s">
        <v>53</v>
      </c>
      <c r="T112" s="118"/>
      <c r="U112" s="112"/>
      <c r="V112" s="112">
        <v>25428</v>
      </c>
      <c r="W112" s="112">
        <v>25952</v>
      </c>
      <c r="X112" s="112">
        <v>27837</v>
      </c>
      <c r="Y112" s="112">
        <v>29748</v>
      </c>
      <c r="Z112" s="112">
        <v>30672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41.31</v>
      </c>
      <c r="W118" s="131">
        <v>42.12</v>
      </c>
      <c r="X118" s="131">
        <v>41.86</v>
      </c>
      <c r="Y118" s="131">
        <v>41.67</v>
      </c>
      <c r="Z118" s="131">
        <v>41.53</v>
      </c>
      <c r="AB118" s="109" t="str">
        <f>TEXT(Z118,"##.0")</f>
        <v>41.5</v>
      </c>
    </row>
    <row r="120" spans="19:32" x14ac:dyDescent="0.25">
      <c r="S120" s="101" t="s">
        <v>97</v>
      </c>
      <c r="T120" s="112"/>
      <c r="U120" s="112"/>
      <c r="V120" s="112">
        <v>13071</v>
      </c>
      <c r="W120" s="112">
        <v>13459</v>
      </c>
      <c r="X120" s="112">
        <v>13792</v>
      </c>
      <c r="Y120" s="112">
        <v>14555</v>
      </c>
      <c r="Z120" s="112">
        <v>15162</v>
      </c>
      <c r="AB120" s="109" t="str">
        <f>TEXT(Z120,"###,###")</f>
        <v>15,162</v>
      </c>
    </row>
    <row r="121" spans="19:32" x14ac:dyDescent="0.25">
      <c r="S121" s="101" t="s">
        <v>98</v>
      </c>
      <c r="T121" s="112"/>
      <c r="U121" s="112"/>
      <c r="V121" s="112">
        <v>2175</v>
      </c>
      <c r="W121" s="112">
        <v>2620</v>
      </c>
      <c r="X121" s="112">
        <v>2635</v>
      </c>
      <c r="Y121" s="112">
        <v>2711</v>
      </c>
      <c r="Z121" s="112">
        <v>2636</v>
      </c>
      <c r="AB121" s="109" t="str">
        <f>TEXT(Z121,"###,###")</f>
        <v>2,636</v>
      </c>
    </row>
    <row r="122" spans="19:32" x14ac:dyDescent="0.25">
      <c r="S122" s="101" t="s">
        <v>99</v>
      </c>
      <c r="T122" s="112"/>
      <c r="U122" s="112"/>
      <c r="V122" s="112">
        <v>2116</v>
      </c>
      <c r="W122" s="112">
        <v>2209</v>
      </c>
      <c r="X122" s="112">
        <v>2275</v>
      </c>
      <c r="Y122" s="112">
        <v>2233</v>
      </c>
      <c r="Z122" s="112">
        <v>2329</v>
      </c>
      <c r="AB122" s="109" t="str">
        <f>TEXT(Z122,"###,###")</f>
        <v>2,329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15187</v>
      </c>
      <c r="W124" s="112">
        <v>15668</v>
      </c>
      <c r="X124" s="112">
        <v>16067</v>
      </c>
      <c r="Y124" s="112">
        <v>16788</v>
      </c>
      <c r="Z124" s="112">
        <v>17491</v>
      </c>
      <c r="AB124" s="109" t="str">
        <f>TEXT(Z124,"###,###")</f>
        <v>17,491</v>
      </c>
      <c r="AD124" s="127">
        <f>Z124/$Z$7*100</f>
        <v>86.885897372212</v>
      </c>
    </row>
    <row r="125" spans="19:32" x14ac:dyDescent="0.25">
      <c r="S125" s="101" t="s">
        <v>101</v>
      </c>
      <c r="T125" s="112"/>
      <c r="U125" s="112"/>
      <c r="V125" s="112">
        <v>4291</v>
      </c>
      <c r="W125" s="112">
        <v>4829</v>
      </c>
      <c r="X125" s="112">
        <v>4910</v>
      </c>
      <c r="Y125" s="112">
        <v>4944</v>
      </c>
      <c r="Z125" s="112">
        <v>4965</v>
      </c>
      <c r="AB125" s="109" t="str">
        <f>TEXT(Z125,"###,###")</f>
        <v>4,965</v>
      </c>
      <c r="AD125" s="127">
        <f>Z125/$Z$7*100</f>
        <v>24.663454373851273</v>
      </c>
    </row>
    <row r="127" spans="19:32" x14ac:dyDescent="0.25">
      <c r="S127" s="101" t="s">
        <v>102</v>
      </c>
      <c r="T127" s="112"/>
      <c r="U127" s="112"/>
      <c r="V127" s="112">
        <v>9328</v>
      </c>
      <c r="W127" s="112">
        <v>9816</v>
      </c>
      <c r="X127" s="112">
        <v>9993</v>
      </c>
      <c r="Y127" s="112">
        <v>10392</v>
      </c>
      <c r="Z127" s="112">
        <v>10764</v>
      </c>
      <c r="AB127" s="109" t="str">
        <f>TEXT(Z127,"###,###")</f>
        <v>10,764</v>
      </c>
      <c r="AD127" s="127">
        <f>Z127/$Z$7*100</f>
        <v>53.469772986935574</v>
      </c>
    </row>
    <row r="128" spans="19:32" x14ac:dyDescent="0.25">
      <c r="S128" s="101" t="s">
        <v>103</v>
      </c>
      <c r="T128" s="112"/>
      <c r="U128" s="112"/>
      <c r="V128" s="112">
        <v>8034</v>
      </c>
      <c r="W128" s="112">
        <v>8468</v>
      </c>
      <c r="X128" s="112">
        <v>8671</v>
      </c>
      <c r="Y128" s="112">
        <v>9066</v>
      </c>
      <c r="Z128" s="112">
        <v>9329</v>
      </c>
      <c r="AB128" s="109" t="str">
        <f>TEXT(Z128,"###,###")</f>
        <v>9,329</v>
      </c>
      <c r="AD128" s="127">
        <f>Z128/$Z$7*100</f>
        <v>46.341463414634148</v>
      </c>
    </row>
    <row r="130" spans="19:20" x14ac:dyDescent="0.25">
      <c r="S130" s="101" t="s">
        <v>277</v>
      </c>
      <c r="T130" s="127">
        <v>75.316675773682391</v>
      </c>
    </row>
    <row r="131" spans="19:20" x14ac:dyDescent="0.25">
      <c r="S131" s="101" t="s">
        <v>278</v>
      </c>
      <c r="T131" s="127">
        <v>13.094232775321643</v>
      </c>
    </row>
    <row r="132" spans="19:20" x14ac:dyDescent="0.25">
      <c r="S132" s="101" t="s">
        <v>279</v>
      </c>
      <c r="T132" s="127">
        <v>11.56922159852963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DD339C-BBA3-4DC8-815D-81801C216F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C892-C0E4-4151-9D71-88D1FD3E20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0E76EC8-1D9F-4545-9F82-74FA2BBF23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597DD4-103D-4035-A8C6-5D8B5221D5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55C-B3D8-4984-A7AD-3D77D2F53F7D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9.74 Whitsunday,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34084</v>
      </c>
      <c r="W4" s="108">
        <v>35451</v>
      </c>
      <c r="X4" s="108">
        <v>37196</v>
      </c>
      <c r="Y4" s="108">
        <v>39008</v>
      </c>
      <c r="Z4" s="108">
        <v>41401</v>
      </c>
      <c r="AB4" s="109" t="str">
        <f>TEXT(Z4,"###,###")</f>
        <v>41,401</v>
      </c>
      <c r="AD4" s="110">
        <f>Z4/Y4-1</f>
        <v>6.1346390484003255E-2</v>
      </c>
      <c r="AF4" s="110">
        <f>Z4/V4-1</f>
        <v>0.21467550756953413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18018</v>
      </c>
      <c r="W5" s="108">
        <v>18874</v>
      </c>
      <c r="X5" s="108">
        <v>19227</v>
      </c>
      <c r="Y5" s="108">
        <v>20171</v>
      </c>
      <c r="Z5" s="108">
        <v>21293</v>
      </c>
      <c r="AB5" s="109" t="str">
        <f>TEXT(Z5,"###,###")</f>
        <v>21,293</v>
      </c>
      <c r="AD5" s="110">
        <f t="shared" ref="AD5:AD9" si="0">Z5/Y5-1</f>
        <v>5.5624411283525799E-2</v>
      </c>
      <c r="AF5" s="110">
        <f t="shared" ref="AF5:AF9" si="1">Z5/V5-1</f>
        <v>0.18176268176268184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16064</v>
      </c>
      <c r="W6" s="108">
        <v>16580</v>
      </c>
      <c r="X6" s="108">
        <v>17910</v>
      </c>
      <c r="Y6" s="108">
        <v>18802</v>
      </c>
      <c r="Z6" s="108">
        <v>20066</v>
      </c>
      <c r="AB6" s="109" t="str">
        <f>TEXT(Z6,"###,###")</f>
        <v>20,066</v>
      </c>
      <c r="AD6" s="110">
        <f t="shared" si="0"/>
        <v>6.7226890756302504E-2</v>
      </c>
      <c r="AF6" s="110">
        <f t="shared" si="1"/>
        <v>0.24912848605577698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21870</v>
      </c>
      <c r="W7" s="108">
        <v>23202</v>
      </c>
      <c r="X7" s="108">
        <v>22960</v>
      </c>
      <c r="Y7" s="108">
        <v>23925</v>
      </c>
      <c r="Z7" s="108">
        <v>25417</v>
      </c>
      <c r="AB7" s="109" t="str">
        <f>TEXT(Z7,"###,###")</f>
        <v>25,417</v>
      </c>
      <c r="AD7" s="110">
        <f t="shared" si="0"/>
        <v>6.236154649947756E-2</v>
      </c>
      <c r="AF7" s="110">
        <f t="shared" si="1"/>
        <v>0.16218564243255607</v>
      </c>
    </row>
    <row r="8" spans="1:32" ht="17.25" customHeight="1" x14ac:dyDescent="0.25">
      <c r="A8" s="64" t="s">
        <v>12</v>
      </c>
      <c r="B8" s="65"/>
      <c r="C8" s="29"/>
      <c r="D8" s="66" t="str">
        <f>AB4</f>
        <v>41,401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25,417</v>
      </c>
      <c r="P8" s="67"/>
      <c r="S8" s="107" t="s">
        <v>82</v>
      </c>
      <c r="T8" s="108"/>
      <c r="U8" s="108"/>
      <c r="V8" s="108">
        <v>40880</v>
      </c>
      <c r="W8" s="108">
        <v>38863.51</v>
      </c>
      <c r="X8" s="108">
        <v>41070</v>
      </c>
      <c r="Y8" s="108">
        <v>43856.78</v>
      </c>
      <c r="Z8" s="108">
        <v>46033.2</v>
      </c>
      <c r="AB8" s="109" t="str">
        <f>TEXT(Z8,"$###,###")</f>
        <v>$46,033</v>
      </c>
      <c r="AD8" s="110">
        <f t="shared" si="0"/>
        <v>4.9625622309708906E-2</v>
      </c>
      <c r="AF8" s="110">
        <f t="shared" si="1"/>
        <v>0.12605675146771023</v>
      </c>
    </row>
    <row r="9" spans="1:32" x14ac:dyDescent="0.25">
      <c r="A9" s="30" t="s">
        <v>14</v>
      </c>
      <c r="B9" s="71"/>
      <c r="C9" s="72"/>
      <c r="D9" s="73">
        <f>AD104</f>
        <v>84.824038066713371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52.449148207892357</v>
      </c>
      <c r="P9" s="74" t="s">
        <v>83</v>
      </c>
      <c r="S9" s="107" t="s">
        <v>7</v>
      </c>
      <c r="T9" s="108"/>
      <c r="U9" s="108"/>
      <c r="V9" s="108">
        <v>1152545942</v>
      </c>
      <c r="W9" s="108">
        <v>1234867750</v>
      </c>
      <c r="X9" s="108">
        <v>1326587256</v>
      </c>
      <c r="Y9" s="108">
        <v>1465176459</v>
      </c>
      <c r="Z9" s="108">
        <v>1590279159</v>
      </c>
      <c r="AB9" s="109" t="str">
        <f>TEXT(Z9/1000000,"$#,###.0")&amp;" mil"</f>
        <v>$1,590.3 mil</v>
      </c>
      <c r="AD9" s="110">
        <f t="shared" si="0"/>
        <v>8.538404997674065E-2</v>
      </c>
      <c r="AF9" s="110">
        <f t="shared" si="1"/>
        <v>0.37979676214937386</v>
      </c>
    </row>
    <row r="10" spans="1:32" x14ac:dyDescent="0.25">
      <c r="A10" s="30" t="s">
        <v>17</v>
      </c>
      <c r="B10" s="71"/>
      <c r="C10" s="72"/>
      <c r="D10" s="73">
        <f>AD105</f>
        <v>8.8355353735417008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47.424951803910773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84.427745209898887</v>
      </c>
      <c r="P11" s="74" t="s">
        <v>83</v>
      </c>
      <c r="S11" s="107" t="s">
        <v>29</v>
      </c>
      <c r="T11" s="112"/>
      <c r="U11" s="112"/>
      <c r="V11" s="112">
        <v>30571</v>
      </c>
      <c r="W11" s="112">
        <v>31718</v>
      </c>
      <c r="X11" s="112">
        <v>33235</v>
      </c>
      <c r="Y11" s="112">
        <v>35006</v>
      </c>
      <c r="Z11" s="112">
        <v>37445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7.7428492741078809</v>
      </c>
      <c r="P12" s="74" t="s">
        <v>83</v>
      </c>
      <c r="S12" s="107" t="s">
        <v>30</v>
      </c>
      <c r="T12" s="112"/>
      <c r="U12" s="112"/>
      <c r="V12" s="112">
        <v>3514</v>
      </c>
      <c r="W12" s="112">
        <v>3734</v>
      </c>
      <c r="X12" s="112">
        <v>3961</v>
      </c>
      <c r="Y12" s="112">
        <v>4006</v>
      </c>
      <c r="Z12" s="112">
        <v>3956</v>
      </c>
    </row>
    <row r="13" spans="1:32" ht="15" customHeight="1" x14ac:dyDescent="0.25">
      <c r="A13" s="30" t="s">
        <v>19</v>
      </c>
      <c r="B13" s="72"/>
      <c r="C13" s="72"/>
      <c r="D13" s="73">
        <f>AD108</f>
        <v>14.36921813482766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7.8294055159932334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17.591362527475184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27.878553658124201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21.43840736514931</v>
      </c>
      <c r="P15" s="74" t="s">
        <v>83</v>
      </c>
      <c r="S15" s="115" t="s">
        <v>59</v>
      </c>
      <c r="T15" s="115"/>
      <c r="U15" s="116"/>
      <c r="V15" s="116">
        <v>2632</v>
      </c>
      <c r="W15" s="116">
        <v>3245</v>
      </c>
      <c r="X15" s="116">
        <v>3368</v>
      </c>
      <c r="Y15" s="112">
        <v>3029</v>
      </c>
      <c r="Z15" s="112">
        <v>2962</v>
      </c>
      <c r="AB15" s="117">
        <f t="shared" ref="AB15:AB34" si="2">IF(Z15="np",0,Z15/$Z$34)</f>
        <v>7.1540709610414699E-2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33.830100722204776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78.561592634850683</v>
      </c>
      <c r="P16" s="37" t="s">
        <v>83</v>
      </c>
      <c r="S16" s="115" t="s">
        <v>60</v>
      </c>
      <c r="T16" s="115"/>
      <c r="U16" s="116"/>
      <c r="V16" s="116">
        <v>1029</v>
      </c>
      <c r="W16" s="116">
        <v>1117</v>
      </c>
      <c r="X16" s="116">
        <v>1324</v>
      </c>
      <c r="Y16" s="112">
        <v>1537</v>
      </c>
      <c r="Z16" s="112">
        <v>1738</v>
      </c>
      <c r="AB16" s="117">
        <f t="shared" si="2"/>
        <v>4.1977634470932057E-2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1306</v>
      </c>
      <c r="W17" s="116">
        <v>1355</v>
      </c>
      <c r="X17" s="116">
        <v>1373</v>
      </c>
      <c r="Y17" s="112">
        <v>1482</v>
      </c>
      <c r="Z17" s="112">
        <v>1499</v>
      </c>
      <c r="AB17" s="117">
        <f t="shared" si="2"/>
        <v>3.6205105910199743E-2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138</v>
      </c>
      <c r="W18" s="116">
        <v>147</v>
      </c>
      <c r="X18" s="116">
        <v>140</v>
      </c>
      <c r="Y18" s="112">
        <v>178</v>
      </c>
      <c r="Z18" s="112">
        <v>177</v>
      </c>
      <c r="AB18" s="117">
        <f t="shared" si="2"/>
        <v>4.2750525324251869E-3</v>
      </c>
    </row>
    <row r="19" spans="1:28" x14ac:dyDescent="0.25">
      <c r="A19" s="63" t="str">
        <f>$S$1&amp;" ("&amp;$V$2&amp;" to "&amp;$Z$2&amp;")"</f>
        <v>Whitsunday (2018-19 to 2022-23)</v>
      </c>
      <c r="B19" s="63"/>
      <c r="C19" s="63"/>
      <c r="D19" s="63"/>
      <c r="E19" s="63"/>
      <c r="F19" s="63"/>
      <c r="G19" s="63" t="str">
        <f>$S$1&amp;" ("&amp;$V$2&amp;" to "&amp;$Z$2&amp;")"</f>
        <v>Whitsunday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3415</v>
      </c>
      <c r="W19" s="116">
        <v>3213</v>
      </c>
      <c r="X19" s="116">
        <v>3303</v>
      </c>
      <c r="Y19" s="112">
        <v>3281</v>
      </c>
      <c r="Z19" s="112">
        <v>3280</v>
      </c>
      <c r="AB19" s="117">
        <f t="shared" si="2"/>
        <v>7.9221312465280289E-2</v>
      </c>
    </row>
    <row r="20" spans="1:28" x14ac:dyDescent="0.25">
      <c r="S20" s="115" t="s">
        <v>64</v>
      </c>
      <c r="T20" s="115"/>
      <c r="U20" s="116"/>
      <c r="V20" s="116">
        <v>628</v>
      </c>
      <c r="W20" s="116">
        <v>707</v>
      </c>
      <c r="X20" s="116">
        <v>784</v>
      </c>
      <c r="Y20" s="112">
        <v>810</v>
      </c>
      <c r="Z20" s="112">
        <v>826</v>
      </c>
      <c r="AB20" s="117">
        <f t="shared" si="2"/>
        <v>1.9950245151317537E-2</v>
      </c>
    </row>
    <row r="21" spans="1:28" x14ac:dyDescent="0.25">
      <c r="S21" s="115" t="s">
        <v>65</v>
      </c>
      <c r="T21" s="115"/>
      <c r="U21" s="116"/>
      <c r="V21" s="116">
        <v>2681</v>
      </c>
      <c r="W21" s="116">
        <v>2783</v>
      </c>
      <c r="X21" s="116">
        <v>2911</v>
      </c>
      <c r="Y21" s="112">
        <v>3117</v>
      </c>
      <c r="Z21" s="112">
        <v>3458</v>
      </c>
      <c r="AB21" s="117">
        <f t="shared" si="2"/>
        <v>8.3520517836871727E-2</v>
      </c>
    </row>
    <row r="22" spans="1:28" x14ac:dyDescent="0.25">
      <c r="S22" s="115" t="s">
        <v>66</v>
      </c>
      <c r="T22" s="115"/>
      <c r="U22" s="116"/>
      <c r="V22" s="116">
        <v>5066</v>
      </c>
      <c r="W22" s="116">
        <v>4874</v>
      </c>
      <c r="X22" s="116">
        <v>5334</v>
      </c>
      <c r="Y22" s="112">
        <v>5675</v>
      </c>
      <c r="Z22" s="112">
        <v>6763</v>
      </c>
      <c r="AB22" s="117">
        <f t="shared" si="2"/>
        <v>0.16334565128130812</v>
      </c>
    </row>
    <row r="23" spans="1:28" x14ac:dyDescent="0.25">
      <c r="S23" s="115" t="s">
        <v>67</v>
      </c>
      <c r="T23" s="115"/>
      <c r="U23" s="116"/>
      <c r="V23" s="116">
        <v>2164</v>
      </c>
      <c r="W23" s="116">
        <v>2155</v>
      </c>
      <c r="X23" s="116">
        <v>2264</v>
      </c>
      <c r="Y23" s="112">
        <v>2568</v>
      </c>
      <c r="Z23" s="112">
        <v>2797</v>
      </c>
      <c r="AB23" s="117">
        <f t="shared" si="2"/>
        <v>6.7555491147984439E-2</v>
      </c>
    </row>
    <row r="24" spans="1:28" x14ac:dyDescent="0.25">
      <c r="S24" s="115" t="s">
        <v>68</v>
      </c>
      <c r="T24" s="115"/>
      <c r="U24" s="116"/>
      <c r="V24" s="116">
        <v>96</v>
      </c>
      <c r="W24" s="116">
        <v>96</v>
      </c>
      <c r="X24" s="116">
        <v>111</v>
      </c>
      <c r="Y24" s="112">
        <v>315</v>
      </c>
      <c r="Z24" s="112">
        <v>336</v>
      </c>
      <c r="AB24" s="117">
        <f t="shared" si="2"/>
        <v>8.1153539598579818E-3</v>
      </c>
    </row>
    <row r="25" spans="1:28" x14ac:dyDescent="0.25">
      <c r="S25" s="115" t="s">
        <v>69</v>
      </c>
      <c r="T25" s="115"/>
      <c r="U25" s="116"/>
      <c r="V25" s="116">
        <v>717</v>
      </c>
      <c r="W25" s="116">
        <v>653</v>
      </c>
      <c r="X25" s="116">
        <v>658</v>
      </c>
      <c r="Y25" s="112">
        <v>771</v>
      </c>
      <c r="Z25" s="112">
        <v>845</v>
      </c>
      <c r="AB25" s="117">
        <f t="shared" si="2"/>
        <v>2.0409149095476174E-2</v>
      </c>
    </row>
    <row r="26" spans="1:28" x14ac:dyDescent="0.25">
      <c r="S26" s="115" t="s">
        <v>70</v>
      </c>
      <c r="T26" s="115"/>
      <c r="U26" s="116"/>
      <c r="V26" s="116">
        <v>994</v>
      </c>
      <c r="W26" s="116">
        <v>1052</v>
      </c>
      <c r="X26" s="116">
        <v>1093</v>
      </c>
      <c r="Y26" s="112">
        <v>1135</v>
      </c>
      <c r="Z26" s="112">
        <v>1219</v>
      </c>
      <c r="AB26" s="117">
        <f t="shared" si="2"/>
        <v>2.9442310943651427E-2</v>
      </c>
    </row>
    <row r="27" spans="1:28" x14ac:dyDescent="0.25">
      <c r="S27" s="115" t="s">
        <v>71</v>
      </c>
      <c r="T27" s="115"/>
      <c r="U27" s="116"/>
      <c r="V27" s="116">
        <v>1458</v>
      </c>
      <c r="W27" s="116">
        <v>1491</v>
      </c>
      <c r="X27" s="116">
        <v>1756</v>
      </c>
      <c r="Y27" s="112">
        <v>1846</v>
      </c>
      <c r="Z27" s="112">
        <v>2012</v>
      </c>
      <c r="AB27" s="117">
        <f t="shared" si="2"/>
        <v>4.8595512402482909E-2</v>
      </c>
    </row>
    <row r="28" spans="1:28" x14ac:dyDescent="0.25">
      <c r="S28" s="115" t="s">
        <v>72</v>
      </c>
      <c r="T28" s="115"/>
      <c r="U28" s="116"/>
      <c r="V28" s="116">
        <v>3952</v>
      </c>
      <c r="W28" s="116">
        <v>4621</v>
      </c>
      <c r="X28" s="116">
        <v>4488</v>
      </c>
      <c r="Y28" s="112">
        <v>4546</v>
      </c>
      <c r="Z28" s="112">
        <v>4622</v>
      </c>
      <c r="AB28" s="117">
        <f t="shared" si="2"/>
        <v>0.11163442262637974</v>
      </c>
    </row>
    <row r="29" spans="1:28" x14ac:dyDescent="0.25">
      <c r="S29" s="115" t="s">
        <v>73</v>
      </c>
      <c r="T29" s="115"/>
      <c r="U29" s="116"/>
      <c r="V29" s="116">
        <v>1219</v>
      </c>
      <c r="W29" s="116">
        <v>1069</v>
      </c>
      <c r="X29" s="116">
        <v>1075</v>
      </c>
      <c r="Y29" s="112">
        <v>1244</v>
      </c>
      <c r="Z29" s="112">
        <v>1236</v>
      </c>
      <c r="AB29" s="117">
        <f t="shared" si="2"/>
        <v>2.9852909209477575E-2</v>
      </c>
    </row>
    <row r="30" spans="1:28" x14ac:dyDescent="0.25">
      <c r="S30" s="115" t="s">
        <v>74</v>
      </c>
      <c r="T30" s="115"/>
      <c r="U30" s="116"/>
      <c r="V30" s="116">
        <v>1354</v>
      </c>
      <c r="W30" s="116">
        <v>1541</v>
      </c>
      <c r="X30" s="116">
        <v>1455</v>
      </c>
      <c r="Y30" s="112">
        <v>1529</v>
      </c>
      <c r="Z30" s="112">
        <v>1606</v>
      </c>
      <c r="AB30" s="117">
        <f t="shared" si="2"/>
        <v>3.8789459700987849E-2</v>
      </c>
    </row>
    <row r="31" spans="1:28" x14ac:dyDescent="0.25">
      <c r="S31" s="115" t="s">
        <v>75</v>
      </c>
      <c r="T31" s="115"/>
      <c r="U31" s="116"/>
      <c r="V31" s="116">
        <v>1976</v>
      </c>
      <c r="W31" s="116">
        <v>1973</v>
      </c>
      <c r="X31" s="116">
        <v>2278</v>
      </c>
      <c r="Y31" s="112">
        <v>2469</v>
      </c>
      <c r="Z31" s="112">
        <v>2633</v>
      </c>
      <c r="AB31" s="117">
        <f t="shared" si="2"/>
        <v>6.359442552472043E-2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327</v>
      </c>
      <c r="W32" s="116">
        <v>298</v>
      </c>
      <c r="X32" s="116">
        <v>322</v>
      </c>
      <c r="Y32" s="112">
        <v>411</v>
      </c>
      <c r="Z32" s="112">
        <v>464</v>
      </c>
      <c r="AB32" s="117">
        <f t="shared" si="2"/>
        <v>1.1206917373137212E-2</v>
      </c>
    </row>
    <row r="33" spans="19:32" x14ac:dyDescent="0.25">
      <c r="S33" s="115" t="s">
        <v>77</v>
      </c>
      <c r="T33" s="115"/>
      <c r="U33" s="116"/>
      <c r="V33" s="116">
        <v>1270</v>
      </c>
      <c r="W33" s="116">
        <v>1333</v>
      </c>
      <c r="X33" s="116">
        <v>1579</v>
      </c>
      <c r="Y33" s="112">
        <v>1669</v>
      </c>
      <c r="Z33" s="112">
        <v>1803</v>
      </c>
      <c r="AB33" s="117">
        <f t="shared" si="2"/>
        <v>4.3547569016737918E-2</v>
      </c>
    </row>
    <row r="34" spans="19:32" x14ac:dyDescent="0.25">
      <c r="S34" s="118" t="s">
        <v>53</v>
      </c>
      <c r="T34" s="118"/>
      <c r="U34" s="119"/>
      <c r="V34" s="119">
        <v>34080</v>
      </c>
      <c r="W34" s="119">
        <v>35453</v>
      </c>
      <c r="X34" s="119">
        <v>37196</v>
      </c>
      <c r="Y34" s="120">
        <v>39004</v>
      </c>
      <c r="Z34" s="120">
        <v>41403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17565</v>
      </c>
      <c r="W37" s="112">
        <v>18500</v>
      </c>
      <c r="X37" s="112">
        <v>18197</v>
      </c>
      <c r="Y37" s="112">
        <v>18836</v>
      </c>
      <c r="Z37" s="112">
        <v>19968</v>
      </c>
      <c r="AB37" s="132">
        <f>Z37/Z40*100</f>
        <v>78.561592634850683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4302</v>
      </c>
      <c r="W38" s="112">
        <v>4703</v>
      </c>
      <c r="X38" s="112">
        <v>4763</v>
      </c>
      <c r="Y38" s="112">
        <v>5084</v>
      </c>
      <c r="Z38" s="112">
        <v>5449</v>
      </c>
      <c r="AB38" s="132">
        <f>Z38/Z40*100</f>
        <v>21.43840736514931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21867</v>
      </c>
      <c r="W40" s="112">
        <v>23203</v>
      </c>
      <c r="X40" s="112">
        <v>22960</v>
      </c>
      <c r="Y40" s="112">
        <v>23920</v>
      </c>
      <c r="Z40" s="112">
        <v>25417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25</v>
      </c>
      <c r="X44" s="112">
        <v>54</v>
      </c>
      <c r="Y44" s="112">
        <v>84</v>
      </c>
      <c r="Z44" s="112">
        <v>84</v>
      </c>
    </row>
    <row r="45" spans="19:32" x14ac:dyDescent="0.25">
      <c r="S45" s="115" t="s">
        <v>37</v>
      </c>
      <c r="T45" s="115"/>
      <c r="U45" s="112"/>
      <c r="V45" s="112">
        <v>430</v>
      </c>
      <c r="W45" s="112">
        <v>462</v>
      </c>
      <c r="X45" s="112">
        <v>482</v>
      </c>
      <c r="Y45" s="112">
        <v>595</v>
      </c>
      <c r="Z45" s="112">
        <v>677</v>
      </c>
    </row>
    <row r="46" spans="19:32" x14ac:dyDescent="0.25">
      <c r="S46" s="115" t="s">
        <v>38</v>
      </c>
      <c r="T46" s="115"/>
      <c r="U46" s="112"/>
      <c r="V46" s="112">
        <v>900</v>
      </c>
      <c r="W46" s="112">
        <v>924</v>
      </c>
      <c r="X46" s="112">
        <v>967</v>
      </c>
      <c r="Y46" s="112">
        <v>1042</v>
      </c>
      <c r="Z46" s="112">
        <v>1183</v>
      </c>
    </row>
    <row r="47" spans="19:32" x14ac:dyDescent="0.25">
      <c r="S47" s="115" t="s">
        <v>39</v>
      </c>
      <c r="T47" s="115"/>
      <c r="U47" s="112"/>
      <c r="V47" s="112">
        <v>1840</v>
      </c>
      <c r="W47" s="112">
        <v>1759</v>
      </c>
      <c r="X47" s="112">
        <v>1607</v>
      </c>
      <c r="Y47" s="112">
        <v>1567</v>
      </c>
      <c r="Z47" s="112">
        <v>1873</v>
      </c>
    </row>
    <row r="48" spans="19:32" x14ac:dyDescent="0.25">
      <c r="S48" s="115" t="s">
        <v>40</v>
      </c>
      <c r="T48" s="115"/>
      <c r="U48" s="112"/>
      <c r="V48" s="112">
        <v>2939</v>
      </c>
      <c r="W48" s="112">
        <v>2984</v>
      </c>
      <c r="X48" s="112">
        <v>2830</v>
      </c>
      <c r="Y48" s="112">
        <v>2645</v>
      </c>
      <c r="Z48" s="112">
        <v>3035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2082</v>
      </c>
      <c r="W49" s="112">
        <v>2238</v>
      </c>
      <c r="X49" s="112">
        <v>2446</v>
      </c>
      <c r="Y49" s="112">
        <v>2707</v>
      </c>
      <c r="Z49" s="112">
        <v>2663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Whitsunday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1708</v>
      </c>
      <c r="W50" s="112">
        <v>1858</v>
      </c>
      <c r="X50" s="112">
        <v>1956</v>
      </c>
      <c r="Y50" s="112">
        <v>2131</v>
      </c>
      <c r="Z50" s="112">
        <v>2201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1561</v>
      </c>
      <c r="W51" s="112">
        <v>1606</v>
      </c>
      <c r="X51" s="112">
        <v>1690</v>
      </c>
      <c r="Y51" s="112">
        <v>1815</v>
      </c>
      <c r="Z51" s="112">
        <v>1829</v>
      </c>
    </row>
    <row r="52" spans="1:26" ht="15" customHeight="1" x14ac:dyDescent="0.25">
      <c r="S52" s="115" t="s">
        <v>44</v>
      </c>
      <c r="T52" s="115"/>
      <c r="U52" s="112"/>
      <c r="V52" s="112">
        <v>1670</v>
      </c>
      <c r="W52" s="112">
        <v>1688</v>
      </c>
      <c r="X52" s="112">
        <v>1776</v>
      </c>
      <c r="Y52" s="112">
        <v>1737</v>
      </c>
      <c r="Z52" s="112">
        <v>1805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1418</v>
      </c>
      <c r="W53" s="112">
        <v>1553</v>
      </c>
      <c r="X53" s="112">
        <v>1574</v>
      </c>
      <c r="Y53" s="112">
        <v>1701</v>
      </c>
      <c r="Z53" s="112">
        <v>1712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1459</v>
      </c>
      <c r="W54" s="112">
        <v>1512</v>
      </c>
      <c r="X54" s="112">
        <v>1452</v>
      </c>
      <c r="Y54" s="112">
        <v>1586</v>
      </c>
      <c r="Z54" s="112">
        <v>1489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1100</v>
      </c>
      <c r="W55" s="112">
        <v>1250</v>
      </c>
      <c r="X55" s="112">
        <v>1312</v>
      </c>
      <c r="Y55" s="112">
        <v>1335</v>
      </c>
      <c r="Z55" s="112">
        <v>1450</v>
      </c>
    </row>
    <row r="56" spans="1:26" ht="15" customHeight="1" x14ac:dyDescent="0.25">
      <c r="S56" s="115" t="s">
        <v>48</v>
      </c>
      <c r="T56" s="115"/>
      <c r="U56" s="112"/>
      <c r="V56" s="112">
        <v>562</v>
      </c>
      <c r="W56" s="112">
        <v>616</v>
      </c>
      <c r="X56" s="112">
        <v>662</v>
      </c>
      <c r="Y56" s="112">
        <v>743</v>
      </c>
      <c r="Z56" s="112">
        <v>808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217</v>
      </c>
      <c r="W57" s="112">
        <v>242</v>
      </c>
      <c r="X57" s="112">
        <v>264</v>
      </c>
      <c r="Y57" s="112">
        <v>291</v>
      </c>
      <c r="Z57" s="112">
        <v>285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83</v>
      </c>
      <c r="W58" s="112">
        <v>104</v>
      </c>
      <c r="X58" s="112">
        <v>96</v>
      </c>
      <c r="Y58" s="112">
        <v>116</v>
      </c>
      <c r="Z58" s="112">
        <v>122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</v>
      </c>
      <c r="W59" s="112">
        <v>37</v>
      </c>
      <c r="X59" s="112">
        <v>43</v>
      </c>
      <c r="Y59" s="112">
        <v>36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18</v>
      </c>
      <c r="X60" s="112">
        <v>16</v>
      </c>
      <c r="Y60" s="112">
        <v>23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18014</v>
      </c>
      <c r="W61" s="112">
        <v>18874</v>
      </c>
      <c r="X61" s="112">
        <v>19227</v>
      </c>
      <c r="Y61" s="112">
        <v>20175</v>
      </c>
      <c r="Z61" s="112">
        <v>21296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55</v>
      </c>
      <c r="X63" s="112">
        <v>82</v>
      </c>
      <c r="Y63" s="112">
        <v>102</v>
      </c>
      <c r="Z63" s="112">
        <v>100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450</v>
      </c>
      <c r="W64" s="112">
        <v>422</v>
      </c>
      <c r="X64" s="112">
        <v>555</v>
      </c>
      <c r="Y64" s="112">
        <v>735</v>
      </c>
      <c r="Z64" s="112">
        <v>721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Whitsunday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910</v>
      </c>
      <c r="W65" s="112">
        <v>887</v>
      </c>
      <c r="X65" s="112">
        <v>927</v>
      </c>
      <c r="Y65" s="112">
        <v>1046</v>
      </c>
      <c r="Z65" s="112">
        <v>1247</v>
      </c>
    </row>
    <row r="66" spans="1:26" x14ac:dyDescent="0.25">
      <c r="S66" s="115" t="s">
        <v>39</v>
      </c>
      <c r="T66" s="115"/>
      <c r="U66" s="112"/>
      <c r="V66" s="112">
        <v>1746</v>
      </c>
      <c r="W66" s="112">
        <v>1706</v>
      </c>
      <c r="X66" s="112">
        <v>1664</v>
      </c>
      <c r="Y66" s="112">
        <v>1643</v>
      </c>
      <c r="Z66" s="112">
        <v>1993</v>
      </c>
    </row>
    <row r="67" spans="1:26" x14ac:dyDescent="0.25">
      <c r="S67" s="115" t="s">
        <v>40</v>
      </c>
      <c r="T67" s="115"/>
      <c r="U67" s="112"/>
      <c r="V67" s="112">
        <v>2899</v>
      </c>
      <c r="W67" s="112">
        <v>2943</v>
      </c>
      <c r="X67" s="112">
        <v>3082</v>
      </c>
      <c r="Y67" s="112">
        <v>2677</v>
      </c>
      <c r="Z67" s="112">
        <v>3014</v>
      </c>
    </row>
    <row r="68" spans="1:26" x14ac:dyDescent="0.25">
      <c r="S68" s="115" t="s">
        <v>41</v>
      </c>
      <c r="T68" s="115"/>
      <c r="U68" s="112"/>
      <c r="V68" s="112">
        <v>1804</v>
      </c>
      <c r="W68" s="112">
        <v>2033</v>
      </c>
      <c r="X68" s="112">
        <v>2370</v>
      </c>
      <c r="Y68" s="112">
        <v>2458</v>
      </c>
      <c r="Z68" s="112">
        <v>2722</v>
      </c>
    </row>
    <row r="69" spans="1:26" x14ac:dyDescent="0.25">
      <c r="S69" s="115" t="s">
        <v>42</v>
      </c>
      <c r="T69" s="115"/>
      <c r="U69" s="112"/>
      <c r="V69" s="112">
        <v>1433</v>
      </c>
      <c r="W69" s="112">
        <v>1506</v>
      </c>
      <c r="X69" s="112">
        <v>1699</v>
      </c>
      <c r="Y69" s="112">
        <v>1860</v>
      </c>
      <c r="Z69" s="112">
        <v>1914</v>
      </c>
    </row>
    <row r="70" spans="1:26" x14ac:dyDescent="0.25">
      <c r="S70" s="115" t="s">
        <v>43</v>
      </c>
      <c r="T70" s="115"/>
      <c r="U70" s="112"/>
      <c r="V70" s="112">
        <v>1307</v>
      </c>
      <c r="W70" s="112">
        <v>1378</v>
      </c>
      <c r="X70" s="112">
        <v>1523</v>
      </c>
      <c r="Y70" s="112">
        <v>1696</v>
      </c>
      <c r="Z70" s="112">
        <v>1708</v>
      </c>
    </row>
    <row r="71" spans="1:26" x14ac:dyDescent="0.25">
      <c r="S71" s="115" t="s">
        <v>44</v>
      </c>
      <c r="T71" s="115"/>
      <c r="U71" s="112"/>
      <c r="V71" s="112">
        <v>1478</v>
      </c>
      <c r="W71" s="112">
        <v>1479</v>
      </c>
      <c r="X71" s="112">
        <v>1530</v>
      </c>
      <c r="Y71" s="112">
        <v>1580</v>
      </c>
      <c r="Z71" s="112">
        <v>1627</v>
      </c>
    </row>
    <row r="72" spans="1:26" x14ac:dyDescent="0.25">
      <c r="S72" s="115" t="s">
        <v>45</v>
      </c>
      <c r="T72" s="115"/>
      <c r="U72" s="112"/>
      <c r="V72" s="112">
        <v>1285</v>
      </c>
      <c r="W72" s="112">
        <v>1316</v>
      </c>
      <c r="X72" s="112">
        <v>1428</v>
      </c>
      <c r="Y72" s="112">
        <v>1705</v>
      </c>
      <c r="Z72" s="112">
        <v>1689</v>
      </c>
    </row>
    <row r="73" spans="1:26" x14ac:dyDescent="0.25">
      <c r="S73" s="115" t="s">
        <v>46</v>
      </c>
      <c r="T73" s="115"/>
      <c r="U73" s="112"/>
      <c r="V73" s="112">
        <v>1275</v>
      </c>
      <c r="W73" s="112">
        <v>1256</v>
      </c>
      <c r="X73" s="112">
        <v>1304</v>
      </c>
      <c r="Y73" s="112">
        <v>1399</v>
      </c>
      <c r="Z73" s="112">
        <v>1391</v>
      </c>
    </row>
    <row r="74" spans="1:26" x14ac:dyDescent="0.25">
      <c r="S74" s="115" t="s">
        <v>47</v>
      </c>
      <c r="T74" s="115"/>
      <c r="U74" s="112"/>
      <c r="V74" s="112">
        <v>839</v>
      </c>
      <c r="W74" s="112">
        <v>905</v>
      </c>
      <c r="X74" s="112">
        <v>981</v>
      </c>
      <c r="Y74" s="112">
        <v>1068</v>
      </c>
      <c r="Z74" s="112">
        <v>1107</v>
      </c>
    </row>
    <row r="75" spans="1:26" x14ac:dyDescent="0.25">
      <c r="S75" s="115" t="s">
        <v>48</v>
      </c>
      <c r="T75" s="115"/>
      <c r="U75" s="112"/>
      <c r="V75" s="112">
        <v>373</v>
      </c>
      <c r="W75" s="112">
        <v>413</v>
      </c>
      <c r="X75" s="112">
        <v>465</v>
      </c>
      <c r="Y75" s="112">
        <v>525</v>
      </c>
      <c r="Z75" s="112">
        <v>519</v>
      </c>
    </row>
    <row r="76" spans="1:26" x14ac:dyDescent="0.25">
      <c r="S76" s="115" t="s">
        <v>49</v>
      </c>
      <c r="T76" s="115"/>
      <c r="U76" s="112"/>
      <c r="V76" s="112">
        <v>138</v>
      </c>
      <c r="W76" s="112">
        <v>167</v>
      </c>
      <c r="X76" s="112">
        <v>185</v>
      </c>
      <c r="Y76" s="112">
        <v>189</v>
      </c>
      <c r="Z76" s="112">
        <v>182</v>
      </c>
    </row>
    <row r="77" spans="1:26" x14ac:dyDescent="0.25">
      <c r="S77" s="115" t="s">
        <v>50</v>
      </c>
      <c r="T77" s="115"/>
      <c r="U77" s="112"/>
      <c r="V77" s="112">
        <v>48</v>
      </c>
      <c r="W77" s="112">
        <v>62</v>
      </c>
      <c r="X77" s="112">
        <v>57</v>
      </c>
      <c r="Y77" s="112">
        <v>62</v>
      </c>
      <c r="Z77" s="112">
        <v>86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31</v>
      </c>
      <c r="X78" s="112">
        <v>39</v>
      </c>
      <c r="Y78" s="112">
        <v>38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17</v>
      </c>
      <c r="X79" s="112">
        <v>19</v>
      </c>
      <c r="Y79" s="112">
        <v>23</v>
      </c>
      <c r="Z79" s="112">
        <v>25</v>
      </c>
    </row>
    <row r="80" spans="1:26" x14ac:dyDescent="0.25">
      <c r="S80" s="118" t="s">
        <v>53</v>
      </c>
      <c r="T80" s="118"/>
      <c r="U80" s="112"/>
      <c r="V80" s="112">
        <v>16064</v>
      </c>
      <c r="W80" s="112">
        <v>16580</v>
      </c>
      <c r="X80" s="112">
        <v>17910</v>
      </c>
      <c r="Y80" s="112">
        <v>18801</v>
      </c>
      <c r="Z80" s="112">
        <v>20072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Whitsunday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924</v>
      </c>
      <c r="W83" s="112">
        <v>1010</v>
      </c>
      <c r="X83" s="112">
        <v>1016</v>
      </c>
      <c r="Y83" s="112">
        <v>1038</v>
      </c>
      <c r="Z83" s="112">
        <v>1034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770</v>
      </c>
      <c r="W84" s="112">
        <v>812</v>
      </c>
      <c r="X84" s="112">
        <v>817</v>
      </c>
      <c r="Y84" s="112">
        <v>833</v>
      </c>
      <c r="Z84" s="112">
        <v>920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2582</v>
      </c>
      <c r="W85" s="112">
        <v>2684</v>
      </c>
      <c r="X85" s="112">
        <v>2717</v>
      </c>
      <c r="Y85" s="112">
        <v>2849</v>
      </c>
      <c r="Z85" s="112">
        <v>2891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41,401</v>
      </c>
      <c r="D86" s="96">
        <f t="shared" ref="D86:D91" si="4">AD4</f>
        <v>6.1346390484003255E-2</v>
      </c>
      <c r="E86" s="97">
        <f t="shared" ref="E86:E91" si="5">AD4</f>
        <v>6.1346390484003255E-2</v>
      </c>
      <c r="F86" s="96">
        <f t="shared" ref="F86:F91" si="6">AF4</f>
        <v>0.21467550756953413</v>
      </c>
      <c r="G86" s="97">
        <f t="shared" ref="G86:G91" si="7">AF4</f>
        <v>0.21467550756953413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599</v>
      </c>
      <c r="W86" s="112">
        <v>601</v>
      </c>
      <c r="X86" s="112">
        <v>598</v>
      </c>
      <c r="Y86" s="112">
        <v>626</v>
      </c>
      <c r="Z86" s="112">
        <v>694</v>
      </c>
    </row>
    <row r="87" spans="1:30" ht="15" customHeight="1" x14ac:dyDescent="0.25">
      <c r="A87" s="98" t="s">
        <v>4</v>
      </c>
      <c r="B87" s="49"/>
      <c r="C87" s="57" t="str">
        <f t="shared" si="3"/>
        <v>21,293</v>
      </c>
      <c r="D87" s="96">
        <f t="shared" si="4"/>
        <v>5.5624411283525799E-2</v>
      </c>
      <c r="E87" s="97">
        <f t="shared" si="5"/>
        <v>5.5624411283525799E-2</v>
      </c>
      <c r="F87" s="96">
        <f t="shared" si="6"/>
        <v>0.18176268176268184</v>
      </c>
      <c r="G87" s="97">
        <f t="shared" si="7"/>
        <v>0.18176268176268184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193</v>
      </c>
      <c r="W87" s="112">
        <v>214</v>
      </c>
      <c r="X87" s="112">
        <v>214</v>
      </c>
      <c r="Y87" s="112">
        <v>212</v>
      </c>
      <c r="Z87" s="112">
        <v>216</v>
      </c>
    </row>
    <row r="88" spans="1:30" ht="15" customHeight="1" x14ac:dyDescent="0.25">
      <c r="A88" s="98" t="s">
        <v>5</v>
      </c>
      <c r="B88" s="49"/>
      <c r="C88" s="57" t="str">
        <f t="shared" si="3"/>
        <v>20,066</v>
      </c>
      <c r="D88" s="96">
        <f t="shared" si="4"/>
        <v>6.7226890756302504E-2</v>
      </c>
      <c r="E88" s="97">
        <f t="shared" si="5"/>
        <v>6.7226890756302504E-2</v>
      </c>
      <c r="F88" s="96">
        <f t="shared" si="6"/>
        <v>0.24912848605577698</v>
      </c>
      <c r="G88" s="97">
        <f t="shared" si="7"/>
        <v>0.24912848605577698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361</v>
      </c>
      <c r="W88" s="112">
        <v>367</v>
      </c>
      <c r="X88" s="112">
        <v>411</v>
      </c>
      <c r="Y88" s="112">
        <v>417</v>
      </c>
      <c r="Z88" s="112">
        <v>453</v>
      </c>
    </row>
    <row r="89" spans="1:30" ht="15" customHeight="1" x14ac:dyDescent="0.25">
      <c r="A89" s="49" t="s">
        <v>6</v>
      </c>
      <c r="B89" s="49"/>
      <c r="C89" s="57" t="str">
        <f t="shared" si="3"/>
        <v>25,417</v>
      </c>
      <c r="D89" s="96">
        <f t="shared" si="4"/>
        <v>6.236154649947756E-2</v>
      </c>
      <c r="E89" s="97">
        <f t="shared" si="5"/>
        <v>6.236154649947756E-2</v>
      </c>
      <c r="F89" s="96">
        <f t="shared" si="6"/>
        <v>0.16218564243255607</v>
      </c>
      <c r="G89" s="97">
        <f t="shared" si="7"/>
        <v>0.16218564243255607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1790</v>
      </c>
      <c r="W89" s="112">
        <v>1831</v>
      </c>
      <c r="X89" s="112">
        <v>1851</v>
      </c>
      <c r="Y89" s="112">
        <v>1919</v>
      </c>
      <c r="Z89" s="112">
        <v>2141</v>
      </c>
    </row>
    <row r="90" spans="1:30" ht="15" customHeight="1" x14ac:dyDescent="0.25">
      <c r="A90" s="49" t="s">
        <v>95</v>
      </c>
      <c r="B90" s="49"/>
      <c r="C90" s="57" t="str">
        <f t="shared" si="3"/>
        <v>$46,033</v>
      </c>
      <c r="D90" s="96">
        <f t="shared" si="4"/>
        <v>4.9625622309708906E-2</v>
      </c>
      <c r="E90" s="97">
        <f t="shared" si="5"/>
        <v>4.9625622309708906E-2</v>
      </c>
      <c r="F90" s="96">
        <f t="shared" si="6"/>
        <v>0.12605675146771023</v>
      </c>
      <c r="G90" s="97">
        <f t="shared" si="7"/>
        <v>0.12605675146771023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1906</v>
      </c>
      <c r="W90" s="112">
        <v>1973</v>
      </c>
      <c r="X90" s="112">
        <v>1937</v>
      </c>
      <c r="Y90" s="112">
        <v>1994</v>
      </c>
      <c r="Z90" s="112">
        <v>1914</v>
      </c>
    </row>
    <row r="91" spans="1:30" ht="15" customHeight="1" x14ac:dyDescent="0.25">
      <c r="A91" s="49" t="s">
        <v>7</v>
      </c>
      <c r="B91" s="49"/>
      <c r="C91" s="57" t="str">
        <f t="shared" si="3"/>
        <v>$1,590.3 mil</v>
      </c>
      <c r="D91" s="96">
        <f t="shared" si="4"/>
        <v>8.538404997674065E-2</v>
      </c>
      <c r="E91" s="97">
        <f t="shared" si="5"/>
        <v>8.538404997674065E-2</v>
      </c>
      <c r="F91" s="96">
        <f t="shared" si="6"/>
        <v>0.37979676214937386</v>
      </c>
      <c r="G91" s="97">
        <f t="shared" si="7"/>
        <v>0.37979676214937386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11717</v>
      </c>
      <c r="W91" s="112">
        <v>12477</v>
      </c>
      <c r="X91" s="112">
        <v>12217</v>
      </c>
      <c r="Y91" s="112">
        <v>12648</v>
      </c>
      <c r="Z91" s="112">
        <v>13332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840</v>
      </c>
      <c r="W93" s="112">
        <v>875</v>
      </c>
      <c r="X93" s="112">
        <v>920</v>
      </c>
      <c r="Y93" s="112">
        <v>988</v>
      </c>
      <c r="Z93" s="112">
        <v>1026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1145</v>
      </c>
      <c r="W94" s="112">
        <v>1188</v>
      </c>
      <c r="X94" s="112">
        <v>1229</v>
      </c>
      <c r="Y94" s="112">
        <v>1322</v>
      </c>
      <c r="Z94" s="112">
        <v>1411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318</v>
      </c>
      <c r="W95" s="112">
        <v>354</v>
      </c>
      <c r="X95" s="112">
        <v>377</v>
      </c>
      <c r="Y95" s="112">
        <v>420</v>
      </c>
      <c r="Z95" s="112">
        <v>468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1508</v>
      </c>
      <c r="W96" s="112">
        <v>1541</v>
      </c>
      <c r="X96" s="112">
        <v>1618</v>
      </c>
      <c r="Y96" s="112">
        <v>1735</v>
      </c>
      <c r="Z96" s="112">
        <v>1921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1476</v>
      </c>
      <c r="W97" s="112">
        <v>1505</v>
      </c>
      <c r="X97" s="112">
        <v>1491</v>
      </c>
      <c r="Y97" s="112">
        <v>1579</v>
      </c>
      <c r="Z97" s="112">
        <v>1614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1115</v>
      </c>
      <c r="W98" s="112">
        <v>1153</v>
      </c>
      <c r="X98" s="112">
        <v>1161</v>
      </c>
      <c r="Y98" s="112">
        <v>1191</v>
      </c>
      <c r="Z98" s="112">
        <v>1214</v>
      </c>
    </row>
    <row r="99" spans="1:32" ht="15" customHeight="1" x14ac:dyDescent="0.25">
      <c r="S99" s="115" t="s">
        <v>196</v>
      </c>
      <c r="T99" s="115"/>
      <c r="U99" s="112"/>
      <c r="V99" s="112">
        <v>249</v>
      </c>
      <c r="W99" s="112">
        <v>275</v>
      </c>
      <c r="X99" s="112">
        <v>291</v>
      </c>
      <c r="Y99" s="112">
        <v>324</v>
      </c>
      <c r="Z99" s="112">
        <v>482</v>
      </c>
    </row>
    <row r="100" spans="1:32" ht="15" customHeight="1" x14ac:dyDescent="0.25">
      <c r="S100" s="115" t="s">
        <v>58</v>
      </c>
      <c r="T100" s="115"/>
      <c r="U100" s="112"/>
      <c r="V100" s="112">
        <v>1536</v>
      </c>
      <c r="W100" s="112">
        <v>1555</v>
      </c>
      <c r="X100" s="112">
        <v>1536</v>
      </c>
      <c r="Y100" s="112">
        <v>1554</v>
      </c>
      <c r="Z100" s="112">
        <v>1477</v>
      </c>
    </row>
    <row r="101" spans="1:32" x14ac:dyDescent="0.25">
      <c r="A101" s="18"/>
      <c r="S101" s="118" t="s">
        <v>53</v>
      </c>
      <c r="T101" s="118"/>
      <c r="U101" s="112"/>
      <c r="V101" s="112">
        <v>10153</v>
      </c>
      <c r="W101" s="112">
        <v>10721</v>
      </c>
      <c r="X101" s="112">
        <v>10696</v>
      </c>
      <c r="Y101" s="112">
        <v>11247</v>
      </c>
      <c r="Z101" s="112">
        <v>12060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28314</v>
      </c>
      <c r="W104" s="112">
        <v>30538</v>
      </c>
      <c r="X104" s="112">
        <v>30671</v>
      </c>
      <c r="Y104" s="112">
        <v>32643</v>
      </c>
      <c r="Z104" s="112">
        <v>35118</v>
      </c>
      <c r="AB104" s="109" t="str">
        <f>TEXT(Z104,"###,###")</f>
        <v>35,118</v>
      </c>
      <c r="AD104" s="130">
        <f>Z104/($Z$4)*100</f>
        <v>84.824038066713371</v>
      </c>
      <c r="AF104" s="109"/>
    </row>
    <row r="105" spans="1:32" x14ac:dyDescent="0.25">
      <c r="S105" s="115" t="s">
        <v>17</v>
      </c>
      <c r="T105" s="115"/>
      <c r="U105" s="112"/>
      <c r="V105" s="112">
        <v>3262</v>
      </c>
      <c r="W105" s="112">
        <v>3269</v>
      </c>
      <c r="X105" s="112">
        <v>3283</v>
      </c>
      <c r="Y105" s="112">
        <v>3540</v>
      </c>
      <c r="Z105" s="112">
        <v>3658</v>
      </c>
      <c r="AB105" s="109" t="str">
        <f>TEXT(Z105,"###,###")</f>
        <v>3,658</v>
      </c>
      <c r="AD105" s="130">
        <f>Z105/($Z$4)*100</f>
        <v>8.8355353735417008</v>
      </c>
      <c r="AF105" s="109"/>
    </row>
    <row r="106" spans="1:32" x14ac:dyDescent="0.25">
      <c r="S106" s="118" t="s">
        <v>53</v>
      </c>
      <c r="T106" s="118"/>
      <c r="U106" s="120"/>
      <c r="V106" s="120">
        <v>31576</v>
      </c>
      <c r="W106" s="120">
        <v>33807</v>
      </c>
      <c r="X106" s="120">
        <v>33954</v>
      </c>
      <c r="Y106" s="120">
        <v>36183</v>
      </c>
      <c r="Z106" s="120">
        <v>38776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4833</v>
      </c>
      <c r="W108" s="112">
        <v>5220</v>
      </c>
      <c r="X108" s="112">
        <v>5687</v>
      </c>
      <c r="Y108" s="112">
        <v>6074</v>
      </c>
      <c r="Z108" s="112">
        <v>5949</v>
      </c>
      <c r="AB108" s="109" t="str">
        <f>TEXT(Z108,"###,###")</f>
        <v>5,949</v>
      </c>
      <c r="AD108" s="130">
        <f>Z108/($Z$4)*100</f>
        <v>14.36921813482766</v>
      </c>
      <c r="AF108" s="109"/>
    </row>
    <row r="109" spans="1:32" x14ac:dyDescent="0.25">
      <c r="S109" s="115" t="s">
        <v>20</v>
      </c>
      <c r="T109" s="115"/>
      <c r="U109" s="112"/>
      <c r="V109" s="112">
        <v>6230</v>
      </c>
      <c r="W109" s="112">
        <v>5960</v>
      </c>
      <c r="X109" s="112">
        <v>6807</v>
      </c>
      <c r="Y109" s="112">
        <v>6833</v>
      </c>
      <c r="Z109" s="112">
        <v>7283</v>
      </c>
      <c r="AB109" s="109" t="str">
        <f>TEXT(Z109,"###,###")</f>
        <v>7,283</v>
      </c>
      <c r="AD109" s="130">
        <f>Z109/($Z$4)*100</f>
        <v>17.591362527475184</v>
      </c>
      <c r="AF109" s="109"/>
    </row>
    <row r="110" spans="1:32" x14ac:dyDescent="0.25">
      <c r="S110" s="115" t="s">
        <v>21</v>
      </c>
      <c r="T110" s="115"/>
      <c r="U110" s="112"/>
      <c r="V110" s="112">
        <v>9504</v>
      </c>
      <c r="W110" s="112">
        <v>9888</v>
      </c>
      <c r="X110" s="112">
        <v>9450</v>
      </c>
      <c r="Y110" s="112">
        <v>10327</v>
      </c>
      <c r="Z110" s="112">
        <v>11542</v>
      </c>
      <c r="AB110" s="109" t="str">
        <f>TEXT(Z110,"###,###")</f>
        <v>11,542</v>
      </c>
      <c r="AD110" s="130">
        <f>Z110/($Z$4)*100</f>
        <v>27.878553658124201</v>
      </c>
      <c r="AF110" s="109"/>
    </row>
    <row r="111" spans="1:32" x14ac:dyDescent="0.25">
      <c r="S111" s="115" t="s">
        <v>22</v>
      </c>
      <c r="T111" s="115"/>
      <c r="U111" s="112"/>
      <c r="V111" s="112">
        <v>10736</v>
      </c>
      <c r="W111" s="112">
        <v>11374</v>
      </c>
      <c r="X111" s="112">
        <v>12010</v>
      </c>
      <c r="Y111" s="112">
        <v>12947</v>
      </c>
      <c r="Z111" s="112">
        <v>14006</v>
      </c>
      <c r="AB111" s="109" t="str">
        <f>TEXT(Z111,"###,###")</f>
        <v>14,006</v>
      </c>
      <c r="AD111" s="130">
        <f>Z111/($Z$4)*100</f>
        <v>33.830100722204776</v>
      </c>
      <c r="AF111" s="109"/>
    </row>
    <row r="112" spans="1:32" x14ac:dyDescent="0.25">
      <c r="S112" s="118" t="s">
        <v>53</v>
      </c>
      <c r="T112" s="118"/>
      <c r="U112" s="112"/>
      <c r="V112" s="112">
        <v>34079</v>
      </c>
      <c r="W112" s="112">
        <v>35456</v>
      </c>
      <c r="X112" s="112">
        <v>37196</v>
      </c>
      <c r="Y112" s="112">
        <v>39010</v>
      </c>
      <c r="Z112" s="112">
        <v>41403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40.18</v>
      </c>
      <c r="W118" s="131">
        <v>40.64</v>
      </c>
      <c r="X118" s="131">
        <v>41.25</v>
      </c>
      <c r="Y118" s="131">
        <v>41.25</v>
      </c>
      <c r="Z118" s="131">
        <v>40.67</v>
      </c>
      <c r="AB118" s="109" t="str">
        <f>TEXT(Z118,"##.0")</f>
        <v>40.7</v>
      </c>
    </row>
    <row r="120" spans="19:32" x14ac:dyDescent="0.25">
      <c r="S120" s="101" t="s">
        <v>97</v>
      </c>
      <c r="T120" s="112"/>
      <c r="U120" s="112"/>
      <c r="V120" s="112">
        <v>18361</v>
      </c>
      <c r="W120" s="112">
        <v>19468</v>
      </c>
      <c r="X120" s="112">
        <v>19000</v>
      </c>
      <c r="Y120" s="112">
        <v>19917</v>
      </c>
      <c r="Z120" s="112">
        <v>21459</v>
      </c>
      <c r="AB120" s="109" t="str">
        <f>TEXT(Z120,"###,###")</f>
        <v>21,459</v>
      </c>
    </row>
    <row r="121" spans="19:32" x14ac:dyDescent="0.25">
      <c r="S121" s="101" t="s">
        <v>98</v>
      </c>
      <c r="T121" s="112"/>
      <c r="U121" s="112"/>
      <c r="V121" s="112">
        <v>1795</v>
      </c>
      <c r="W121" s="112">
        <v>1924</v>
      </c>
      <c r="X121" s="112">
        <v>1962</v>
      </c>
      <c r="Y121" s="112">
        <v>1977</v>
      </c>
      <c r="Z121" s="112">
        <v>1968</v>
      </c>
      <c r="AB121" s="109" t="str">
        <f>TEXT(Z121,"###,###")</f>
        <v>1,968</v>
      </c>
    </row>
    <row r="122" spans="19:32" x14ac:dyDescent="0.25">
      <c r="S122" s="101" t="s">
        <v>99</v>
      </c>
      <c r="T122" s="112"/>
      <c r="U122" s="112"/>
      <c r="V122" s="112">
        <v>1716</v>
      </c>
      <c r="W122" s="112">
        <v>1814</v>
      </c>
      <c r="X122" s="112">
        <v>1996</v>
      </c>
      <c r="Y122" s="112">
        <v>2026</v>
      </c>
      <c r="Z122" s="112">
        <v>1990</v>
      </c>
      <c r="AB122" s="109" t="str">
        <f>TEXT(Z122,"###,###")</f>
        <v>1,990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20077</v>
      </c>
      <c r="W124" s="112">
        <v>21282</v>
      </c>
      <c r="X124" s="112">
        <v>20996</v>
      </c>
      <c r="Y124" s="112">
        <v>21943</v>
      </c>
      <c r="Z124" s="112">
        <v>23449</v>
      </c>
      <c r="AB124" s="109" t="str">
        <f>TEXT(Z124,"###,###")</f>
        <v>23,449</v>
      </c>
      <c r="AD124" s="127">
        <f>Z124/$Z$7*100</f>
        <v>92.257150725892117</v>
      </c>
    </row>
    <row r="125" spans="19:32" x14ac:dyDescent="0.25">
      <c r="S125" s="101" t="s">
        <v>101</v>
      </c>
      <c r="T125" s="112"/>
      <c r="U125" s="112"/>
      <c r="V125" s="112">
        <v>3511</v>
      </c>
      <c r="W125" s="112">
        <v>3738</v>
      </c>
      <c r="X125" s="112">
        <v>3958</v>
      </c>
      <c r="Y125" s="112">
        <v>4003</v>
      </c>
      <c r="Z125" s="112">
        <v>3958</v>
      </c>
      <c r="AB125" s="109" t="str">
        <f>TEXT(Z125,"###,###")</f>
        <v>3,958</v>
      </c>
      <c r="AD125" s="127">
        <f>Z125/$Z$7*100</f>
        <v>15.572254790101114</v>
      </c>
    </row>
    <row r="127" spans="19:32" x14ac:dyDescent="0.25">
      <c r="S127" s="101" t="s">
        <v>102</v>
      </c>
      <c r="T127" s="112"/>
      <c r="U127" s="112"/>
      <c r="V127" s="112">
        <v>11718</v>
      </c>
      <c r="W127" s="112">
        <v>12481</v>
      </c>
      <c r="X127" s="112">
        <v>12221</v>
      </c>
      <c r="Y127" s="112">
        <v>12646</v>
      </c>
      <c r="Z127" s="112">
        <v>13331</v>
      </c>
      <c r="AB127" s="109" t="str">
        <f>TEXT(Z127,"###,###")</f>
        <v>13,331</v>
      </c>
      <c r="AD127" s="127">
        <f>Z127/$Z$7*100</f>
        <v>52.449148207892357</v>
      </c>
    </row>
    <row r="128" spans="19:32" x14ac:dyDescent="0.25">
      <c r="S128" s="101" t="s">
        <v>103</v>
      </c>
      <c r="T128" s="112"/>
      <c r="U128" s="112"/>
      <c r="V128" s="112">
        <v>10155</v>
      </c>
      <c r="W128" s="112">
        <v>10727</v>
      </c>
      <c r="X128" s="112">
        <v>10694</v>
      </c>
      <c r="Y128" s="112">
        <v>11253</v>
      </c>
      <c r="Z128" s="112">
        <v>12054</v>
      </c>
      <c r="AB128" s="109" t="str">
        <f>TEXT(Z128,"###,###")</f>
        <v>12,054</v>
      </c>
      <c r="AD128" s="127">
        <f>Z128/$Z$7*100</f>
        <v>47.424951803910773</v>
      </c>
    </row>
    <row r="130" spans="19:20" x14ac:dyDescent="0.25">
      <c r="S130" s="101" t="s">
        <v>277</v>
      </c>
      <c r="T130" s="127">
        <v>84.427745209898887</v>
      </c>
    </row>
    <row r="131" spans="19:20" x14ac:dyDescent="0.25">
      <c r="S131" s="101" t="s">
        <v>278</v>
      </c>
      <c r="T131" s="127">
        <v>7.7428492741078809</v>
      </c>
    </row>
    <row r="132" spans="19:20" x14ac:dyDescent="0.25">
      <c r="S132" s="101" t="s">
        <v>279</v>
      </c>
      <c r="T132" s="127">
        <v>7.8294055159932334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E33FF3-01DA-433F-8499-4AF34D7966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F4D798-B653-481E-A713-0C552389A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188A82-DB7C-4FCA-B598-1C10E2ED27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5B826C-3058-4EC7-9344-A77A50682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C56D-936E-426E-A055-C12F137CD464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9.75 Winton,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909</v>
      </c>
      <c r="W4" s="108">
        <v>1158</v>
      </c>
      <c r="X4" s="108">
        <v>1200</v>
      </c>
      <c r="Y4" s="108">
        <v>1210</v>
      </c>
      <c r="Z4" s="108">
        <v>1186</v>
      </c>
      <c r="AB4" s="109" t="str">
        <f>TEXT(Z4,"###,###")</f>
        <v>1,186</v>
      </c>
      <c r="AD4" s="110">
        <f>Z4/Y4-1</f>
        <v>-1.9834710743801609E-2</v>
      </c>
      <c r="AF4" s="110">
        <f>Z4/V4-1</f>
        <v>0.30473047304730483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443</v>
      </c>
      <c r="W5" s="108">
        <v>592</v>
      </c>
      <c r="X5" s="108">
        <v>608</v>
      </c>
      <c r="Y5" s="108">
        <v>591</v>
      </c>
      <c r="Z5" s="108">
        <v>604</v>
      </c>
      <c r="AB5" s="109" t="str">
        <f>TEXT(Z5,"###,###")</f>
        <v>604</v>
      </c>
      <c r="AD5" s="110">
        <f t="shared" ref="AD5:AD9" si="0">Z5/Y5-1</f>
        <v>2.1996615905245376E-2</v>
      </c>
      <c r="AF5" s="110">
        <f t="shared" ref="AF5:AF9" si="1">Z5/V5-1</f>
        <v>0.36343115124153491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469</v>
      </c>
      <c r="W6" s="108">
        <v>571</v>
      </c>
      <c r="X6" s="108">
        <v>590</v>
      </c>
      <c r="Y6" s="108">
        <v>615</v>
      </c>
      <c r="Z6" s="108">
        <v>577</v>
      </c>
      <c r="AB6" s="109" t="str">
        <f>TEXT(Z6,"###,###")</f>
        <v>577</v>
      </c>
      <c r="AD6" s="110">
        <f t="shared" si="0"/>
        <v>-6.1788617886178843E-2</v>
      </c>
      <c r="AF6" s="110">
        <f t="shared" si="1"/>
        <v>0.23027718550106613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576</v>
      </c>
      <c r="W7" s="108">
        <v>758</v>
      </c>
      <c r="X7" s="108">
        <v>753</v>
      </c>
      <c r="Y7" s="108">
        <v>780</v>
      </c>
      <c r="Z7" s="108">
        <v>788</v>
      </c>
      <c r="AB7" s="109" t="str">
        <f>TEXT(Z7,"###,###")</f>
        <v>788</v>
      </c>
      <c r="AD7" s="110">
        <f t="shared" si="0"/>
        <v>1.025641025641022E-2</v>
      </c>
      <c r="AF7" s="110">
        <f t="shared" si="1"/>
        <v>0.36805555555555558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1,186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788</v>
      </c>
      <c r="P8" s="67"/>
      <c r="S8" s="107" t="s">
        <v>82</v>
      </c>
      <c r="T8" s="108"/>
      <c r="U8" s="108"/>
      <c r="V8" s="108">
        <v>40981</v>
      </c>
      <c r="W8" s="108">
        <v>42367.92</v>
      </c>
      <c r="X8" s="108">
        <v>44407</v>
      </c>
      <c r="Y8" s="108">
        <v>45700.5</v>
      </c>
      <c r="Z8" s="108">
        <v>50542</v>
      </c>
      <c r="AB8" s="109" t="str">
        <f>TEXT(Z8,"$###,###")</f>
        <v>$50,542</v>
      </c>
      <c r="AD8" s="110">
        <f t="shared" si="0"/>
        <v>0.10593975995886251</v>
      </c>
      <c r="AF8" s="110">
        <f t="shared" si="1"/>
        <v>0.23330323808594233</v>
      </c>
    </row>
    <row r="9" spans="1:32" x14ac:dyDescent="0.25">
      <c r="A9" s="30" t="s">
        <v>14</v>
      </c>
      <c r="B9" s="71"/>
      <c r="C9" s="72"/>
      <c r="D9" s="73">
        <f>AD104</f>
        <v>57.419898819561553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52.664974619289339</v>
      </c>
      <c r="P9" s="74" t="s">
        <v>83</v>
      </c>
      <c r="S9" s="107" t="s">
        <v>7</v>
      </c>
      <c r="T9" s="108"/>
      <c r="U9" s="108"/>
      <c r="V9" s="108">
        <v>29646607</v>
      </c>
      <c r="W9" s="108">
        <v>48951215</v>
      </c>
      <c r="X9" s="108">
        <v>44079569</v>
      </c>
      <c r="Y9" s="108">
        <v>45023545</v>
      </c>
      <c r="Z9" s="108">
        <v>44877814</v>
      </c>
      <c r="AB9" s="109" t="str">
        <f>TEXT(Z9/1000000,"$#,###.0")&amp;" mil"</f>
        <v>$44.9 mil</v>
      </c>
      <c r="AD9" s="110">
        <f t="shared" si="0"/>
        <v>-3.2367731150445556E-3</v>
      </c>
      <c r="AF9" s="110">
        <f t="shared" si="1"/>
        <v>0.51375885948769784</v>
      </c>
    </row>
    <row r="10" spans="1:32" x14ac:dyDescent="0.25">
      <c r="A10" s="30" t="s">
        <v>17</v>
      </c>
      <c r="B10" s="71"/>
      <c r="C10" s="72"/>
      <c r="D10" s="73">
        <f>AD105</f>
        <v>24.283305227655987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46.573604060913702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64.086294416243646</v>
      </c>
      <c r="P11" s="74" t="s">
        <v>83</v>
      </c>
      <c r="S11" s="107" t="s">
        <v>29</v>
      </c>
      <c r="T11" s="112"/>
      <c r="U11" s="112"/>
      <c r="V11" s="112">
        <v>756</v>
      </c>
      <c r="W11" s="112">
        <v>888</v>
      </c>
      <c r="X11" s="112">
        <v>920</v>
      </c>
      <c r="Y11" s="112">
        <v>931</v>
      </c>
      <c r="Z11" s="112">
        <v>904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18.781725888324875</v>
      </c>
      <c r="P12" s="74" t="s">
        <v>83</v>
      </c>
      <c r="S12" s="107" t="s">
        <v>30</v>
      </c>
      <c r="T12" s="112"/>
      <c r="U12" s="112"/>
      <c r="V12" s="112">
        <v>156</v>
      </c>
      <c r="W12" s="112">
        <v>273</v>
      </c>
      <c r="X12" s="112">
        <v>280</v>
      </c>
      <c r="Y12" s="112">
        <v>283</v>
      </c>
      <c r="Z12" s="112">
        <v>285</v>
      </c>
    </row>
    <row r="13" spans="1:32" ht="15" customHeight="1" x14ac:dyDescent="0.25">
      <c r="A13" s="30" t="s">
        <v>19</v>
      </c>
      <c r="B13" s="72"/>
      <c r="C13" s="72"/>
      <c r="D13" s="73">
        <f>AD108</f>
        <v>19.392917369308602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16.878172588832488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20.910623946037099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22.765598650927487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16.751918158567776</v>
      </c>
      <c r="P15" s="74" t="s">
        <v>83</v>
      </c>
      <c r="S15" s="115" t="s">
        <v>59</v>
      </c>
      <c r="T15" s="115"/>
      <c r="U15" s="116"/>
      <c r="V15" s="116">
        <v>88</v>
      </c>
      <c r="W15" s="116">
        <v>231</v>
      </c>
      <c r="X15" s="116">
        <v>225</v>
      </c>
      <c r="Y15" s="112">
        <v>206</v>
      </c>
      <c r="Z15" s="112">
        <v>226</v>
      </c>
      <c r="AB15" s="117">
        <f t="shared" ref="AB15:AB34" si="2">IF(Z15="np",0,Z15/$Z$34)</f>
        <v>0.19087837837837837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17.790893760539628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83.248081841432224</v>
      </c>
      <c r="P16" s="37" t="s">
        <v>83</v>
      </c>
      <c r="S16" s="115" t="s">
        <v>60</v>
      </c>
      <c r="T16" s="115"/>
      <c r="U16" s="116"/>
      <c r="V16" s="116">
        <v>10</v>
      </c>
      <c r="W16" s="116">
        <v>6</v>
      </c>
      <c r="X16" s="116">
        <v>8</v>
      </c>
      <c r="Y16" s="112">
        <v>9</v>
      </c>
      <c r="Z16" s="112">
        <v>10</v>
      </c>
      <c r="AB16" s="117">
        <f t="shared" si="2"/>
        <v>8.4459459459459464E-3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</v>
      </c>
      <c r="W17" s="116">
        <v>13</v>
      </c>
      <c r="X17" s="116">
        <v>10</v>
      </c>
      <c r="Y17" s="112">
        <v>10</v>
      </c>
      <c r="Z17" s="112">
        <v>15</v>
      </c>
      <c r="AB17" s="117">
        <f t="shared" si="2"/>
        <v>1.266891891891892E-2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</v>
      </c>
      <c r="W18" s="116">
        <v>7</v>
      </c>
      <c r="X18" s="116">
        <v>5</v>
      </c>
      <c r="Y18" s="112">
        <v>8</v>
      </c>
      <c r="Z18" s="112">
        <v>11</v>
      </c>
      <c r="AB18" s="117">
        <f t="shared" si="2"/>
        <v>9.2905405405405411E-3</v>
      </c>
    </row>
    <row r="19" spans="1:28" x14ac:dyDescent="0.25">
      <c r="A19" s="63" t="str">
        <f>$S$1&amp;" ("&amp;$V$2&amp;" to "&amp;$Z$2&amp;")"</f>
        <v>Winton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Winton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69</v>
      </c>
      <c r="W19" s="116">
        <v>74</v>
      </c>
      <c r="X19" s="116">
        <v>92</v>
      </c>
      <c r="Y19" s="112">
        <v>85</v>
      </c>
      <c r="Z19" s="112">
        <v>76</v>
      </c>
      <c r="AB19" s="117">
        <f t="shared" si="2"/>
        <v>6.4189189189189186E-2</v>
      </c>
    </row>
    <row r="20" spans="1:28" x14ac:dyDescent="0.25">
      <c r="S20" s="115" t="s">
        <v>64</v>
      </c>
      <c r="T20" s="115"/>
      <c r="U20" s="116"/>
      <c r="V20" s="116">
        <v>18</v>
      </c>
      <c r="W20" s="116">
        <v>35</v>
      </c>
      <c r="X20" s="116">
        <v>32</v>
      </c>
      <c r="Y20" s="112">
        <v>31</v>
      </c>
      <c r="Z20" s="112">
        <v>29</v>
      </c>
      <c r="AB20" s="117">
        <f t="shared" si="2"/>
        <v>2.4493243243243243E-2</v>
      </c>
    </row>
    <row r="21" spans="1:28" x14ac:dyDescent="0.25">
      <c r="S21" s="115" t="s">
        <v>65</v>
      </c>
      <c r="T21" s="115"/>
      <c r="U21" s="116"/>
      <c r="V21" s="116">
        <v>59</v>
      </c>
      <c r="W21" s="116">
        <v>80</v>
      </c>
      <c r="X21" s="116">
        <v>78</v>
      </c>
      <c r="Y21" s="112">
        <v>87</v>
      </c>
      <c r="Z21" s="112">
        <v>69</v>
      </c>
      <c r="AB21" s="117">
        <f t="shared" si="2"/>
        <v>5.8277027027027029E-2</v>
      </c>
    </row>
    <row r="22" spans="1:28" x14ac:dyDescent="0.25">
      <c r="S22" s="115" t="s">
        <v>66</v>
      </c>
      <c r="T22" s="115"/>
      <c r="U22" s="116"/>
      <c r="V22" s="116">
        <v>73</v>
      </c>
      <c r="W22" s="116">
        <v>62</v>
      </c>
      <c r="X22" s="116">
        <v>71</v>
      </c>
      <c r="Y22" s="112">
        <v>113</v>
      </c>
      <c r="Z22" s="112">
        <v>119</v>
      </c>
      <c r="AB22" s="117">
        <f t="shared" si="2"/>
        <v>0.10050675675675676</v>
      </c>
    </row>
    <row r="23" spans="1:28" x14ac:dyDescent="0.25">
      <c r="S23" s="115" t="s">
        <v>67</v>
      </c>
      <c r="T23" s="115"/>
      <c r="U23" s="116"/>
      <c r="V23" s="116">
        <v>47</v>
      </c>
      <c r="W23" s="116">
        <v>63</v>
      </c>
      <c r="X23" s="116">
        <v>68</v>
      </c>
      <c r="Y23" s="112">
        <v>61</v>
      </c>
      <c r="Z23" s="112">
        <v>68</v>
      </c>
      <c r="AB23" s="117">
        <f t="shared" si="2"/>
        <v>5.7432432432432436E-2</v>
      </c>
    </row>
    <row r="24" spans="1:28" x14ac:dyDescent="0.25">
      <c r="S24" s="115" t="s">
        <v>68</v>
      </c>
      <c r="T24" s="115"/>
      <c r="U24" s="116"/>
      <c r="V24" s="116">
        <v>68</v>
      </c>
      <c r="W24" s="116">
        <v>0</v>
      </c>
      <c r="X24" s="116">
        <v>7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11</v>
      </c>
      <c r="W25" s="116">
        <v>22</v>
      </c>
      <c r="X25" s="116">
        <v>13</v>
      </c>
      <c r="Y25" s="112">
        <v>20</v>
      </c>
      <c r="Z25" s="112">
        <v>20</v>
      </c>
      <c r="AB25" s="117">
        <f t="shared" si="2"/>
        <v>1.6891891891891893E-2</v>
      </c>
    </row>
    <row r="26" spans="1:28" x14ac:dyDescent="0.25">
      <c r="S26" s="115" t="s">
        <v>70</v>
      </c>
      <c r="T26" s="115"/>
      <c r="U26" s="116"/>
      <c r="V26" s="116">
        <v>6</v>
      </c>
      <c r="W26" s="116">
        <v>9</v>
      </c>
      <c r="X26" s="116">
        <v>10</v>
      </c>
      <c r="Y26" s="112">
        <v>11</v>
      </c>
      <c r="Z26" s="112">
        <v>12</v>
      </c>
      <c r="AB26" s="117">
        <f t="shared" si="2"/>
        <v>1.0135135135135136E-2</v>
      </c>
    </row>
    <row r="27" spans="1:28" x14ac:dyDescent="0.25">
      <c r="S27" s="115" t="s">
        <v>71</v>
      </c>
      <c r="T27" s="115"/>
      <c r="U27" s="116"/>
      <c r="V27" s="116">
        <v>23</v>
      </c>
      <c r="W27" s="116">
        <v>27</v>
      </c>
      <c r="X27" s="116">
        <v>37</v>
      </c>
      <c r="Y27" s="112">
        <v>39</v>
      </c>
      <c r="Z27" s="112">
        <v>23</v>
      </c>
      <c r="AB27" s="117">
        <f t="shared" si="2"/>
        <v>1.9425675675675675E-2</v>
      </c>
    </row>
    <row r="28" spans="1:28" x14ac:dyDescent="0.25">
      <c r="S28" s="115" t="s">
        <v>72</v>
      </c>
      <c r="T28" s="115"/>
      <c r="U28" s="116"/>
      <c r="V28" s="116">
        <v>24</v>
      </c>
      <c r="W28" s="116">
        <v>42</v>
      </c>
      <c r="X28" s="116">
        <v>37</v>
      </c>
      <c r="Y28" s="112">
        <v>42</v>
      </c>
      <c r="Z28" s="112">
        <v>41</v>
      </c>
      <c r="AB28" s="117">
        <f t="shared" si="2"/>
        <v>3.4628378378378379E-2</v>
      </c>
    </row>
    <row r="29" spans="1:28" x14ac:dyDescent="0.25">
      <c r="S29" s="115" t="s">
        <v>73</v>
      </c>
      <c r="T29" s="115"/>
      <c r="U29" s="116"/>
      <c r="V29" s="116">
        <v>169</v>
      </c>
      <c r="W29" s="116">
        <v>179</v>
      </c>
      <c r="X29" s="116">
        <v>177</v>
      </c>
      <c r="Y29" s="112">
        <v>189</v>
      </c>
      <c r="Z29" s="112">
        <v>174</v>
      </c>
      <c r="AB29" s="117">
        <f t="shared" si="2"/>
        <v>0.14695945945945946</v>
      </c>
    </row>
    <row r="30" spans="1:28" x14ac:dyDescent="0.25">
      <c r="S30" s="115" t="s">
        <v>74</v>
      </c>
      <c r="T30" s="115"/>
      <c r="U30" s="116"/>
      <c r="V30" s="116">
        <v>47</v>
      </c>
      <c r="W30" s="116">
        <v>53</v>
      </c>
      <c r="X30" s="116">
        <v>59</v>
      </c>
      <c r="Y30" s="112">
        <v>49</v>
      </c>
      <c r="Z30" s="112">
        <v>54</v>
      </c>
      <c r="AB30" s="117">
        <f t="shared" si="2"/>
        <v>4.5608108108108107E-2</v>
      </c>
    </row>
    <row r="31" spans="1:28" x14ac:dyDescent="0.25">
      <c r="S31" s="115" t="s">
        <v>75</v>
      </c>
      <c r="T31" s="115"/>
      <c r="U31" s="116"/>
      <c r="V31" s="116">
        <v>57</v>
      </c>
      <c r="W31" s="116">
        <v>81</v>
      </c>
      <c r="X31" s="116">
        <v>76</v>
      </c>
      <c r="Y31" s="112">
        <v>70</v>
      </c>
      <c r="Z31" s="112">
        <v>64</v>
      </c>
      <c r="AB31" s="117">
        <f t="shared" si="2"/>
        <v>5.4054054054054057E-2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21</v>
      </c>
      <c r="W32" s="116">
        <v>26</v>
      </c>
      <c r="X32" s="116">
        <v>29</v>
      </c>
      <c r="Y32" s="112">
        <v>33</v>
      </c>
      <c r="Z32" s="112">
        <v>36</v>
      </c>
      <c r="AB32" s="117">
        <f t="shared" si="2"/>
        <v>3.0405405405405407E-2</v>
      </c>
    </row>
    <row r="33" spans="19:32" x14ac:dyDescent="0.25">
      <c r="S33" s="115" t="s">
        <v>77</v>
      </c>
      <c r="T33" s="115"/>
      <c r="U33" s="116"/>
      <c r="V33" s="116">
        <v>15</v>
      </c>
      <c r="W33" s="116">
        <v>20</v>
      </c>
      <c r="X33" s="116">
        <v>21</v>
      </c>
      <c r="Y33" s="112">
        <v>21</v>
      </c>
      <c r="Z33" s="112">
        <v>23</v>
      </c>
      <c r="AB33" s="117">
        <f t="shared" si="2"/>
        <v>1.9425675675675675E-2</v>
      </c>
    </row>
    <row r="34" spans="19:32" x14ac:dyDescent="0.25">
      <c r="S34" s="118" t="s">
        <v>53</v>
      </c>
      <c r="T34" s="118"/>
      <c r="U34" s="119"/>
      <c r="V34" s="119">
        <v>913</v>
      </c>
      <c r="W34" s="119">
        <v>1158</v>
      </c>
      <c r="X34" s="119">
        <v>1200</v>
      </c>
      <c r="Y34" s="120">
        <v>1214</v>
      </c>
      <c r="Z34" s="120">
        <v>1184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486</v>
      </c>
      <c r="W37" s="112">
        <v>623</v>
      </c>
      <c r="X37" s="112">
        <v>606</v>
      </c>
      <c r="Y37" s="112">
        <v>645</v>
      </c>
      <c r="Z37" s="112">
        <v>651</v>
      </c>
      <c r="AB37" s="132">
        <f>Z37/Z40*100</f>
        <v>83.248081841432224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</v>
      </c>
      <c r="W38" s="112">
        <v>139</v>
      </c>
      <c r="X38" s="112">
        <v>150</v>
      </c>
      <c r="Y38" s="112">
        <v>140</v>
      </c>
      <c r="Z38" s="112">
        <v>131</v>
      </c>
      <c r="AB38" s="132">
        <f>Z38/Z40*100</f>
        <v>16.751918158567776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577</v>
      </c>
      <c r="W40" s="112">
        <v>762</v>
      </c>
      <c r="X40" s="112">
        <v>756</v>
      </c>
      <c r="Y40" s="112">
        <v>785</v>
      </c>
      <c r="Z40" s="112">
        <v>782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4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18</v>
      </c>
      <c r="W45" s="112">
        <v>22</v>
      </c>
      <c r="X45" s="112">
        <v>26</v>
      </c>
      <c r="Y45" s="112">
        <v>17</v>
      </c>
      <c r="Z45" s="112">
        <v>17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46</v>
      </c>
      <c r="X46" s="112">
        <v>49</v>
      </c>
      <c r="Y46" s="112">
        <v>36</v>
      </c>
      <c r="Z46" s="112">
        <v>36</v>
      </c>
    </row>
    <row r="47" spans="19:32" x14ac:dyDescent="0.25">
      <c r="S47" s="115" t="s">
        <v>39</v>
      </c>
      <c r="T47" s="115"/>
      <c r="U47" s="112"/>
      <c r="V47" s="112">
        <v>41</v>
      </c>
      <c r="W47" s="112">
        <v>56</v>
      </c>
      <c r="X47" s="112">
        <v>53</v>
      </c>
      <c r="Y47" s="112">
        <v>42</v>
      </c>
      <c r="Z47" s="112">
        <v>48</v>
      </c>
    </row>
    <row r="48" spans="19:32" x14ac:dyDescent="0.25">
      <c r="S48" s="115" t="s">
        <v>40</v>
      </c>
      <c r="T48" s="115"/>
      <c r="U48" s="112"/>
      <c r="V48" s="112">
        <v>33</v>
      </c>
      <c r="W48" s="112">
        <v>63</v>
      </c>
      <c r="X48" s="112">
        <v>74</v>
      </c>
      <c r="Y48" s="112">
        <v>75</v>
      </c>
      <c r="Z48" s="112">
        <v>65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48</v>
      </c>
      <c r="W49" s="112">
        <v>49</v>
      </c>
      <c r="X49" s="112">
        <v>55</v>
      </c>
      <c r="Y49" s="112">
        <v>58</v>
      </c>
      <c r="Z49" s="112">
        <v>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Winton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</v>
      </c>
      <c r="W50" s="112">
        <v>43</v>
      </c>
      <c r="X50" s="112">
        <v>49</v>
      </c>
      <c r="Y50" s="112">
        <v>43</v>
      </c>
      <c r="Z50" s="112">
        <v>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45</v>
      </c>
      <c r="W51" s="112">
        <v>58</v>
      </c>
      <c r="X51" s="112">
        <v>49</v>
      </c>
      <c r="Y51" s="112">
        <v>46</v>
      </c>
      <c r="Z51" s="112">
        <v>54</v>
      </c>
    </row>
    <row r="52" spans="1:26" ht="15" customHeight="1" x14ac:dyDescent="0.25">
      <c r="S52" s="115" t="s">
        <v>44</v>
      </c>
      <c r="T52" s="115"/>
      <c r="U52" s="112"/>
      <c r="V52" s="112">
        <v>38</v>
      </c>
      <c r="W52" s="112">
        <v>42</v>
      </c>
      <c r="X52" s="112">
        <v>37</v>
      </c>
      <c r="Y52" s="112">
        <v>43</v>
      </c>
      <c r="Z52" s="112">
        <v>48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</v>
      </c>
      <c r="W53" s="112">
        <v>56</v>
      </c>
      <c r="X53" s="112">
        <v>50</v>
      </c>
      <c r="Y53" s="112">
        <v>49</v>
      </c>
      <c r="Z53" s="112">
        <v>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</v>
      </c>
      <c r="W54" s="112">
        <v>42</v>
      </c>
      <c r="X54" s="112">
        <v>42</v>
      </c>
      <c r="Y54" s="112">
        <v>51</v>
      </c>
      <c r="Z54" s="112">
        <v>52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51</v>
      </c>
      <c r="W55" s="112">
        <v>70</v>
      </c>
      <c r="X55" s="112">
        <v>62</v>
      </c>
      <c r="Y55" s="112">
        <v>51</v>
      </c>
      <c r="Z55" s="112">
        <v>46</v>
      </c>
    </row>
    <row r="56" spans="1:26" ht="15" customHeight="1" x14ac:dyDescent="0.25">
      <c r="S56" s="115" t="s">
        <v>48</v>
      </c>
      <c r="T56" s="115"/>
      <c r="U56" s="112"/>
      <c r="V56" s="112">
        <v>18</v>
      </c>
      <c r="W56" s="112">
        <v>27</v>
      </c>
      <c r="X56" s="112">
        <v>33</v>
      </c>
      <c r="Y56" s="112">
        <v>39</v>
      </c>
      <c r="Z56" s="112">
        <v>47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</v>
      </c>
      <c r="W57" s="112">
        <v>21</v>
      </c>
      <c r="X57" s="112">
        <v>16</v>
      </c>
      <c r="Y57" s="112">
        <v>17</v>
      </c>
      <c r="Z57" s="112">
        <v>21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</v>
      </c>
      <c r="W58" s="112">
        <v>7</v>
      </c>
      <c r="X58" s="112">
        <v>4</v>
      </c>
      <c r="Y58" s="112">
        <v>5</v>
      </c>
      <c r="Z58" s="112">
        <v>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4</v>
      </c>
      <c r="X59" s="112">
        <v>6</v>
      </c>
      <c r="Y59" s="112">
        <v>5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2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439</v>
      </c>
      <c r="W61" s="112">
        <v>592</v>
      </c>
      <c r="X61" s="112">
        <v>608</v>
      </c>
      <c r="Y61" s="112">
        <v>593</v>
      </c>
      <c r="Z61" s="112">
        <v>601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3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21</v>
      </c>
      <c r="W64" s="112">
        <v>13</v>
      </c>
      <c r="X64" s="112">
        <v>13</v>
      </c>
      <c r="Y64" s="112">
        <v>16</v>
      </c>
      <c r="Z64" s="112">
        <v>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Winton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36</v>
      </c>
      <c r="W65" s="112">
        <v>41</v>
      </c>
      <c r="X65" s="112">
        <v>37</v>
      </c>
      <c r="Y65" s="112">
        <v>27</v>
      </c>
      <c r="Z65" s="112">
        <v>29</v>
      </c>
    </row>
    <row r="66" spans="1:26" x14ac:dyDescent="0.25">
      <c r="S66" s="115" t="s">
        <v>39</v>
      </c>
      <c r="T66" s="115"/>
      <c r="U66" s="112"/>
      <c r="V66" s="112">
        <v>30</v>
      </c>
      <c r="W66" s="112">
        <v>63</v>
      </c>
      <c r="X66" s="112">
        <v>57</v>
      </c>
      <c r="Y66" s="112">
        <v>56</v>
      </c>
      <c r="Z66" s="112">
        <v>59</v>
      </c>
    </row>
    <row r="67" spans="1:26" x14ac:dyDescent="0.25">
      <c r="S67" s="115" t="s">
        <v>40</v>
      </c>
      <c r="T67" s="115"/>
      <c r="U67" s="112"/>
      <c r="V67" s="112">
        <v>45</v>
      </c>
      <c r="W67" s="112">
        <v>65</v>
      </c>
      <c r="X67" s="112">
        <v>67</v>
      </c>
      <c r="Y67" s="112">
        <v>97</v>
      </c>
      <c r="Z67" s="112">
        <v>77</v>
      </c>
    </row>
    <row r="68" spans="1:26" x14ac:dyDescent="0.25">
      <c r="S68" s="115" t="s">
        <v>41</v>
      </c>
      <c r="T68" s="115"/>
      <c r="U68" s="112"/>
      <c r="V68" s="112">
        <v>48</v>
      </c>
      <c r="W68" s="112">
        <v>48</v>
      </c>
      <c r="X68" s="112">
        <v>52</v>
      </c>
      <c r="Y68" s="112">
        <v>51</v>
      </c>
      <c r="Z68" s="112">
        <v>50</v>
      </c>
    </row>
    <row r="69" spans="1:26" x14ac:dyDescent="0.25">
      <c r="S69" s="115" t="s">
        <v>42</v>
      </c>
      <c r="T69" s="115"/>
      <c r="U69" s="112"/>
      <c r="V69" s="112">
        <v>55</v>
      </c>
      <c r="W69" s="112">
        <v>84</v>
      </c>
      <c r="X69" s="112">
        <v>73</v>
      </c>
      <c r="Y69" s="112">
        <v>58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37</v>
      </c>
      <c r="W70" s="112">
        <v>40</v>
      </c>
      <c r="X70" s="112">
        <v>43</v>
      </c>
      <c r="Y70" s="112">
        <v>62</v>
      </c>
      <c r="Z70" s="112">
        <v>53</v>
      </c>
    </row>
    <row r="71" spans="1:26" x14ac:dyDescent="0.25">
      <c r="S71" s="115" t="s">
        <v>44</v>
      </c>
      <c r="T71" s="115"/>
      <c r="U71" s="112"/>
      <c r="V71" s="112">
        <v>44</v>
      </c>
      <c r="W71" s="112">
        <v>52</v>
      </c>
      <c r="X71" s="112">
        <v>54</v>
      </c>
      <c r="Y71" s="112">
        <v>51</v>
      </c>
      <c r="Z71" s="112">
        <v>55</v>
      </c>
    </row>
    <row r="72" spans="1:26" x14ac:dyDescent="0.25">
      <c r="S72" s="115" t="s">
        <v>45</v>
      </c>
      <c r="T72" s="115"/>
      <c r="U72" s="112"/>
      <c r="V72" s="112">
        <v>45</v>
      </c>
      <c r="W72" s="112">
        <v>40</v>
      </c>
      <c r="X72" s="112">
        <v>51</v>
      </c>
      <c r="Y72" s="112">
        <v>55</v>
      </c>
      <c r="Z72" s="112">
        <v>61</v>
      </c>
    </row>
    <row r="73" spans="1:26" x14ac:dyDescent="0.25">
      <c r="S73" s="115" t="s">
        <v>46</v>
      </c>
      <c r="T73" s="115"/>
      <c r="U73" s="112"/>
      <c r="V73" s="112">
        <v>39</v>
      </c>
      <c r="W73" s="112">
        <v>55</v>
      </c>
      <c r="X73" s="112">
        <v>49</v>
      </c>
      <c r="Y73" s="112">
        <v>56</v>
      </c>
      <c r="Z73" s="112">
        <v>55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38</v>
      </c>
      <c r="X74" s="112">
        <v>50</v>
      </c>
      <c r="Y74" s="112">
        <v>50</v>
      </c>
      <c r="Z74" s="112">
        <v>35</v>
      </c>
    </row>
    <row r="75" spans="1:26" x14ac:dyDescent="0.25">
      <c r="S75" s="115" t="s">
        <v>48</v>
      </c>
      <c r="T75" s="115"/>
      <c r="U75" s="112"/>
      <c r="V75" s="112">
        <v>17</v>
      </c>
      <c r="W75" s="112">
        <v>21</v>
      </c>
      <c r="X75" s="112">
        <v>24</v>
      </c>
      <c r="Y75" s="112">
        <v>27</v>
      </c>
      <c r="Z75" s="112">
        <v>34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6</v>
      </c>
      <c r="X76" s="112">
        <v>7</v>
      </c>
      <c r="Y76" s="112">
        <v>8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5</v>
      </c>
      <c r="X77" s="112">
        <v>5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3</v>
      </c>
      <c r="X78" s="112">
        <v>3</v>
      </c>
      <c r="Y78" s="112">
        <v>6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3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470</v>
      </c>
      <c r="W80" s="112">
        <v>567</v>
      </c>
      <c r="X80" s="112">
        <v>590</v>
      </c>
      <c r="Y80" s="112">
        <v>618</v>
      </c>
      <c r="Z80" s="112">
        <v>579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Winton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20</v>
      </c>
      <c r="W83" s="112">
        <v>33</v>
      </c>
      <c r="X83" s="112">
        <v>29</v>
      </c>
      <c r="Y83" s="112">
        <v>34</v>
      </c>
      <c r="Z83" s="112">
        <v>36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14</v>
      </c>
      <c r="W84" s="112">
        <v>14</v>
      </c>
      <c r="X84" s="112">
        <v>7</v>
      </c>
      <c r="Y84" s="112">
        <v>11</v>
      </c>
      <c r="Z84" s="112">
        <v>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50</v>
      </c>
      <c r="W85" s="112">
        <v>56</v>
      </c>
      <c r="X85" s="112">
        <v>43</v>
      </c>
      <c r="Y85" s="112">
        <v>53</v>
      </c>
      <c r="Z85" s="112">
        <v>62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1,186</v>
      </c>
      <c r="D86" s="96">
        <f t="shared" ref="D86:D91" si="4">AD4</f>
        <v>-1.9834710743801609E-2</v>
      </c>
      <c r="E86" s="97">
        <f t="shared" ref="E86:E91" si="5">AD4</f>
        <v>-1.9834710743801609E-2</v>
      </c>
      <c r="F86" s="96">
        <f t="shared" ref="F86:F91" si="6">AF4</f>
        <v>0.30473047304730483</v>
      </c>
      <c r="G86" s="97">
        <f t="shared" ref="G86:G91" si="7">AF4</f>
        <v>0.30473047304730483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18</v>
      </c>
      <c r="W86" s="112">
        <v>15</v>
      </c>
      <c r="X86" s="112">
        <v>12</v>
      </c>
      <c r="Y86" s="112">
        <v>9</v>
      </c>
      <c r="Z86" s="112">
        <v>10</v>
      </c>
    </row>
    <row r="87" spans="1:30" ht="15" customHeight="1" x14ac:dyDescent="0.25">
      <c r="A87" s="98" t="s">
        <v>4</v>
      </c>
      <c r="B87" s="49"/>
      <c r="C87" s="57" t="str">
        <f t="shared" si="3"/>
        <v>604</v>
      </c>
      <c r="D87" s="96">
        <f t="shared" si="4"/>
        <v>2.1996615905245376E-2</v>
      </c>
      <c r="E87" s="97">
        <f t="shared" si="5"/>
        <v>2.1996615905245376E-2</v>
      </c>
      <c r="F87" s="96">
        <f t="shared" si="6"/>
        <v>0.36343115124153491</v>
      </c>
      <c r="G87" s="97">
        <f t="shared" si="7"/>
        <v>0.36343115124153491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4</v>
      </c>
      <c r="X87" s="112">
        <v>7</v>
      </c>
      <c r="Y87" s="112">
        <v>6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577</v>
      </c>
      <c r="D88" s="96">
        <f t="shared" si="4"/>
        <v>-6.1788617886178843E-2</v>
      </c>
      <c r="E88" s="97">
        <f t="shared" si="5"/>
        <v>-6.1788617886178843E-2</v>
      </c>
      <c r="F88" s="96">
        <f t="shared" si="6"/>
        <v>0.23027718550106613</v>
      </c>
      <c r="G88" s="97">
        <f t="shared" si="7"/>
        <v>0.23027718550106613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9</v>
      </c>
      <c r="W88" s="112">
        <v>13</v>
      </c>
      <c r="X88" s="112">
        <v>10</v>
      </c>
      <c r="Y88" s="112">
        <v>11</v>
      </c>
      <c r="Z88" s="112">
        <v>15</v>
      </c>
    </row>
    <row r="89" spans="1:30" ht="15" customHeight="1" x14ac:dyDescent="0.25">
      <c r="A89" s="49" t="s">
        <v>6</v>
      </c>
      <c r="B89" s="49"/>
      <c r="C89" s="57" t="str">
        <f t="shared" si="3"/>
        <v>788</v>
      </c>
      <c r="D89" s="96">
        <f t="shared" si="4"/>
        <v>1.025641025641022E-2</v>
      </c>
      <c r="E89" s="97">
        <f t="shared" si="5"/>
        <v>1.025641025641022E-2</v>
      </c>
      <c r="F89" s="96">
        <f t="shared" si="6"/>
        <v>0.36805555555555558</v>
      </c>
      <c r="G89" s="97">
        <f t="shared" si="7"/>
        <v>0.36805555555555558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36</v>
      </c>
      <c r="W89" s="112">
        <v>44</v>
      </c>
      <c r="X89" s="112">
        <v>44</v>
      </c>
      <c r="Y89" s="112">
        <v>46</v>
      </c>
      <c r="Z89" s="112">
        <v>53</v>
      </c>
    </row>
    <row r="90" spans="1:30" ht="15" customHeight="1" x14ac:dyDescent="0.25">
      <c r="A90" s="49" t="s">
        <v>95</v>
      </c>
      <c r="B90" s="49"/>
      <c r="C90" s="57" t="str">
        <f t="shared" si="3"/>
        <v>$50,542</v>
      </c>
      <c r="D90" s="96">
        <f t="shared" si="4"/>
        <v>0.10593975995886251</v>
      </c>
      <c r="E90" s="97">
        <f t="shared" si="5"/>
        <v>0.10593975995886251</v>
      </c>
      <c r="F90" s="96">
        <f t="shared" si="6"/>
        <v>0.23330323808594233</v>
      </c>
      <c r="G90" s="97">
        <f t="shared" si="7"/>
        <v>0.23330323808594233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58</v>
      </c>
      <c r="W90" s="112">
        <v>73</v>
      </c>
      <c r="X90" s="112">
        <v>89</v>
      </c>
      <c r="Y90" s="112">
        <v>80</v>
      </c>
      <c r="Z90" s="112">
        <v>67</v>
      </c>
    </row>
    <row r="91" spans="1:30" ht="15" customHeight="1" x14ac:dyDescent="0.25">
      <c r="A91" s="49" t="s">
        <v>7</v>
      </c>
      <c r="B91" s="49"/>
      <c r="C91" s="57" t="str">
        <f t="shared" si="3"/>
        <v>$44.9 mil</v>
      </c>
      <c r="D91" s="96">
        <f t="shared" si="4"/>
        <v>-3.2367731150445556E-3</v>
      </c>
      <c r="E91" s="97">
        <f t="shared" si="5"/>
        <v>-3.2367731150445556E-3</v>
      </c>
      <c r="F91" s="96">
        <f t="shared" si="6"/>
        <v>0.51375885948769784</v>
      </c>
      <c r="G91" s="97">
        <f t="shared" si="7"/>
        <v>0.51375885948769784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294</v>
      </c>
      <c r="W91" s="112">
        <v>394</v>
      </c>
      <c r="X91" s="112">
        <v>387</v>
      </c>
      <c r="Y91" s="112">
        <v>405</v>
      </c>
      <c r="Z91" s="112">
        <v>416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18</v>
      </c>
      <c r="W93" s="112">
        <v>35</v>
      </c>
      <c r="X93" s="112">
        <v>31</v>
      </c>
      <c r="Y93" s="112">
        <v>26</v>
      </c>
      <c r="Z93" s="112">
        <v>30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39</v>
      </c>
      <c r="W94" s="112">
        <v>41</v>
      </c>
      <c r="X94" s="112">
        <v>38</v>
      </c>
      <c r="Y94" s="112">
        <v>40</v>
      </c>
      <c r="Z94" s="112">
        <v>36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7</v>
      </c>
      <c r="W95" s="112">
        <v>10</v>
      </c>
      <c r="X95" s="112">
        <v>11</v>
      </c>
      <c r="Y95" s="112">
        <v>14</v>
      </c>
      <c r="Z95" s="112">
        <v>21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47</v>
      </c>
      <c r="W96" s="112">
        <v>45</v>
      </c>
      <c r="X96" s="112">
        <v>54</v>
      </c>
      <c r="Y96" s="112">
        <v>51</v>
      </c>
      <c r="Z96" s="112">
        <v>46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41</v>
      </c>
      <c r="W97" s="112">
        <v>51</v>
      </c>
      <c r="X97" s="112">
        <v>47</v>
      </c>
      <c r="Y97" s="112">
        <v>54</v>
      </c>
      <c r="Z97" s="112">
        <v>63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20</v>
      </c>
      <c r="W98" s="112">
        <v>25</v>
      </c>
      <c r="X98" s="112">
        <v>29</v>
      </c>
      <c r="Y98" s="112">
        <v>26</v>
      </c>
      <c r="Z98" s="112">
        <v>28</v>
      </c>
    </row>
    <row r="99" spans="1:32" ht="15" customHeight="1" x14ac:dyDescent="0.25">
      <c r="S99" s="115" t="s">
        <v>196</v>
      </c>
      <c r="T99" s="115"/>
      <c r="U99" s="112"/>
      <c r="V99" s="112">
        <v>4</v>
      </c>
      <c r="W99" s="112">
        <v>5</v>
      </c>
      <c r="X99" s="112">
        <v>4</v>
      </c>
      <c r="Y99" s="112">
        <v>3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36</v>
      </c>
      <c r="W100" s="112">
        <v>45</v>
      </c>
      <c r="X100" s="112">
        <v>47</v>
      </c>
      <c r="Y100" s="112">
        <v>58</v>
      </c>
      <c r="Z100" s="112">
        <v>47</v>
      </c>
    </row>
    <row r="101" spans="1:32" x14ac:dyDescent="0.25">
      <c r="A101" s="18"/>
      <c r="S101" s="118" t="s">
        <v>53</v>
      </c>
      <c r="T101" s="118"/>
      <c r="U101" s="112"/>
      <c r="V101" s="112">
        <v>278</v>
      </c>
      <c r="W101" s="112">
        <v>366</v>
      </c>
      <c r="X101" s="112">
        <v>363</v>
      </c>
      <c r="Y101" s="112">
        <v>375</v>
      </c>
      <c r="Z101" s="112">
        <v>368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626</v>
      </c>
      <c r="W104" s="112">
        <v>674</v>
      </c>
      <c r="X104" s="112">
        <v>664</v>
      </c>
      <c r="Y104" s="112">
        <v>687</v>
      </c>
      <c r="Z104" s="112">
        <v>681</v>
      </c>
      <c r="AB104" s="109" t="str">
        <f>TEXT(Z104,"###,###")</f>
        <v>681</v>
      </c>
      <c r="AD104" s="130">
        <f>Z104/($Z$4)*100</f>
        <v>57.419898819561553</v>
      </c>
      <c r="AF104" s="109"/>
    </row>
    <row r="105" spans="1:32" x14ac:dyDescent="0.25">
      <c r="S105" s="115" t="s">
        <v>17</v>
      </c>
      <c r="T105" s="115"/>
      <c r="U105" s="112"/>
      <c r="V105" s="112">
        <v>276</v>
      </c>
      <c r="W105" s="112">
        <v>306</v>
      </c>
      <c r="X105" s="112">
        <v>303</v>
      </c>
      <c r="Y105" s="112">
        <v>306</v>
      </c>
      <c r="Z105" s="112">
        <v>288</v>
      </c>
      <c r="AB105" s="109" t="str">
        <f>TEXT(Z105,"###,###")</f>
        <v>288</v>
      </c>
      <c r="AD105" s="130">
        <f>Z105/($Z$4)*100</f>
        <v>24.283305227655987</v>
      </c>
      <c r="AF105" s="109"/>
    </row>
    <row r="106" spans="1:32" x14ac:dyDescent="0.25">
      <c r="S106" s="118" t="s">
        <v>53</v>
      </c>
      <c r="T106" s="118"/>
      <c r="U106" s="120"/>
      <c r="V106" s="120">
        <v>902</v>
      </c>
      <c r="W106" s="120">
        <v>980</v>
      </c>
      <c r="X106" s="120">
        <v>967</v>
      </c>
      <c r="Y106" s="120">
        <v>993</v>
      </c>
      <c r="Z106" s="120">
        <v>969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126</v>
      </c>
      <c r="W108" s="112">
        <v>243</v>
      </c>
      <c r="X108" s="112">
        <v>210</v>
      </c>
      <c r="Y108" s="112">
        <v>231</v>
      </c>
      <c r="Z108" s="112">
        <v>230</v>
      </c>
      <c r="AB108" s="109" t="str">
        <f>TEXT(Z108,"###,###")</f>
        <v>230</v>
      </c>
      <c r="AD108" s="130">
        <f>Z108/($Z$4)*100</f>
        <v>19.392917369308602</v>
      </c>
      <c r="AF108" s="109"/>
    </row>
    <row r="109" spans="1:32" x14ac:dyDescent="0.25">
      <c r="S109" s="115" t="s">
        <v>20</v>
      </c>
      <c r="T109" s="115"/>
      <c r="U109" s="112"/>
      <c r="V109" s="112">
        <v>162</v>
      </c>
      <c r="W109" s="112">
        <v>216</v>
      </c>
      <c r="X109" s="112">
        <v>256</v>
      </c>
      <c r="Y109" s="112">
        <v>282</v>
      </c>
      <c r="Z109" s="112">
        <v>248</v>
      </c>
      <c r="AB109" s="109" t="str">
        <f>TEXT(Z109,"###,###")</f>
        <v>248</v>
      </c>
      <c r="AD109" s="130">
        <f>Z109/($Z$4)*100</f>
        <v>20.910623946037099</v>
      </c>
      <c r="AF109" s="109"/>
    </row>
    <row r="110" spans="1:32" x14ac:dyDescent="0.25">
      <c r="S110" s="115" t="s">
        <v>21</v>
      </c>
      <c r="T110" s="115"/>
      <c r="U110" s="112"/>
      <c r="V110" s="112">
        <v>285</v>
      </c>
      <c r="W110" s="112">
        <v>253</v>
      </c>
      <c r="X110" s="112">
        <v>280</v>
      </c>
      <c r="Y110" s="112">
        <v>266</v>
      </c>
      <c r="Z110" s="112">
        <v>270</v>
      </c>
      <c r="AB110" s="109" t="str">
        <f>TEXT(Z110,"###,###")</f>
        <v>270</v>
      </c>
      <c r="AD110" s="130">
        <f>Z110/($Z$4)*100</f>
        <v>22.765598650927487</v>
      </c>
      <c r="AF110" s="109"/>
    </row>
    <row r="111" spans="1:32" x14ac:dyDescent="0.25">
      <c r="S111" s="115" t="s">
        <v>22</v>
      </c>
      <c r="T111" s="115"/>
      <c r="U111" s="112"/>
      <c r="V111" s="112">
        <v>194</v>
      </c>
      <c r="W111" s="112">
        <v>219</v>
      </c>
      <c r="X111" s="112">
        <v>221</v>
      </c>
      <c r="Y111" s="112">
        <v>219</v>
      </c>
      <c r="Z111" s="112">
        <v>211</v>
      </c>
      <c r="AB111" s="109" t="str">
        <f>TEXT(Z111,"###,###")</f>
        <v>211</v>
      </c>
      <c r="AD111" s="130">
        <f>Z111/($Z$4)*100</f>
        <v>17.790893760539628</v>
      </c>
      <c r="AF111" s="109"/>
    </row>
    <row r="112" spans="1:32" x14ac:dyDescent="0.25">
      <c r="S112" s="118" t="s">
        <v>53</v>
      </c>
      <c r="T112" s="118"/>
      <c r="U112" s="112"/>
      <c r="V112" s="112">
        <v>910</v>
      </c>
      <c r="W112" s="112">
        <v>1157</v>
      </c>
      <c r="X112" s="112">
        <v>1200</v>
      </c>
      <c r="Y112" s="112">
        <v>1210</v>
      </c>
      <c r="Z112" s="112">
        <v>1189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43.7</v>
      </c>
      <c r="W118" s="131">
        <v>43.09</v>
      </c>
      <c r="X118" s="131">
        <v>43.63</v>
      </c>
      <c r="Y118" s="131">
        <v>43.69</v>
      </c>
      <c r="Z118" s="131">
        <v>43.73</v>
      </c>
      <c r="AB118" s="109" t="str">
        <f>TEXT(Z118,"##.0")</f>
        <v>43.7</v>
      </c>
    </row>
    <row r="120" spans="19:32" x14ac:dyDescent="0.25">
      <c r="S120" s="101" t="s">
        <v>97</v>
      </c>
      <c r="T120" s="112"/>
      <c r="U120" s="112"/>
      <c r="V120" s="112">
        <v>423</v>
      </c>
      <c r="W120" s="112">
        <v>485</v>
      </c>
      <c r="X120" s="112">
        <v>474</v>
      </c>
      <c r="Y120" s="112">
        <v>494</v>
      </c>
      <c r="Z120" s="112">
        <v>505</v>
      </c>
      <c r="AB120" s="109" t="str">
        <f>TEXT(Z120,"###,###")</f>
        <v>505</v>
      </c>
    </row>
    <row r="121" spans="19:32" x14ac:dyDescent="0.25">
      <c r="S121" s="101" t="s">
        <v>98</v>
      </c>
      <c r="T121" s="112"/>
      <c r="U121" s="112"/>
      <c r="V121" s="112">
        <v>76</v>
      </c>
      <c r="W121" s="112">
        <v>144</v>
      </c>
      <c r="X121" s="112">
        <v>162</v>
      </c>
      <c r="Y121" s="112">
        <v>156</v>
      </c>
      <c r="Z121" s="112">
        <v>148</v>
      </c>
      <c r="AB121" s="109" t="str">
        <f>TEXT(Z121,"###,###")</f>
        <v>148</v>
      </c>
    </row>
    <row r="122" spans="19:32" x14ac:dyDescent="0.25">
      <c r="S122" s="101" t="s">
        <v>99</v>
      </c>
      <c r="T122" s="112"/>
      <c r="U122" s="112"/>
      <c r="V122" s="112">
        <v>79</v>
      </c>
      <c r="W122" s="112">
        <v>125</v>
      </c>
      <c r="X122" s="112">
        <v>117</v>
      </c>
      <c r="Y122" s="112">
        <v>128</v>
      </c>
      <c r="Z122" s="112">
        <v>133</v>
      </c>
      <c r="AB122" s="109" t="str">
        <f>TEXT(Z122,"###,###")</f>
        <v>133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502</v>
      </c>
      <c r="W124" s="112">
        <v>610</v>
      </c>
      <c r="X124" s="112">
        <v>591</v>
      </c>
      <c r="Y124" s="112">
        <v>622</v>
      </c>
      <c r="Z124" s="112">
        <v>638</v>
      </c>
      <c r="AB124" s="109" t="str">
        <f>TEXT(Z124,"###,###")</f>
        <v>638</v>
      </c>
      <c r="AD124" s="127">
        <f>Z124/$Z$7*100</f>
        <v>80.964467005076145</v>
      </c>
    </row>
    <row r="125" spans="19:32" x14ac:dyDescent="0.25">
      <c r="S125" s="101" t="s">
        <v>101</v>
      </c>
      <c r="T125" s="112"/>
      <c r="U125" s="112"/>
      <c r="V125" s="112">
        <v>155</v>
      </c>
      <c r="W125" s="112">
        <v>269</v>
      </c>
      <c r="X125" s="112">
        <v>279</v>
      </c>
      <c r="Y125" s="112">
        <v>284</v>
      </c>
      <c r="Z125" s="112">
        <v>281</v>
      </c>
      <c r="AB125" s="109" t="str">
        <f>TEXT(Z125,"###,###")</f>
        <v>281</v>
      </c>
      <c r="AD125" s="127">
        <f>Z125/$Z$7*100</f>
        <v>35.659898477157356</v>
      </c>
    </row>
    <row r="127" spans="19:32" x14ac:dyDescent="0.25">
      <c r="S127" s="101" t="s">
        <v>102</v>
      </c>
      <c r="T127" s="112"/>
      <c r="U127" s="112"/>
      <c r="V127" s="112">
        <v>296</v>
      </c>
      <c r="W127" s="112">
        <v>392</v>
      </c>
      <c r="X127" s="112">
        <v>391</v>
      </c>
      <c r="Y127" s="112">
        <v>407</v>
      </c>
      <c r="Z127" s="112">
        <v>415</v>
      </c>
      <c r="AB127" s="109" t="str">
        <f>TEXT(Z127,"###,###")</f>
        <v>415</v>
      </c>
      <c r="AD127" s="127">
        <f>Z127/$Z$7*100</f>
        <v>52.664974619289339</v>
      </c>
    </row>
    <row r="128" spans="19:32" x14ac:dyDescent="0.25">
      <c r="S128" s="101" t="s">
        <v>103</v>
      </c>
      <c r="T128" s="112"/>
      <c r="U128" s="112"/>
      <c r="V128" s="112">
        <v>279</v>
      </c>
      <c r="W128" s="112">
        <v>363</v>
      </c>
      <c r="X128" s="112">
        <v>360</v>
      </c>
      <c r="Y128" s="112">
        <v>377</v>
      </c>
      <c r="Z128" s="112">
        <v>367</v>
      </c>
      <c r="AB128" s="109" t="str">
        <f>TEXT(Z128,"###,###")</f>
        <v>367</v>
      </c>
      <c r="AD128" s="127">
        <f>Z128/$Z$7*100</f>
        <v>46.573604060913702</v>
      </c>
    </row>
    <row r="130" spans="19:20" x14ac:dyDescent="0.25">
      <c r="S130" s="101" t="s">
        <v>277</v>
      </c>
      <c r="T130" s="127">
        <v>64.086294416243646</v>
      </c>
    </row>
    <row r="131" spans="19:20" x14ac:dyDescent="0.25">
      <c r="S131" s="101" t="s">
        <v>278</v>
      </c>
      <c r="T131" s="127">
        <v>18.781725888324875</v>
      </c>
    </row>
    <row r="132" spans="19:20" x14ac:dyDescent="0.25">
      <c r="S132" s="101" t="s">
        <v>279</v>
      </c>
      <c r="T132" s="127">
        <v>16.878172588832488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10C921-6DB1-4CBA-B502-0F3CECA9EC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0436B2-57E5-4882-B936-A361F7220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1F0CAC8-3711-4080-B4BB-CFD45BB7CB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F0CCE4-113F-47B7-A25D-B0741CEF5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FA05-B7BD-4327-ADDB-A0DC097B5A4C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9.76 Woorabinda,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456</v>
      </c>
      <c r="W4" s="108">
        <v>448</v>
      </c>
      <c r="X4" s="108">
        <v>416</v>
      </c>
      <c r="Y4" s="108">
        <v>471</v>
      </c>
      <c r="Z4" s="108">
        <v>465</v>
      </c>
      <c r="AB4" s="109" t="str">
        <f>TEXT(Z4,"###,###")</f>
        <v>465</v>
      </c>
      <c r="AD4" s="110">
        <f>Z4/Y4-1</f>
        <v>-1.2738853503184711E-2</v>
      </c>
      <c r="AF4" s="110">
        <f>Z4/V4-1</f>
        <v>1.9736842105263053E-2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250</v>
      </c>
      <c r="W5" s="108">
        <v>247</v>
      </c>
      <c r="X5" s="108">
        <v>220</v>
      </c>
      <c r="Y5" s="108">
        <v>238</v>
      </c>
      <c r="Z5" s="108">
        <v>245</v>
      </c>
      <c r="AB5" s="109" t="str">
        <f>TEXT(Z5,"###,###")</f>
        <v>245</v>
      </c>
      <c r="AD5" s="110">
        <f t="shared" ref="AD5:AD9" si="0">Z5/Y5-1</f>
        <v>2.9411764705882248E-2</v>
      </c>
      <c r="AF5" s="110">
        <f t="shared" ref="AF5:AF9" si="1">Z5/V5-1</f>
        <v>-2.0000000000000018E-2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206</v>
      </c>
      <c r="W6" s="108">
        <v>201</v>
      </c>
      <c r="X6" s="108">
        <v>193</v>
      </c>
      <c r="Y6" s="108">
        <v>225</v>
      </c>
      <c r="Z6" s="108">
        <v>212</v>
      </c>
      <c r="AB6" s="109" t="str">
        <f>TEXT(Z6,"###,###")</f>
        <v>212</v>
      </c>
      <c r="AD6" s="110">
        <f t="shared" si="0"/>
        <v>-5.7777777777777817E-2</v>
      </c>
      <c r="AF6" s="110">
        <f t="shared" si="1"/>
        <v>2.9126213592232997E-2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335</v>
      </c>
      <c r="W7" s="108">
        <v>316</v>
      </c>
      <c r="X7" s="108">
        <v>307</v>
      </c>
      <c r="Y7" s="108">
        <v>329</v>
      </c>
      <c r="Z7" s="108">
        <v>312</v>
      </c>
      <c r="AB7" s="109" t="str">
        <f>TEXT(Z7,"###,###")</f>
        <v>312</v>
      </c>
      <c r="AD7" s="110">
        <f t="shared" si="0"/>
        <v>-5.1671732522796332E-2</v>
      </c>
      <c r="AF7" s="110">
        <f t="shared" si="1"/>
        <v>-6.8656716417910491E-2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312</v>
      </c>
      <c r="P8" s="67"/>
      <c r="S8" s="107" t="s">
        <v>82</v>
      </c>
      <c r="T8" s="108"/>
      <c r="U8" s="108"/>
      <c r="V8" s="108">
        <v>30533</v>
      </c>
      <c r="W8" s="108">
        <v>27942.639999999999</v>
      </c>
      <c r="X8" s="108">
        <v>30154</v>
      </c>
      <c r="Y8" s="108">
        <v>31706</v>
      </c>
      <c r="Z8" s="108">
        <v>34310</v>
      </c>
      <c r="AB8" s="109" t="str">
        <f>TEXT(Z8,"$###,###")</f>
        <v>$34,310</v>
      </c>
      <c r="AD8" s="110">
        <f t="shared" si="0"/>
        <v>8.2129565381946712E-2</v>
      </c>
      <c r="AF8" s="110">
        <f t="shared" si="1"/>
        <v>0.12370222382340423</v>
      </c>
    </row>
    <row r="9" spans="1:32" x14ac:dyDescent="0.25">
      <c r="A9" s="30" t="s">
        <v>14</v>
      </c>
      <c r="B9" s="71"/>
      <c r="C9" s="72"/>
      <c r="D9" s="73">
        <f>AD104</f>
        <v>52.043010752688168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52.564102564102569</v>
      </c>
      <c r="P9" s="74" t="s">
        <v>83</v>
      </c>
      <c r="S9" s="107" t="s">
        <v>7</v>
      </c>
      <c r="T9" s="108"/>
      <c r="U9" s="108"/>
      <c r="V9" s="108">
        <v>12862657</v>
      </c>
      <c r="W9" s="108">
        <v>11314560</v>
      </c>
      <c r="X9" s="108">
        <v>12002195</v>
      </c>
      <c r="Y9" s="108">
        <v>12689594</v>
      </c>
      <c r="Z9" s="108">
        <v>13384991</v>
      </c>
      <c r="AB9" s="109" t="str">
        <f>TEXT(Z9/1000000,"$#,###.0")&amp;" mil"</f>
        <v>$13.4 mil</v>
      </c>
      <c r="AD9" s="110">
        <f t="shared" si="0"/>
        <v>5.4800571239710161E-2</v>
      </c>
      <c r="AF9" s="110">
        <f t="shared" si="1"/>
        <v>4.0608561668090903E-2</v>
      </c>
    </row>
    <row r="10" spans="1:32" x14ac:dyDescent="0.25">
      <c r="A10" s="30" t="s">
        <v>17</v>
      </c>
      <c r="B10" s="71"/>
      <c r="C10" s="72"/>
      <c r="D10" s="73">
        <f>AD105</f>
        <v>46.021505376344088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48.397435897435898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98.076923076923066</v>
      </c>
      <c r="P11" s="74" t="s">
        <v>83</v>
      </c>
      <c r="S11" s="107" t="s">
        <v>29</v>
      </c>
      <c r="T11" s="112"/>
      <c r="U11" s="112"/>
      <c r="V11" s="112">
        <v>451</v>
      </c>
      <c r="W11" s="112">
        <v>441</v>
      </c>
      <c r="X11" s="112">
        <v>406</v>
      </c>
      <c r="Y11" s="112">
        <v>458</v>
      </c>
      <c r="Z11" s="112">
        <v>460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6</v>
      </c>
      <c r="W12" s="112">
        <v>5</v>
      </c>
      <c r="X12" s="112">
        <v>10</v>
      </c>
      <c r="Y12" s="112">
        <v>8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8.6021505376344098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2.2435897435897436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16.344086021505376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42.795698924731184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22.468354430379748</v>
      </c>
      <c r="P15" s="74" t="s">
        <v>83</v>
      </c>
      <c r="S15" s="115" t="s">
        <v>59</v>
      </c>
      <c r="T15" s="115"/>
      <c r="U15" s="116"/>
      <c r="V15" s="116">
        <v>7</v>
      </c>
      <c r="W15" s="116">
        <v>8</v>
      </c>
      <c r="X15" s="116">
        <v>9</v>
      </c>
      <c r="Y15" s="112">
        <v>8</v>
      </c>
      <c r="Z15" s="112">
        <v>20</v>
      </c>
      <c r="AB15" s="117">
        <f t="shared" ref="AB15:AB34" si="2">IF(Z15="np",0,Z15/$Z$34)</f>
        <v>4.3290043290043288E-2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31.827956989247312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77.531645569620252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1</v>
      </c>
      <c r="Y16" s="112">
        <v>3</v>
      </c>
      <c r="Z16" s="112">
        <v>5</v>
      </c>
      <c r="AB16" s="117">
        <f t="shared" si="2"/>
        <v>1.0822510822510822E-2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3</v>
      </c>
      <c r="Y17" s="112">
        <v>6</v>
      </c>
      <c r="Z17" s="112">
        <v>4</v>
      </c>
      <c r="AB17" s="117">
        <f t="shared" si="2"/>
        <v>8.658008658008658E-3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Woorabinda (2018-19 to 2022-23)</v>
      </c>
      <c r="B19" s="63"/>
      <c r="C19" s="63"/>
      <c r="D19" s="63"/>
      <c r="E19" s="63"/>
      <c r="F19" s="63"/>
      <c r="G19" s="63" t="str">
        <f>$S$1&amp;" ("&amp;$V$2&amp;" to "&amp;$Z$2&amp;")"</f>
        <v>Woorabinda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23</v>
      </c>
      <c r="W19" s="116">
        <v>27</v>
      </c>
      <c r="X19" s="116">
        <v>39</v>
      </c>
      <c r="Y19" s="112">
        <v>40</v>
      </c>
      <c r="Z19" s="112">
        <v>21</v>
      </c>
      <c r="AB19" s="117">
        <f t="shared" si="2"/>
        <v>4.5454545454545456E-2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2</v>
      </c>
      <c r="Y20" s="112">
        <v>6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26</v>
      </c>
      <c r="W21" s="116">
        <v>9</v>
      </c>
      <c r="X21" s="116">
        <v>14</v>
      </c>
      <c r="Y21" s="112">
        <v>17</v>
      </c>
      <c r="Z21" s="112">
        <v>21</v>
      </c>
      <c r="AB21" s="117">
        <f t="shared" si="2"/>
        <v>4.5454545454545456E-2</v>
      </c>
    </row>
    <row r="22" spans="1:28" x14ac:dyDescent="0.25">
      <c r="S22" s="115" t="s">
        <v>66</v>
      </c>
      <c r="T22" s="115"/>
      <c r="U22" s="116"/>
      <c r="V22" s="116">
        <v>3</v>
      </c>
      <c r="W22" s="116">
        <v>6</v>
      </c>
      <c r="X22" s="116">
        <v>6</v>
      </c>
      <c r="Y22" s="112">
        <v>6</v>
      </c>
      <c r="Z22" s="112">
        <v>6</v>
      </c>
      <c r="AB22" s="117">
        <f t="shared" si="2"/>
        <v>1.2987012987012988E-2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1</v>
      </c>
      <c r="Y23" s="112">
        <v>0</v>
      </c>
      <c r="Z23" s="112">
        <v>6</v>
      </c>
      <c r="AB23" s="117">
        <f t="shared" si="2"/>
        <v>1.2987012987012988E-2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5</v>
      </c>
      <c r="W25" s="116">
        <v>0</v>
      </c>
      <c r="X25" s="116">
        <v>2</v>
      </c>
      <c r="Y25" s="112">
        <v>3</v>
      </c>
      <c r="Z25" s="112">
        <v>14</v>
      </c>
      <c r="AB25" s="117">
        <f t="shared" si="2"/>
        <v>3.0303030303030304E-2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1</v>
      </c>
      <c r="Y26" s="112">
        <v>0</v>
      </c>
      <c r="Z26" s="112">
        <v>6</v>
      </c>
      <c r="AB26" s="117">
        <f t="shared" si="2"/>
        <v>1.2987012987012988E-2</v>
      </c>
    </row>
    <row r="27" spans="1:28" x14ac:dyDescent="0.25">
      <c r="S27" s="115" t="s">
        <v>71</v>
      </c>
      <c r="T27" s="115"/>
      <c r="U27" s="116"/>
      <c r="V27" s="116">
        <v>24</v>
      </c>
      <c r="W27" s="116">
        <v>23</v>
      </c>
      <c r="X27" s="116">
        <v>9</v>
      </c>
      <c r="Y27" s="112">
        <v>24</v>
      </c>
      <c r="Z27" s="112">
        <v>7</v>
      </c>
      <c r="AB27" s="117">
        <f t="shared" si="2"/>
        <v>1.5151515151515152E-2</v>
      </c>
    </row>
    <row r="28" spans="1:28" x14ac:dyDescent="0.25">
      <c r="S28" s="115" t="s">
        <v>72</v>
      </c>
      <c r="T28" s="115"/>
      <c r="U28" s="116"/>
      <c r="V28" s="116">
        <v>62</v>
      </c>
      <c r="W28" s="116">
        <v>35</v>
      </c>
      <c r="X28" s="116">
        <v>50</v>
      </c>
      <c r="Y28" s="112">
        <v>53</v>
      </c>
      <c r="Z28" s="112">
        <v>61</v>
      </c>
      <c r="AB28" s="117">
        <f t="shared" si="2"/>
        <v>0.13203463203463203</v>
      </c>
    </row>
    <row r="29" spans="1:28" x14ac:dyDescent="0.25">
      <c r="S29" s="115" t="s">
        <v>73</v>
      </c>
      <c r="T29" s="115"/>
      <c r="U29" s="116"/>
      <c r="V29" s="116">
        <v>95</v>
      </c>
      <c r="W29" s="116">
        <v>94</v>
      </c>
      <c r="X29" s="116">
        <v>104</v>
      </c>
      <c r="Y29" s="112">
        <v>101</v>
      </c>
      <c r="Z29" s="112">
        <v>107</v>
      </c>
      <c r="AB29" s="117">
        <f t="shared" si="2"/>
        <v>0.23160173160173161</v>
      </c>
    </row>
    <row r="30" spans="1:28" x14ac:dyDescent="0.25">
      <c r="S30" s="115" t="s">
        <v>74</v>
      </c>
      <c r="T30" s="115"/>
      <c r="U30" s="116"/>
      <c r="V30" s="116">
        <v>79</v>
      </c>
      <c r="W30" s="116">
        <v>72</v>
      </c>
      <c r="X30" s="116">
        <v>80</v>
      </c>
      <c r="Y30" s="112">
        <v>79</v>
      </c>
      <c r="Z30" s="112">
        <v>67</v>
      </c>
      <c r="AB30" s="117">
        <f t="shared" si="2"/>
        <v>0.14502164502164502</v>
      </c>
    </row>
    <row r="31" spans="1:28" x14ac:dyDescent="0.25">
      <c r="S31" s="115" t="s">
        <v>75</v>
      </c>
      <c r="T31" s="115"/>
      <c r="U31" s="116"/>
      <c r="V31" s="116">
        <v>67</v>
      </c>
      <c r="W31" s="116">
        <v>57</v>
      </c>
      <c r="X31" s="116">
        <v>52</v>
      </c>
      <c r="Y31" s="112">
        <v>73</v>
      </c>
      <c r="Z31" s="112">
        <v>71</v>
      </c>
      <c r="AB31" s="117">
        <f t="shared" si="2"/>
        <v>0.15367965367965367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</v>
      </c>
      <c r="W32" s="116">
        <v>0</v>
      </c>
      <c r="X32" s="116">
        <v>2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7</v>
      </c>
      <c r="W33" s="116">
        <v>20</v>
      </c>
      <c r="X33" s="116">
        <v>24</v>
      </c>
      <c r="Y33" s="112">
        <v>40</v>
      </c>
      <c r="Z33" s="112">
        <v>57</v>
      </c>
      <c r="AB33" s="117">
        <f t="shared" si="2"/>
        <v>0.12337662337662338</v>
      </c>
    </row>
    <row r="34" spans="19:32" x14ac:dyDescent="0.25">
      <c r="S34" s="118" t="s">
        <v>53</v>
      </c>
      <c r="T34" s="118"/>
      <c r="U34" s="119"/>
      <c r="V34" s="119">
        <v>461</v>
      </c>
      <c r="W34" s="119">
        <v>449</v>
      </c>
      <c r="X34" s="119">
        <v>416</v>
      </c>
      <c r="Y34" s="120">
        <v>472</v>
      </c>
      <c r="Z34" s="120">
        <v>462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279</v>
      </c>
      <c r="W37" s="112">
        <v>264</v>
      </c>
      <c r="X37" s="112">
        <v>248</v>
      </c>
      <c r="Y37" s="112">
        <v>267</v>
      </c>
      <c r="Z37" s="112">
        <v>245</v>
      </c>
      <c r="AB37" s="132">
        <f>Z37/Z40*100</f>
        <v>77.531645569620252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</v>
      </c>
      <c r="W38" s="112">
        <v>56</v>
      </c>
      <c r="X38" s="112">
        <v>55</v>
      </c>
      <c r="Y38" s="112">
        <v>57</v>
      </c>
      <c r="Z38" s="112">
        <v>71</v>
      </c>
      <c r="AB38" s="132">
        <f>Z38/Z40*100</f>
        <v>22.468354430379748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335</v>
      </c>
      <c r="W40" s="112">
        <v>320</v>
      </c>
      <c r="X40" s="112">
        <v>303</v>
      </c>
      <c r="Y40" s="112">
        <v>324</v>
      </c>
      <c r="Z40" s="112">
        <v>316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7</v>
      </c>
      <c r="X45" s="112">
        <v>5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19</v>
      </c>
      <c r="X46" s="112">
        <v>12</v>
      </c>
      <c r="Y46" s="112">
        <v>12</v>
      </c>
      <c r="Z46" s="112">
        <v>16</v>
      </c>
    </row>
    <row r="47" spans="19:32" x14ac:dyDescent="0.25">
      <c r="S47" s="115" t="s">
        <v>39</v>
      </c>
      <c r="T47" s="115"/>
      <c r="U47" s="112"/>
      <c r="V47" s="112">
        <v>21</v>
      </c>
      <c r="W47" s="112">
        <v>20</v>
      </c>
      <c r="X47" s="112">
        <v>21</v>
      </c>
      <c r="Y47" s="112">
        <v>23</v>
      </c>
      <c r="Z47" s="112">
        <v>18</v>
      </c>
    </row>
    <row r="48" spans="19:32" x14ac:dyDescent="0.25">
      <c r="S48" s="115" t="s">
        <v>40</v>
      </c>
      <c r="T48" s="115"/>
      <c r="U48" s="112"/>
      <c r="V48" s="112">
        <v>42</v>
      </c>
      <c r="W48" s="112">
        <v>45</v>
      </c>
      <c r="X48" s="112">
        <v>41</v>
      </c>
      <c r="Y48" s="112">
        <v>36</v>
      </c>
      <c r="Z48" s="112">
        <v>24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</v>
      </c>
      <c r="W49" s="112">
        <v>24</v>
      </c>
      <c r="X49" s="112">
        <v>29</v>
      </c>
      <c r="Y49" s="112">
        <v>32</v>
      </c>
      <c r="Z49" s="112">
        <v>49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Woorabinda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23</v>
      </c>
      <c r="W50" s="112">
        <v>18</v>
      </c>
      <c r="X50" s="112">
        <v>18</v>
      </c>
      <c r="Y50" s="112">
        <v>24</v>
      </c>
      <c r="Z50" s="112">
        <v>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</v>
      </c>
      <c r="W51" s="112">
        <v>30</v>
      </c>
      <c r="X51" s="112">
        <v>25</v>
      </c>
      <c r="Y51" s="112">
        <v>26</v>
      </c>
      <c r="Z51" s="112">
        <v>22</v>
      </c>
    </row>
    <row r="52" spans="1:26" ht="15" customHeight="1" x14ac:dyDescent="0.25">
      <c r="S52" s="115" t="s">
        <v>44</v>
      </c>
      <c r="T52" s="115"/>
      <c r="U52" s="112"/>
      <c r="V52" s="112">
        <v>23</v>
      </c>
      <c r="W52" s="112">
        <v>30</v>
      </c>
      <c r="X52" s="112">
        <v>24</v>
      </c>
      <c r="Y52" s="112">
        <v>15</v>
      </c>
      <c r="Z52" s="112">
        <v>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</v>
      </c>
      <c r="W53" s="112">
        <v>15</v>
      </c>
      <c r="X53" s="112">
        <v>16</v>
      </c>
      <c r="Y53" s="112">
        <v>29</v>
      </c>
      <c r="Z53" s="112">
        <v>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</v>
      </c>
      <c r="W54" s="112">
        <v>7</v>
      </c>
      <c r="X54" s="112">
        <v>12</v>
      </c>
      <c r="Y54" s="112">
        <v>20</v>
      </c>
      <c r="Z54" s="112">
        <v>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18</v>
      </c>
      <c r="W55" s="112">
        <v>13</v>
      </c>
      <c r="X55" s="112">
        <v>12</v>
      </c>
      <c r="Y55" s="112">
        <v>16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3</v>
      </c>
      <c r="W56" s="112">
        <v>5</v>
      </c>
      <c r="X56" s="112">
        <v>4</v>
      </c>
      <c r="Y56" s="112">
        <v>0</v>
      </c>
      <c r="Z56" s="112">
        <v>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1</v>
      </c>
      <c r="Y57" s="112">
        <v>3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251</v>
      </c>
      <c r="W61" s="112">
        <v>247</v>
      </c>
      <c r="X61" s="112">
        <v>220</v>
      </c>
      <c r="Y61" s="112">
        <v>238</v>
      </c>
      <c r="Z61" s="112">
        <v>245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5</v>
      </c>
      <c r="X64" s="112">
        <v>2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Woorabinda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</v>
      </c>
      <c r="W65" s="112">
        <v>14</v>
      </c>
      <c r="X65" s="112">
        <v>7</v>
      </c>
      <c r="Y65" s="112">
        <v>19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25</v>
      </c>
      <c r="W66" s="112">
        <v>21</v>
      </c>
      <c r="X66" s="112">
        <v>22</v>
      </c>
      <c r="Y66" s="112">
        <v>21</v>
      </c>
      <c r="Z66" s="112">
        <v>25</v>
      </c>
    </row>
    <row r="67" spans="1:26" x14ac:dyDescent="0.25">
      <c r="S67" s="115" t="s">
        <v>40</v>
      </c>
      <c r="T67" s="115"/>
      <c r="U67" s="112"/>
      <c r="V67" s="112">
        <v>23</v>
      </c>
      <c r="W67" s="112">
        <v>32</v>
      </c>
      <c r="X67" s="112">
        <v>32</v>
      </c>
      <c r="Y67" s="112">
        <v>45</v>
      </c>
      <c r="Z67" s="112">
        <v>31</v>
      </c>
    </row>
    <row r="68" spans="1:26" x14ac:dyDescent="0.25">
      <c r="S68" s="115" t="s">
        <v>41</v>
      </c>
      <c r="T68" s="115"/>
      <c r="U68" s="112"/>
      <c r="V68" s="112">
        <v>25</v>
      </c>
      <c r="W68" s="112">
        <v>25</v>
      </c>
      <c r="X68" s="112">
        <v>24</v>
      </c>
      <c r="Y68" s="112">
        <v>29</v>
      </c>
      <c r="Z68" s="112">
        <v>23</v>
      </c>
    </row>
    <row r="69" spans="1:26" x14ac:dyDescent="0.25">
      <c r="S69" s="115" t="s">
        <v>42</v>
      </c>
      <c r="T69" s="115"/>
      <c r="U69" s="112"/>
      <c r="V69" s="112">
        <v>32</v>
      </c>
      <c r="W69" s="112">
        <v>21</v>
      </c>
      <c r="X69" s="112">
        <v>31</v>
      </c>
      <c r="Y69" s="112">
        <v>40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15</v>
      </c>
      <c r="W70" s="112">
        <v>16</v>
      </c>
      <c r="X70" s="112">
        <v>11</v>
      </c>
      <c r="Y70" s="112">
        <v>16</v>
      </c>
      <c r="Z70" s="112">
        <v>22</v>
      </c>
    </row>
    <row r="71" spans="1:26" x14ac:dyDescent="0.25">
      <c r="S71" s="115" t="s">
        <v>44</v>
      </c>
      <c r="T71" s="115"/>
      <c r="U71" s="112"/>
      <c r="V71" s="112">
        <v>20</v>
      </c>
      <c r="W71" s="112">
        <v>21</v>
      </c>
      <c r="X71" s="112">
        <v>22</v>
      </c>
      <c r="Y71" s="112">
        <v>15</v>
      </c>
      <c r="Z71" s="112">
        <v>15</v>
      </c>
    </row>
    <row r="72" spans="1:26" x14ac:dyDescent="0.25">
      <c r="S72" s="115" t="s">
        <v>45</v>
      </c>
      <c r="T72" s="115"/>
      <c r="U72" s="112"/>
      <c r="V72" s="112">
        <v>18</v>
      </c>
      <c r="W72" s="112">
        <v>14</v>
      </c>
      <c r="X72" s="112">
        <v>9</v>
      </c>
      <c r="Y72" s="112">
        <v>15</v>
      </c>
      <c r="Z72" s="112">
        <v>17</v>
      </c>
    </row>
    <row r="73" spans="1:26" x14ac:dyDescent="0.25">
      <c r="S73" s="115" t="s">
        <v>46</v>
      </c>
      <c r="T73" s="115"/>
      <c r="U73" s="112"/>
      <c r="V73" s="112">
        <v>13</v>
      </c>
      <c r="W73" s="112">
        <v>19</v>
      </c>
      <c r="X73" s="112">
        <v>16</v>
      </c>
      <c r="Y73" s="112">
        <v>14</v>
      </c>
      <c r="Z73" s="112">
        <v>12</v>
      </c>
    </row>
    <row r="74" spans="1:26" x14ac:dyDescent="0.25">
      <c r="S74" s="115" t="s">
        <v>47</v>
      </c>
      <c r="T74" s="115"/>
      <c r="U74" s="112"/>
      <c r="V74" s="112">
        <v>12</v>
      </c>
      <c r="W74" s="112">
        <v>11</v>
      </c>
      <c r="X74" s="112">
        <v>7</v>
      </c>
      <c r="Y74" s="112">
        <v>8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3</v>
      </c>
      <c r="X75" s="112">
        <v>4</v>
      </c>
      <c r="Y75" s="112">
        <v>8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5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206</v>
      </c>
      <c r="W80" s="112">
        <v>200</v>
      </c>
      <c r="X80" s="112">
        <v>193</v>
      </c>
      <c r="Y80" s="112">
        <v>226</v>
      </c>
      <c r="Z80" s="112">
        <v>212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Woorabinda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</v>
      </c>
      <c r="W83" s="112">
        <v>5</v>
      </c>
      <c r="X83" s="112">
        <v>4</v>
      </c>
      <c r="Y83" s="112">
        <v>8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11</v>
      </c>
      <c r="W84" s="112">
        <v>8</v>
      </c>
      <c r="X84" s="112">
        <v>12</v>
      </c>
      <c r="Y84" s="112">
        <v>13</v>
      </c>
      <c r="Z84" s="112">
        <v>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15</v>
      </c>
      <c r="W85" s="112">
        <v>10</v>
      </c>
      <c r="X85" s="112">
        <v>10</v>
      </c>
      <c r="Y85" s="112">
        <v>13</v>
      </c>
      <c r="Z85" s="112">
        <v>14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465</v>
      </c>
      <c r="D86" s="96">
        <f t="shared" ref="D86:D91" si="4">AD4</f>
        <v>-1.2738853503184711E-2</v>
      </c>
      <c r="E86" s="97">
        <f t="shared" ref="E86:E91" si="5">AD4</f>
        <v>-1.2738853503184711E-2</v>
      </c>
      <c r="F86" s="96">
        <f t="shared" ref="F86:F91" si="6">AF4</f>
        <v>1.9736842105263053E-2</v>
      </c>
      <c r="G86" s="97">
        <f t="shared" ref="G86:G91" si="7">AF4</f>
        <v>1.9736842105263053E-2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34</v>
      </c>
      <c r="W86" s="112">
        <v>24</v>
      </c>
      <c r="X86" s="112">
        <v>31</v>
      </c>
      <c r="Y86" s="112">
        <v>42</v>
      </c>
      <c r="Z86" s="112">
        <v>40</v>
      </c>
    </row>
    <row r="87" spans="1:30" ht="15" customHeight="1" x14ac:dyDescent="0.25">
      <c r="A87" s="98" t="s">
        <v>4</v>
      </c>
      <c r="B87" s="49"/>
      <c r="C87" s="57" t="str">
        <f t="shared" si="3"/>
        <v>245</v>
      </c>
      <c r="D87" s="96">
        <f t="shared" si="4"/>
        <v>2.9411764705882248E-2</v>
      </c>
      <c r="E87" s="97">
        <f t="shared" si="5"/>
        <v>2.9411764705882248E-2</v>
      </c>
      <c r="F87" s="96">
        <f t="shared" si="6"/>
        <v>-2.0000000000000018E-2</v>
      </c>
      <c r="G87" s="97">
        <f t="shared" si="7"/>
        <v>-2.0000000000000018E-2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7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212</v>
      </c>
      <c r="D88" s="96">
        <f t="shared" si="4"/>
        <v>-5.7777777777777817E-2</v>
      </c>
      <c r="E88" s="97">
        <f t="shared" si="5"/>
        <v>-5.7777777777777817E-2</v>
      </c>
      <c r="F88" s="96">
        <f t="shared" si="6"/>
        <v>2.9126213592232997E-2</v>
      </c>
      <c r="G88" s="97">
        <f t="shared" si="7"/>
        <v>2.9126213592232997E-2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5</v>
      </c>
      <c r="X88" s="112">
        <v>6</v>
      </c>
      <c r="Y88" s="112">
        <v>0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312</v>
      </c>
      <c r="D89" s="96">
        <f t="shared" si="4"/>
        <v>-5.1671732522796332E-2</v>
      </c>
      <c r="E89" s="97">
        <f t="shared" si="5"/>
        <v>-5.1671732522796332E-2</v>
      </c>
      <c r="F89" s="96">
        <f t="shared" si="6"/>
        <v>-6.8656716417910491E-2</v>
      </c>
      <c r="G89" s="97">
        <f t="shared" si="7"/>
        <v>-6.8656716417910491E-2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10</v>
      </c>
      <c r="W89" s="112">
        <v>11</v>
      </c>
      <c r="X89" s="112">
        <v>9</v>
      </c>
      <c r="Y89" s="112">
        <v>5</v>
      </c>
      <c r="Z89" s="112">
        <v>11</v>
      </c>
    </row>
    <row r="90" spans="1:30" ht="15" customHeight="1" x14ac:dyDescent="0.25">
      <c r="A90" s="49" t="s">
        <v>95</v>
      </c>
      <c r="B90" s="49"/>
      <c r="C90" s="57" t="str">
        <f t="shared" si="3"/>
        <v>$34,310</v>
      </c>
      <c r="D90" s="96">
        <f t="shared" si="4"/>
        <v>8.2129565381946712E-2</v>
      </c>
      <c r="E90" s="97">
        <f t="shared" si="5"/>
        <v>8.2129565381946712E-2</v>
      </c>
      <c r="F90" s="96">
        <f t="shared" si="6"/>
        <v>0.12370222382340423</v>
      </c>
      <c r="G90" s="97">
        <f t="shared" si="7"/>
        <v>0.12370222382340423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47</v>
      </c>
      <c r="W90" s="112">
        <v>32</v>
      </c>
      <c r="X90" s="112">
        <v>35</v>
      </c>
      <c r="Y90" s="112">
        <v>40</v>
      </c>
      <c r="Z90" s="112">
        <v>38</v>
      </c>
    </row>
    <row r="91" spans="1:30" ht="15" customHeight="1" x14ac:dyDescent="0.25">
      <c r="A91" s="49" t="s">
        <v>7</v>
      </c>
      <c r="B91" s="49"/>
      <c r="C91" s="57" t="str">
        <f t="shared" si="3"/>
        <v>$13.4 mil</v>
      </c>
      <c r="D91" s="96">
        <f t="shared" si="4"/>
        <v>5.4800571239710161E-2</v>
      </c>
      <c r="E91" s="97">
        <f t="shared" si="5"/>
        <v>5.4800571239710161E-2</v>
      </c>
      <c r="F91" s="96">
        <f t="shared" si="6"/>
        <v>4.0608561668090903E-2</v>
      </c>
      <c r="G91" s="97">
        <f t="shared" si="7"/>
        <v>4.0608561668090903E-2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177</v>
      </c>
      <c r="W91" s="112">
        <v>164</v>
      </c>
      <c r="X91" s="112">
        <v>157</v>
      </c>
      <c r="Y91" s="112">
        <v>162</v>
      </c>
      <c r="Z91" s="112">
        <v>166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4</v>
      </c>
      <c r="W93" s="112">
        <v>5</v>
      </c>
      <c r="X93" s="112">
        <v>6</v>
      </c>
      <c r="Y93" s="112">
        <v>8</v>
      </c>
      <c r="Z93" s="112">
        <v>4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22</v>
      </c>
      <c r="W94" s="112">
        <v>19</v>
      </c>
      <c r="X94" s="112">
        <v>20</v>
      </c>
      <c r="Y94" s="112">
        <v>26</v>
      </c>
      <c r="Z94" s="112">
        <v>18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6</v>
      </c>
      <c r="X95" s="112">
        <v>4</v>
      </c>
      <c r="Y95" s="112">
        <v>6</v>
      </c>
      <c r="Z95" s="112">
        <v>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59</v>
      </c>
      <c r="W96" s="112">
        <v>48</v>
      </c>
      <c r="X96" s="112">
        <v>47</v>
      </c>
      <c r="Y96" s="112">
        <v>57</v>
      </c>
      <c r="Z96" s="112">
        <v>51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19</v>
      </c>
      <c r="W97" s="112">
        <v>17</v>
      </c>
      <c r="X97" s="112">
        <v>19</v>
      </c>
      <c r="Y97" s="112">
        <v>15</v>
      </c>
      <c r="Z97" s="112">
        <v>21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10</v>
      </c>
      <c r="W98" s="112">
        <v>9</v>
      </c>
      <c r="X98" s="112">
        <v>8</v>
      </c>
      <c r="Y98" s="112">
        <v>7</v>
      </c>
      <c r="Z98" s="112">
        <v>3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20</v>
      </c>
      <c r="X100" s="112">
        <v>15</v>
      </c>
      <c r="Y100" s="112">
        <v>15</v>
      </c>
      <c r="Z100" s="112">
        <v>17</v>
      </c>
    </row>
    <row r="101" spans="1:32" x14ac:dyDescent="0.25">
      <c r="A101" s="18"/>
      <c r="S101" s="118" t="s">
        <v>53</v>
      </c>
      <c r="T101" s="118"/>
      <c r="U101" s="112"/>
      <c r="V101" s="112">
        <v>158</v>
      </c>
      <c r="W101" s="112">
        <v>157</v>
      </c>
      <c r="X101" s="112">
        <v>148</v>
      </c>
      <c r="Y101" s="112">
        <v>158</v>
      </c>
      <c r="Z101" s="112">
        <v>150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188</v>
      </c>
      <c r="W104" s="112">
        <v>191</v>
      </c>
      <c r="X104" s="112">
        <v>163</v>
      </c>
      <c r="Y104" s="112">
        <v>204</v>
      </c>
      <c r="Z104" s="112">
        <v>242</v>
      </c>
      <c r="AB104" s="109" t="str">
        <f>TEXT(Z104,"###,###")</f>
        <v>242</v>
      </c>
      <c r="AD104" s="130">
        <f>Z104/($Z$4)*100</f>
        <v>52.043010752688168</v>
      </c>
      <c r="AF104" s="109"/>
    </row>
    <row r="105" spans="1:32" x14ac:dyDescent="0.25">
      <c r="S105" s="115" t="s">
        <v>17</v>
      </c>
      <c r="T105" s="115"/>
      <c r="U105" s="112"/>
      <c r="V105" s="112">
        <v>234</v>
      </c>
      <c r="W105" s="112">
        <v>209</v>
      </c>
      <c r="X105" s="112">
        <v>232</v>
      </c>
      <c r="Y105" s="112">
        <v>246</v>
      </c>
      <c r="Z105" s="112">
        <v>214</v>
      </c>
      <c r="AB105" s="109" t="str">
        <f>TEXT(Z105,"###,###")</f>
        <v>214</v>
      </c>
      <c r="AD105" s="130">
        <f>Z105/($Z$4)*100</f>
        <v>46.021505376344088</v>
      </c>
      <c r="AF105" s="109"/>
    </row>
    <row r="106" spans="1:32" x14ac:dyDescent="0.25">
      <c r="S106" s="118" t="s">
        <v>53</v>
      </c>
      <c r="T106" s="118"/>
      <c r="U106" s="120"/>
      <c r="V106" s="120">
        <v>422</v>
      </c>
      <c r="W106" s="120">
        <v>400</v>
      </c>
      <c r="X106" s="120">
        <v>395</v>
      </c>
      <c r="Y106" s="120">
        <v>450</v>
      </c>
      <c r="Z106" s="120">
        <v>456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</v>
      </c>
      <c r="W108" s="112">
        <v>51</v>
      </c>
      <c r="X108" s="112">
        <v>32</v>
      </c>
      <c r="Y108" s="112">
        <v>35</v>
      </c>
      <c r="Z108" s="112">
        <v>40</v>
      </c>
      <c r="AB108" s="109" t="str">
        <f>TEXT(Z108,"###,###")</f>
        <v>40</v>
      </c>
      <c r="AD108" s="130">
        <f>Z108/($Z$4)*100</f>
        <v>8.6021505376344098</v>
      </c>
      <c r="AF108" s="109"/>
    </row>
    <row r="109" spans="1:32" x14ac:dyDescent="0.25">
      <c r="S109" s="115" t="s">
        <v>20</v>
      </c>
      <c r="T109" s="115"/>
      <c r="U109" s="112"/>
      <c r="V109" s="112">
        <v>34</v>
      </c>
      <c r="W109" s="112">
        <v>31</v>
      </c>
      <c r="X109" s="112">
        <v>32</v>
      </c>
      <c r="Y109" s="112">
        <v>50</v>
      </c>
      <c r="Z109" s="112">
        <v>76</v>
      </c>
      <c r="AB109" s="109" t="str">
        <f>TEXT(Z109,"###,###")</f>
        <v>76</v>
      </c>
      <c r="AD109" s="130">
        <f>Z109/($Z$4)*100</f>
        <v>16.344086021505376</v>
      </c>
      <c r="AF109" s="109"/>
    </row>
    <row r="110" spans="1:32" x14ac:dyDescent="0.25">
      <c r="S110" s="115" t="s">
        <v>21</v>
      </c>
      <c r="T110" s="115"/>
      <c r="U110" s="112"/>
      <c r="V110" s="112">
        <v>175</v>
      </c>
      <c r="W110" s="112">
        <v>143</v>
      </c>
      <c r="X110" s="112">
        <v>178</v>
      </c>
      <c r="Y110" s="112">
        <v>176</v>
      </c>
      <c r="Z110" s="112">
        <v>199</v>
      </c>
      <c r="AB110" s="109" t="str">
        <f>TEXT(Z110,"###,###")</f>
        <v>199</v>
      </c>
      <c r="AD110" s="130">
        <f>Z110/($Z$4)*100</f>
        <v>42.795698924731184</v>
      </c>
      <c r="AF110" s="109"/>
    </row>
    <row r="111" spans="1:32" x14ac:dyDescent="0.25">
      <c r="S111" s="115" t="s">
        <v>22</v>
      </c>
      <c r="T111" s="115"/>
      <c r="U111" s="112"/>
      <c r="V111" s="112">
        <v>166</v>
      </c>
      <c r="W111" s="112">
        <v>143</v>
      </c>
      <c r="X111" s="112">
        <v>153</v>
      </c>
      <c r="Y111" s="112">
        <v>194</v>
      </c>
      <c r="Z111" s="112">
        <v>148</v>
      </c>
      <c r="AB111" s="109" t="str">
        <f>TEXT(Z111,"###,###")</f>
        <v>148</v>
      </c>
      <c r="AD111" s="130">
        <f>Z111/($Z$4)*100</f>
        <v>31.827956989247312</v>
      </c>
      <c r="AF111" s="109"/>
    </row>
    <row r="112" spans="1:32" x14ac:dyDescent="0.25">
      <c r="S112" s="118" t="s">
        <v>53</v>
      </c>
      <c r="T112" s="118"/>
      <c r="U112" s="112"/>
      <c r="V112" s="112">
        <v>460</v>
      </c>
      <c r="W112" s="112">
        <v>451</v>
      </c>
      <c r="X112" s="112">
        <v>416</v>
      </c>
      <c r="Y112" s="112">
        <v>468</v>
      </c>
      <c r="Z112" s="112">
        <v>464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38.07</v>
      </c>
      <c r="W118" s="131">
        <v>38.049999999999997</v>
      </c>
      <c r="X118" s="131">
        <v>37.799999999999997</v>
      </c>
      <c r="Y118" s="131">
        <v>37.93</v>
      </c>
      <c r="Z118" s="131">
        <v>38.72</v>
      </c>
      <c r="AB118" s="109" t="str">
        <f>TEXT(Z118,"##.0")</f>
        <v>38.7</v>
      </c>
    </row>
    <row r="120" spans="19:32" x14ac:dyDescent="0.25">
      <c r="S120" s="101" t="s">
        <v>97</v>
      </c>
      <c r="T120" s="112"/>
      <c r="U120" s="112"/>
      <c r="V120" s="112">
        <v>323</v>
      </c>
      <c r="W120" s="112">
        <v>316</v>
      </c>
      <c r="X120" s="112">
        <v>298</v>
      </c>
      <c r="Y120" s="112">
        <v>312</v>
      </c>
      <c r="Z120" s="112">
        <v>306</v>
      </c>
      <c r="AB120" s="109" t="str">
        <f>TEXT(Z120,"###,###")</f>
        <v>306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4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4</v>
      </c>
      <c r="W122" s="112">
        <v>0</v>
      </c>
      <c r="X122" s="112">
        <v>5</v>
      </c>
      <c r="Y122" s="112">
        <v>12</v>
      </c>
      <c r="Z122" s="112">
        <v>7</v>
      </c>
      <c r="AB122" s="109" t="str">
        <f>TEXT(Z122,"###,###")</f>
        <v>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327</v>
      </c>
      <c r="W124" s="112">
        <v>316</v>
      </c>
      <c r="X124" s="112">
        <v>303</v>
      </c>
      <c r="Y124" s="112">
        <v>324</v>
      </c>
      <c r="Z124" s="112">
        <v>313</v>
      </c>
      <c r="AB124" s="109" t="str">
        <f>TEXT(Z124,"###,###")</f>
        <v>313</v>
      </c>
      <c r="AD124" s="127">
        <f>Z124/$Z$7*100</f>
        <v>100.32051282051282</v>
      </c>
    </row>
    <row r="125" spans="19:32" x14ac:dyDescent="0.25">
      <c r="S125" s="101" t="s">
        <v>101</v>
      </c>
      <c r="T125" s="112"/>
      <c r="U125" s="112"/>
      <c r="V125" s="112">
        <v>4</v>
      </c>
      <c r="W125" s="112">
        <v>0</v>
      </c>
      <c r="X125" s="112">
        <v>9</v>
      </c>
      <c r="Y125" s="112">
        <v>12</v>
      </c>
      <c r="Z125" s="112">
        <v>7</v>
      </c>
      <c r="AB125" s="109" t="str">
        <f>TEXT(Z125,"###,###")</f>
        <v>7</v>
      </c>
      <c r="AD125" s="127">
        <f>Z125/$Z$7*100</f>
        <v>2.2435897435897436</v>
      </c>
    </row>
    <row r="127" spans="19:32" x14ac:dyDescent="0.25">
      <c r="S127" s="101" t="s">
        <v>102</v>
      </c>
      <c r="T127" s="112"/>
      <c r="U127" s="112"/>
      <c r="V127" s="112">
        <v>175</v>
      </c>
      <c r="W127" s="112">
        <v>162</v>
      </c>
      <c r="X127" s="112">
        <v>159</v>
      </c>
      <c r="Y127" s="112">
        <v>166</v>
      </c>
      <c r="Z127" s="112">
        <v>164</v>
      </c>
      <c r="AB127" s="109" t="str">
        <f>TEXT(Z127,"###,###")</f>
        <v>164</v>
      </c>
      <c r="AD127" s="127">
        <f>Z127/$Z$7*100</f>
        <v>52.564102564102569</v>
      </c>
    </row>
    <row r="128" spans="19:32" x14ac:dyDescent="0.25">
      <c r="S128" s="101" t="s">
        <v>103</v>
      </c>
      <c r="T128" s="112"/>
      <c r="U128" s="112"/>
      <c r="V128" s="112">
        <v>158</v>
      </c>
      <c r="W128" s="112">
        <v>154</v>
      </c>
      <c r="X128" s="112">
        <v>147</v>
      </c>
      <c r="Y128" s="112">
        <v>163</v>
      </c>
      <c r="Z128" s="112">
        <v>151</v>
      </c>
      <c r="AB128" s="109" t="str">
        <f>TEXT(Z128,"###,###")</f>
        <v>151</v>
      </c>
      <c r="AD128" s="127">
        <f>Z128/$Z$7*100</f>
        <v>48.397435897435898</v>
      </c>
    </row>
    <row r="130" spans="19:20" x14ac:dyDescent="0.25">
      <c r="S130" s="101" t="s">
        <v>277</v>
      </c>
      <c r="T130" s="127">
        <v>98.076923076923066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2.2435897435897436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2A9F09-F7DE-4875-8A4F-F70EAA337A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C4ECD8E-60E4-4E02-B440-3F9E5ED88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E066FF-548D-43EE-9F1A-F28D7817A7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068214-767E-4893-BFCE-89C6A5599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63C1-CE69-4CE1-A808-BFCC28721D96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9.77 Wujal Wujal,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142</v>
      </c>
      <c r="W4" s="108">
        <v>139</v>
      </c>
      <c r="X4" s="108">
        <v>146</v>
      </c>
      <c r="Y4" s="108">
        <v>191</v>
      </c>
      <c r="Z4" s="108">
        <v>196</v>
      </c>
      <c r="AB4" s="109" t="str">
        <f>TEXT(Z4,"###,###")</f>
        <v>196</v>
      </c>
      <c r="AD4" s="110">
        <f>Z4/Y4-1</f>
        <v>2.6178010471204161E-2</v>
      </c>
      <c r="AF4" s="110">
        <f>Z4/V4-1</f>
        <v>0.38028169014084501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82</v>
      </c>
      <c r="W5" s="108">
        <v>82</v>
      </c>
      <c r="X5" s="108">
        <v>82</v>
      </c>
      <c r="Y5" s="108">
        <v>76</v>
      </c>
      <c r="Z5" s="108">
        <v>104</v>
      </c>
      <c r="AB5" s="109" t="str">
        <f>TEXT(Z5,"###,###")</f>
        <v>104</v>
      </c>
      <c r="AD5" s="110">
        <f t="shared" ref="AD5:AD9" si="0">Z5/Y5-1</f>
        <v>0.36842105263157898</v>
      </c>
      <c r="AF5" s="110">
        <f t="shared" ref="AF5:AF9" si="1">Z5/V5-1</f>
        <v>0.26829268292682928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58</v>
      </c>
      <c r="W6" s="108">
        <v>55</v>
      </c>
      <c r="X6" s="108">
        <v>62</v>
      </c>
      <c r="Y6" s="108">
        <v>113</v>
      </c>
      <c r="Z6" s="108">
        <v>89</v>
      </c>
      <c r="AB6" s="109" t="str">
        <f>TEXT(Z6,"###,###")</f>
        <v>89</v>
      </c>
      <c r="AD6" s="110">
        <f t="shared" si="0"/>
        <v>-0.21238938053097345</v>
      </c>
      <c r="AF6" s="110">
        <f t="shared" si="1"/>
        <v>0.53448275862068972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111</v>
      </c>
      <c r="W7" s="108">
        <v>105</v>
      </c>
      <c r="X7" s="108">
        <v>107</v>
      </c>
      <c r="Y7" s="108">
        <v>127</v>
      </c>
      <c r="Z7" s="108">
        <v>127</v>
      </c>
      <c r="AB7" s="109" t="str">
        <f>TEXT(Z7,"###,###")</f>
        <v>127</v>
      </c>
      <c r="AD7" s="110">
        <f t="shared" si="0"/>
        <v>0</v>
      </c>
      <c r="AF7" s="110">
        <f t="shared" si="1"/>
        <v>0.14414414414414423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127</v>
      </c>
      <c r="P8" s="67"/>
      <c r="S8" s="107" t="s">
        <v>82</v>
      </c>
      <c r="T8" s="108"/>
      <c r="U8" s="108"/>
      <c r="V8" s="108">
        <v>36288.089999999997</v>
      </c>
      <c r="W8" s="108">
        <v>36066.559999999998</v>
      </c>
      <c r="X8" s="108">
        <v>37679</v>
      </c>
      <c r="Y8" s="108">
        <v>26574.85</v>
      </c>
      <c r="Z8" s="108">
        <v>25819.33</v>
      </c>
      <c r="AB8" s="109" t="str">
        <f>TEXT(Z8,"$###,###")</f>
        <v>$25,819</v>
      </c>
      <c r="AD8" s="110">
        <f t="shared" si="0"/>
        <v>-2.8429887656938657E-2</v>
      </c>
      <c r="AF8" s="110">
        <f t="shared" si="1"/>
        <v>-0.28849024569769299</v>
      </c>
    </row>
    <row r="9" spans="1:32" x14ac:dyDescent="0.25">
      <c r="A9" s="30" t="s">
        <v>14</v>
      </c>
      <c r="B9" s="71"/>
      <c r="C9" s="72"/>
      <c r="D9" s="73">
        <f>AD104</f>
        <v>63.775510204081634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49.606299212598429</v>
      </c>
      <c r="P9" s="74" t="s">
        <v>83</v>
      </c>
      <c r="S9" s="107" t="s">
        <v>7</v>
      </c>
      <c r="T9" s="108"/>
      <c r="U9" s="108"/>
      <c r="V9" s="108">
        <v>4341480</v>
      </c>
      <c r="W9" s="108">
        <v>4498405</v>
      </c>
      <c r="X9" s="108">
        <v>4511628</v>
      </c>
      <c r="Y9" s="108">
        <v>5043684</v>
      </c>
      <c r="Z9" s="108">
        <v>4657812</v>
      </c>
      <c r="AB9" s="109" t="str">
        <f>TEXT(Z9/1000000,"$#,###.0")&amp;" mil"</f>
        <v>$4.7 mil</v>
      </c>
      <c r="AD9" s="110">
        <f t="shared" si="0"/>
        <v>-7.6505982531816064E-2</v>
      </c>
      <c r="AF9" s="110">
        <f t="shared" si="1"/>
        <v>7.2862710412117559E-2</v>
      </c>
    </row>
    <row r="10" spans="1:32" x14ac:dyDescent="0.25">
      <c r="A10" s="30" t="s">
        <v>17</v>
      </c>
      <c r="B10" s="71"/>
      <c r="C10" s="72"/>
      <c r="D10" s="73">
        <f>AD105</f>
        <v>36.734693877551024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49.606299212598429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100.78740157480314</v>
      </c>
      <c r="P11" s="74" t="s">
        <v>83</v>
      </c>
      <c r="S11" s="107" t="s">
        <v>29</v>
      </c>
      <c r="T11" s="112"/>
      <c r="U11" s="112"/>
      <c r="V11" s="112">
        <v>143</v>
      </c>
      <c r="W11" s="112">
        <v>143</v>
      </c>
      <c r="X11" s="112">
        <v>145</v>
      </c>
      <c r="Y11" s="112">
        <v>192</v>
      </c>
      <c r="Z11" s="112">
        <v>194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0</v>
      </c>
      <c r="W12" s="112">
        <v>0</v>
      </c>
      <c r="X12" s="112">
        <v>1</v>
      </c>
      <c r="Y12" s="112">
        <v>0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4.591836734693878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4.7244094488188972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12.755102040816327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52.040816326530617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32.307692307692307</v>
      </c>
      <c r="P15" s="74" t="s">
        <v>83</v>
      </c>
      <c r="S15" s="115" t="s">
        <v>59</v>
      </c>
      <c r="T15" s="115"/>
      <c r="U15" s="116"/>
      <c r="V15" s="116">
        <v>0</v>
      </c>
      <c r="W15" s="116">
        <v>0</v>
      </c>
      <c r="X15" s="116">
        <v>4</v>
      </c>
      <c r="Y15" s="112">
        <v>11</v>
      </c>
      <c r="Z15" s="112">
        <v>17</v>
      </c>
      <c r="AB15" s="117">
        <f t="shared" ref="AB15:AB34" si="2">IF(Z15="np",0,Z15/$Z$34)</f>
        <v>8.5858585858585856E-2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26.530612244897959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67.692307692307693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1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Wujal Wujal (2018-19 to 2022-23)</v>
      </c>
      <c r="B19" s="63"/>
      <c r="C19" s="63"/>
      <c r="D19" s="63"/>
      <c r="E19" s="63"/>
      <c r="F19" s="63"/>
      <c r="G19" s="63" t="str">
        <f>$S$1&amp;" ("&amp;$V$2&amp;" to "&amp;$Z$2&amp;")"</f>
        <v>Wujal Wujal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0</v>
      </c>
      <c r="W19" s="116">
        <v>3</v>
      </c>
      <c r="X19" s="116">
        <v>9</v>
      </c>
      <c r="Y19" s="112">
        <v>9</v>
      </c>
      <c r="Z19" s="112">
        <v>8</v>
      </c>
      <c r="AB19" s="117">
        <f t="shared" si="2"/>
        <v>4.0404040404040407E-2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0</v>
      </c>
      <c r="X21" s="116">
        <v>2</v>
      </c>
      <c r="Y21" s="112">
        <v>0</v>
      </c>
      <c r="Z21" s="112">
        <v>0</v>
      </c>
      <c r="AB21" s="117">
        <f t="shared" si="2"/>
        <v>0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0</v>
      </c>
      <c r="X22" s="116">
        <v>3</v>
      </c>
      <c r="Y22" s="112">
        <v>8</v>
      </c>
      <c r="Z22" s="112">
        <v>0</v>
      </c>
      <c r="AB22" s="117">
        <f t="shared" si="2"/>
        <v>0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1</v>
      </c>
      <c r="Y23" s="112">
        <v>4</v>
      </c>
      <c r="Z23" s="112">
        <v>7</v>
      </c>
      <c r="AB23" s="117">
        <f t="shared" si="2"/>
        <v>3.5353535353535352E-2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1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0</v>
      </c>
      <c r="W27" s="116">
        <v>0</v>
      </c>
      <c r="X27" s="116">
        <v>3</v>
      </c>
      <c r="Y27" s="112">
        <v>13</v>
      </c>
      <c r="Z27" s="112">
        <v>5</v>
      </c>
      <c r="AB27" s="117">
        <f t="shared" si="2"/>
        <v>2.5252525252525252E-2</v>
      </c>
    </row>
    <row r="28" spans="1:28" x14ac:dyDescent="0.25">
      <c r="S28" s="115" t="s">
        <v>72</v>
      </c>
      <c r="T28" s="115"/>
      <c r="U28" s="116"/>
      <c r="V28" s="116">
        <v>0</v>
      </c>
      <c r="W28" s="116">
        <v>0</v>
      </c>
      <c r="X28" s="116">
        <v>3</v>
      </c>
      <c r="Y28" s="112">
        <v>5</v>
      </c>
      <c r="Z28" s="112">
        <v>27</v>
      </c>
      <c r="AB28" s="117">
        <f t="shared" si="2"/>
        <v>0.13636363636363635</v>
      </c>
    </row>
    <row r="29" spans="1:28" x14ac:dyDescent="0.25">
      <c r="S29" s="115" t="s">
        <v>73</v>
      </c>
      <c r="T29" s="115"/>
      <c r="U29" s="116"/>
      <c r="V29" s="116">
        <v>82</v>
      </c>
      <c r="W29" s="116">
        <v>62</v>
      </c>
      <c r="X29" s="116">
        <v>49</v>
      </c>
      <c r="Y29" s="112">
        <v>53</v>
      </c>
      <c r="Z29" s="112">
        <v>47</v>
      </c>
      <c r="AB29" s="117">
        <f t="shared" si="2"/>
        <v>0.23737373737373738</v>
      </c>
    </row>
    <row r="30" spans="1:28" x14ac:dyDescent="0.25">
      <c r="S30" s="115" t="s">
        <v>74</v>
      </c>
      <c r="T30" s="115"/>
      <c r="U30" s="116"/>
      <c r="V30" s="116">
        <v>5</v>
      </c>
      <c r="W30" s="116">
        <v>9</v>
      </c>
      <c r="X30" s="116">
        <v>8</v>
      </c>
      <c r="Y30" s="112">
        <v>24</v>
      </c>
      <c r="Z30" s="112">
        <v>10</v>
      </c>
      <c r="AB30" s="117">
        <f t="shared" si="2"/>
        <v>5.0505050505050504E-2</v>
      </c>
    </row>
    <row r="31" spans="1:28" x14ac:dyDescent="0.25">
      <c r="S31" s="115" t="s">
        <v>75</v>
      </c>
      <c r="T31" s="115"/>
      <c r="U31" s="116"/>
      <c r="V31" s="116">
        <v>28</v>
      </c>
      <c r="W31" s="116">
        <v>21</v>
      </c>
      <c r="X31" s="116">
        <v>21</v>
      </c>
      <c r="Y31" s="112">
        <v>20</v>
      </c>
      <c r="Z31" s="112">
        <v>19</v>
      </c>
      <c r="AB31" s="117">
        <f t="shared" si="2"/>
        <v>9.5959595959595953E-2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3</v>
      </c>
      <c r="X32" s="116">
        <v>8</v>
      </c>
      <c r="Y32" s="112">
        <v>9</v>
      </c>
      <c r="Z32" s="112">
        <v>5</v>
      </c>
      <c r="AB32" s="117">
        <f t="shared" si="2"/>
        <v>2.5252525252525252E-2</v>
      </c>
    </row>
    <row r="33" spans="19:32" x14ac:dyDescent="0.25">
      <c r="S33" s="115" t="s">
        <v>77</v>
      </c>
      <c r="T33" s="115"/>
      <c r="U33" s="116"/>
      <c r="V33" s="116">
        <v>18</v>
      </c>
      <c r="W33" s="116">
        <v>41</v>
      </c>
      <c r="X33" s="116">
        <v>31</v>
      </c>
      <c r="Y33" s="112">
        <v>51</v>
      </c>
      <c r="Z33" s="112">
        <v>49</v>
      </c>
      <c r="AB33" s="117">
        <f t="shared" si="2"/>
        <v>0.24747474747474749</v>
      </c>
    </row>
    <row r="34" spans="19:32" x14ac:dyDescent="0.25">
      <c r="S34" s="118" t="s">
        <v>53</v>
      </c>
      <c r="T34" s="118"/>
      <c r="U34" s="119"/>
      <c r="V34" s="119">
        <v>143</v>
      </c>
      <c r="W34" s="119">
        <v>139</v>
      </c>
      <c r="X34" s="119">
        <v>146</v>
      </c>
      <c r="Y34" s="120">
        <v>189</v>
      </c>
      <c r="Z34" s="120">
        <v>198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99</v>
      </c>
      <c r="W37" s="112">
        <v>74</v>
      </c>
      <c r="X37" s="112">
        <v>82</v>
      </c>
      <c r="Y37" s="112">
        <v>93</v>
      </c>
      <c r="Z37" s="112">
        <v>88</v>
      </c>
      <c r="AB37" s="132">
        <f>Z37/Z40*100</f>
        <v>67.692307692307693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</v>
      </c>
      <c r="W38" s="112">
        <v>28</v>
      </c>
      <c r="X38" s="112">
        <v>19</v>
      </c>
      <c r="Y38" s="112">
        <v>36</v>
      </c>
      <c r="Z38" s="112">
        <v>42</v>
      </c>
      <c r="AB38" s="132">
        <f>Z38/Z40*100</f>
        <v>32.307692307692307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117</v>
      </c>
      <c r="W40" s="112">
        <v>102</v>
      </c>
      <c r="X40" s="112">
        <v>101</v>
      </c>
      <c r="Y40" s="112">
        <v>129</v>
      </c>
      <c r="Z40" s="112">
        <v>130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2</v>
      </c>
      <c r="Y45" s="112">
        <v>0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5</v>
      </c>
      <c r="W46" s="112">
        <v>0</v>
      </c>
      <c r="X46" s="112">
        <v>2</v>
      </c>
      <c r="Y46" s="112">
        <v>5</v>
      </c>
      <c r="Z46" s="112">
        <v>4</v>
      </c>
    </row>
    <row r="47" spans="19:32" x14ac:dyDescent="0.25">
      <c r="S47" s="115" t="s">
        <v>39</v>
      </c>
      <c r="T47" s="115"/>
      <c r="U47" s="112"/>
      <c r="V47" s="112">
        <v>3</v>
      </c>
      <c r="W47" s="112">
        <v>6</v>
      </c>
      <c r="X47" s="112">
        <v>7</v>
      </c>
      <c r="Y47" s="112">
        <v>3</v>
      </c>
      <c r="Z47" s="112">
        <v>7</v>
      </c>
    </row>
    <row r="48" spans="19:32" x14ac:dyDescent="0.25">
      <c r="S48" s="115" t="s">
        <v>40</v>
      </c>
      <c r="T48" s="115"/>
      <c r="U48" s="112"/>
      <c r="V48" s="112">
        <v>12</v>
      </c>
      <c r="W48" s="112">
        <v>12</v>
      </c>
      <c r="X48" s="112">
        <v>9</v>
      </c>
      <c r="Y48" s="112">
        <v>17</v>
      </c>
      <c r="Z48" s="112">
        <v>18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</v>
      </c>
      <c r="W49" s="112">
        <v>10</v>
      </c>
      <c r="X49" s="112">
        <v>7</v>
      </c>
      <c r="Y49" s="112">
        <v>10</v>
      </c>
      <c r="Z49" s="112">
        <v>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Wujal Wujal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</v>
      </c>
      <c r="W50" s="112">
        <v>13</v>
      </c>
      <c r="X50" s="112">
        <v>8</v>
      </c>
      <c r="Y50" s="112">
        <v>5</v>
      </c>
      <c r="Z50" s="112">
        <v>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</v>
      </c>
      <c r="W51" s="112">
        <v>9</v>
      </c>
      <c r="X51" s="112">
        <v>10</v>
      </c>
      <c r="Y51" s="112">
        <v>7</v>
      </c>
      <c r="Z51" s="112">
        <v>9</v>
      </c>
    </row>
    <row r="52" spans="1:26" ht="15" customHeight="1" x14ac:dyDescent="0.25">
      <c r="S52" s="115" t="s">
        <v>44</v>
      </c>
      <c r="T52" s="115"/>
      <c r="U52" s="112"/>
      <c r="V52" s="112">
        <v>7</v>
      </c>
      <c r="W52" s="112">
        <v>8</v>
      </c>
      <c r="X52" s="112">
        <v>10</v>
      </c>
      <c r="Y52" s="112">
        <v>9</v>
      </c>
      <c r="Z52" s="112">
        <v>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</v>
      </c>
      <c r="W53" s="112">
        <v>9</v>
      </c>
      <c r="X53" s="112">
        <v>17</v>
      </c>
      <c r="Y53" s="112">
        <v>17</v>
      </c>
      <c r="Z53" s="112">
        <v>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</v>
      </c>
      <c r="W54" s="112">
        <v>11</v>
      </c>
      <c r="X54" s="112">
        <v>5</v>
      </c>
      <c r="Y54" s="112">
        <v>8</v>
      </c>
      <c r="Z54" s="112">
        <v>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</v>
      </c>
      <c r="W55" s="112">
        <v>10</v>
      </c>
      <c r="X55" s="112">
        <v>5</v>
      </c>
      <c r="Y55" s="112">
        <v>6</v>
      </c>
      <c r="Z55" s="112">
        <v>0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5</v>
      </c>
      <c r="Z56" s="112">
        <v>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</v>
      </c>
      <c r="W61" s="112">
        <v>81</v>
      </c>
      <c r="X61" s="112">
        <v>82</v>
      </c>
      <c r="Y61" s="112">
        <v>78</v>
      </c>
      <c r="Z61" s="112">
        <v>105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Wujal Wujal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0</v>
      </c>
      <c r="W65" s="112">
        <v>0</v>
      </c>
      <c r="X65" s="112">
        <v>2</v>
      </c>
      <c r="Y65" s="112">
        <v>6</v>
      </c>
      <c r="Z65" s="112">
        <v>5</v>
      </c>
    </row>
    <row r="66" spans="1:26" x14ac:dyDescent="0.25">
      <c r="S66" s="115" t="s">
        <v>39</v>
      </c>
      <c r="T66" s="115"/>
      <c r="U66" s="112"/>
      <c r="V66" s="112">
        <v>4</v>
      </c>
      <c r="W66" s="112">
        <v>4</v>
      </c>
      <c r="X66" s="112">
        <v>7</v>
      </c>
      <c r="Y66" s="112">
        <v>3</v>
      </c>
      <c r="Z66" s="112">
        <v>0</v>
      </c>
    </row>
    <row r="67" spans="1:26" x14ac:dyDescent="0.25">
      <c r="S67" s="115" t="s">
        <v>40</v>
      </c>
      <c r="T67" s="115"/>
      <c r="U67" s="112"/>
      <c r="V67" s="112">
        <v>7</v>
      </c>
      <c r="W67" s="112">
        <v>4</v>
      </c>
      <c r="X67" s="112">
        <v>7</v>
      </c>
      <c r="Y67" s="112">
        <v>20</v>
      </c>
      <c r="Z67" s="112">
        <v>10</v>
      </c>
    </row>
    <row r="68" spans="1:26" x14ac:dyDescent="0.25">
      <c r="S68" s="115" t="s">
        <v>41</v>
      </c>
      <c r="T68" s="115"/>
      <c r="U68" s="112"/>
      <c r="V68" s="112">
        <v>7</v>
      </c>
      <c r="W68" s="112">
        <v>8</v>
      </c>
      <c r="X68" s="112">
        <v>8</v>
      </c>
      <c r="Y68" s="112">
        <v>21</v>
      </c>
      <c r="Z68" s="112">
        <v>14</v>
      </c>
    </row>
    <row r="69" spans="1:26" x14ac:dyDescent="0.25">
      <c r="S69" s="115" t="s">
        <v>42</v>
      </c>
      <c r="T69" s="115"/>
      <c r="U69" s="112"/>
      <c r="V69" s="112">
        <v>7</v>
      </c>
      <c r="W69" s="112">
        <v>3</v>
      </c>
      <c r="X69" s="112">
        <v>8</v>
      </c>
      <c r="Y69" s="112">
        <v>6</v>
      </c>
      <c r="Z69" s="112">
        <v>14</v>
      </c>
    </row>
    <row r="70" spans="1:26" x14ac:dyDescent="0.25">
      <c r="S70" s="115" t="s">
        <v>43</v>
      </c>
      <c r="T70" s="115"/>
      <c r="U70" s="112"/>
      <c r="V70" s="112">
        <v>9</v>
      </c>
      <c r="W70" s="112">
        <v>7</v>
      </c>
      <c r="X70" s="112">
        <v>3</v>
      </c>
      <c r="Y70" s="112">
        <v>10</v>
      </c>
      <c r="Z70" s="112">
        <v>7</v>
      </c>
    </row>
    <row r="71" spans="1:26" x14ac:dyDescent="0.25">
      <c r="S71" s="115" t="s">
        <v>44</v>
      </c>
      <c r="T71" s="115"/>
      <c r="U71" s="112"/>
      <c r="V71" s="112">
        <v>12</v>
      </c>
      <c r="W71" s="112">
        <v>5</v>
      </c>
      <c r="X71" s="112">
        <v>7</v>
      </c>
      <c r="Y71" s="112">
        <v>10</v>
      </c>
      <c r="Z71" s="112">
        <v>9</v>
      </c>
    </row>
    <row r="72" spans="1:26" x14ac:dyDescent="0.25">
      <c r="S72" s="115" t="s">
        <v>45</v>
      </c>
      <c r="T72" s="115"/>
      <c r="U72" s="112"/>
      <c r="V72" s="112">
        <v>3</v>
      </c>
      <c r="W72" s="112">
        <v>10</v>
      </c>
      <c r="X72" s="112">
        <v>10</v>
      </c>
      <c r="Y72" s="112">
        <v>13</v>
      </c>
      <c r="Z72" s="112">
        <v>7</v>
      </c>
    </row>
    <row r="73" spans="1:26" x14ac:dyDescent="0.25">
      <c r="S73" s="115" t="s">
        <v>46</v>
      </c>
      <c r="T73" s="115"/>
      <c r="U73" s="112"/>
      <c r="V73" s="112">
        <v>4</v>
      </c>
      <c r="W73" s="112">
        <v>6</v>
      </c>
      <c r="X73" s="112">
        <v>4</v>
      </c>
      <c r="Y73" s="112">
        <v>6</v>
      </c>
      <c r="Z73" s="112">
        <v>3</v>
      </c>
    </row>
    <row r="74" spans="1:26" x14ac:dyDescent="0.25">
      <c r="S74" s="115" t="s">
        <v>47</v>
      </c>
      <c r="T74" s="115"/>
      <c r="U74" s="112"/>
      <c r="V74" s="112">
        <v>4</v>
      </c>
      <c r="W74" s="112">
        <v>13</v>
      </c>
      <c r="X74" s="112">
        <v>3</v>
      </c>
      <c r="Y74" s="112">
        <v>5</v>
      </c>
      <c r="Z74" s="112">
        <v>10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1</v>
      </c>
      <c r="Y75" s="112">
        <v>0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3</v>
      </c>
      <c r="X76" s="112">
        <v>1</v>
      </c>
      <c r="Y76" s="112">
        <v>3</v>
      </c>
      <c r="Z76" s="112">
        <v>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64</v>
      </c>
      <c r="W80" s="112">
        <v>60</v>
      </c>
      <c r="X80" s="112">
        <v>62</v>
      </c>
      <c r="Y80" s="112">
        <v>109</v>
      </c>
      <c r="Z80" s="112">
        <v>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Wujal Wujal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</v>
      </c>
      <c r="W83" s="112">
        <v>10</v>
      </c>
      <c r="X83" s="112">
        <v>4</v>
      </c>
      <c r="Y83" s="112">
        <v>9</v>
      </c>
      <c r="Z83" s="112">
        <v>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6</v>
      </c>
      <c r="W84" s="112">
        <v>4</v>
      </c>
      <c r="X84" s="112">
        <v>5</v>
      </c>
      <c r="Y84" s="112">
        <v>7</v>
      </c>
      <c r="Z84" s="112">
        <v>11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</v>
      </c>
      <c r="W85" s="112">
        <v>8</v>
      </c>
      <c r="X85" s="112">
        <v>3</v>
      </c>
      <c r="Y85" s="112">
        <v>4</v>
      </c>
      <c r="Z85" s="112">
        <v>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196</v>
      </c>
      <c r="D86" s="96">
        <f t="shared" ref="D86:D91" si="4">AD4</f>
        <v>2.6178010471204161E-2</v>
      </c>
      <c r="E86" s="97">
        <f t="shared" ref="E86:E91" si="5">AD4</f>
        <v>2.6178010471204161E-2</v>
      </c>
      <c r="F86" s="96">
        <f t="shared" ref="F86:F91" si="6">AF4</f>
        <v>0.38028169014084501</v>
      </c>
      <c r="G86" s="97">
        <f t="shared" ref="G86:G91" si="7">AF4</f>
        <v>0.38028169014084501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7</v>
      </c>
      <c r="W86" s="112">
        <v>8</v>
      </c>
      <c r="X86" s="112">
        <v>9</v>
      </c>
      <c r="Y86" s="112">
        <v>11</v>
      </c>
      <c r="Z86" s="112">
        <v>12</v>
      </c>
    </row>
    <row r="87" spans="1:30" ht="15" customHeight="1" x14ac:dyDescent="0.25">
      <c r="A87" s="98" t="s">
        <v>4</v>
      </c>
      <c r="B87" s="49"/>
      <c r="C87" s="57" t="str">
        <f t="shared" si="3"/>
        <v>104</v>
      </c>
      <c r="D87" s="96">
        <f t="shared" si="4"/>
        <v>0.36842105263157898</v>
      </c>
      <c r="E87" s="97">
        <f t="shared" si="5"/>
        <v>0.36842105263157898</v>
      </c>
      <c r="F87" s="96">
        <f t="shared" si="6"/>
        <v>0.26829268292682928</v>
      </c>
      <c r="G87" s="97">
        <f t="shared" si="7"/>
        <v>0.26829268292682928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89</v>
      </c>
      <c r="D88" s="96">
        <f t="shared" si="4"/>
        <v>-0.21238938053097345</v>
      </c>
      <c r="E88" s="97">
        <f t="shared" si="5"/>
        <v>-0.21238938053097345</v>
      </c>
      <c r="F88" s="96">
        <f t="shared" si="6"/>
        <v>0.53448275862068972</v>
      </c>
      <c r="G88" s="97">
        <f t="shared" si="7"/>
        <v>0.53448275862068972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127</v>
      </c>
      <c r="D89" s="96">
        <f t="shared" si="4"/>
        <v>0</v>
      </c>
      <c r="E89" s="97">
        <f t="shared" si="5"/>
        <v>0</v>
      </c>
      <c r="F89" s="96">
        <f t="shared" si="6"/>
        <v>0.14414414414414423</v>
      </c>
      <c r="G89" s="97">
        <f t="shared" si="7"/>
        <v>0.14414414414414423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6</v>
      </c>
      <c r="W89" s="112">
        <v>3</v>
      </c>
      <c r="X89" s="112">
        <v>3</v>
      </c>
      <c r="Y89" s="112">
        <v>7</v>
      </c>
      <c r="Z89" s="112">
        <v>6</v>
      </c>
    </row>
    <row r="90" spans="1:30" ht="15" customHeight="1" x14ac:dyDescent="0.25">
      <c r="A90" s="49" t="s">
        <v>95</v>
      </c>
      <c r="B90" s="49"/>
      <c r="C90" s="57" t="str">
        <f t="shared" si="3"/>
        <v>$25,819</v>
      </c>
      <c r="D90" s="96">
        <f t="shared" si="4"/>
        <v>-2.8429887656938657E-2</v>
      </c>
      <c r="E90" s="97">
        <f t="shared" si="5"/>
        <v>-2.8429887656938657E-2</v>
      </c>
      <c r="F90" s="96">
        <f t="shared" si="6"/>
        <v>-0.28849024569769299</v>
      </c>
      <c r="G90" s="97">
        <f t="shared" si="7"/>
        <v>-0.28849024569769299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15</v>
      </c>
      <c r="W90" s="112">
        <v>10</v>
      </c>
      <c r="X90" s="112">
        <v>12</v>
      </c>
      <c r="Y90" s="112">
        <v>9</v>
      </c>
      <c r="Z90" s="112">
        <v>17</v>
      </c>
    </row>
    <row r="91" spans="1:30" ht="15" customHeight="1" x14ac:dyDescent="0.25">
      <c r="A91" s="49" t="s">
        <v>7</v>
      </c>
      <c r="B91" s="49"/>
      <c r="C91" s="57" t="str">
        <f t="shared" si="3"/>
        <v>$4.7 mil</v>
      </c>
      <c r="D91" s="96">
        <f t="shared" si="4"/>
        <v>-7.6505982531816064E-2</v>
      </c>
      <c r="E91" s="97">
        <f t="shared" si="5"/>
        <v>-7.6505982531816064E-2</v>
      </c>
      <c r="F91" s="96">
        <f t="shared" si="6"/>
        <v>7.2862710412117559E-2</v>
      </c>
      <c r="G91" s="97">
        <f t="shared" si="7"/>
        <v>7.2862710412117559E-2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58</v>
      </c>
      <c r="W91" s="112">
        <v>62</v>
      </c>
      <c r="X91" s="112">
        <v>55</v>
      </c>
      <c r="Y91" s="112">
        <v>55</v>
      </c>
      <c r="Z91" s="112">
        <v>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0</v>
      </c>
      <c r="W93" s="112">
        <v>3</v>
      </c>
      <c r="X93" s="112">
        <v>6</v>
      </c>
      <c r="Y93" s="112">
        <v>4</v>
      </c>
      <c r="Z93" s="112">
        <v>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10</v>
      </c>
      <c r="W94" s="112">
        <v>12</v>
      </c>
      <c r="X94" s="112">
        <v>18</v>
      </c>
      <c r="Y94" s="112">
        <v>14</v>
      </c>
      <c r="Z94" s="112">
        <v>19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13</v>
      </c>
      <c r="W96" s="112">
        <v>11</v>
      </c>
      <c r="X96" s="112">
        <v>13</v>
      </c>
      <c r="Y96" s="112">
        <v>18</v>
      </c>
      <c r="Z96" s="112">
        <v>11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12</v>
      </c>
      <c r="W97" s="112">
        <v>12</v>
      </c>
      <c r="X97" s="112">
        <v>7</v>
      </c>
      <c r="Y97" s="112">
        <v>13</v>
      </c>
      <c r="Z97" s="112">
        <v>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7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5</v>
      </c>
      <c r="W100" s="112">
        <v>0</v>
      </c>
      <c r="X100" s="112">
        <v>0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56</v>
      </c>
      <c r="W101" s="112">
        <v>42</v>
      </c>
      <c r="X101" s="112">
        <v>52</v>
      </c>
      <c r="Y101" s="112">
        <v>67</v>
      </c>
      <c r="Z101" s="112">
        <v>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40</v>
      </c>
      <c r="W104" s="112">
        <v>72</v>
      </c>
      <c r="X104" s="112">
        <v>74</v>
      </c>
      <c r="Y104" s="112">
        <v>107</v>
      </c>
      <c r="Z104" s="112">
        <v>125</v>
      </c>
      <c r="AB104" s="109" t="str">
        <f>TEXT(Z104,"###,###")</f>
        <v>125</v>
      </c>
      <c r="AD104" s="130">
        <f>Z104/($Z$4)*100</f>
        <v>63.775510204081634</v>
      </c>
      <c r="AF104" s="109"/>
    </row>
    <row r="105" spans="1:32" x14ac:dyDescent="0.25">
      <c r="S105" s="115" t="s">
        <v>17</v>
      </c>
      <c r="T105" s="115"/>
      <c r="U105" s="112"/>
      <c r="V105" s="112">
        <v>101</v>
      </c>
      <c r="W105" s="112">
        <v>73</v>
      </c>
      <c r="X105" s="112">
        <v>69</v>
      </c>
      <c r="Y105" s="112">
        <v>80</v>
      </c>
      <c r="Z105" s="112">
        <v>72</v>
      </c>
      <c r="AB105" s="109" t="str">
        <f>TEXT(Z105,"###,###")</f>
        <v>72</v>
      </c>
      <c r="AD105" s="130">
        <f>Z105/($Z$4)*100</f>
        <v>36.734693877551024</v>
      </c>
      <c r="AF105" s="109"/>
    </row>
    <row r="106" spans="1:32" x14ac:dyDescent="0.25">
      <c r="S106" s="118" t="s">
        <v>53</v>
      </c>
      <c r="T106" s="118"/>
      <c r="U106" s="120"/>
      <c r="V106" s="120">
        <v>141</v>
      </c>
      <c r="W106" s="120">
        <v>145</v>
      </c>
      <c r="X106" s="120">
        <v>143</v>
      </c>
      <c r="Y106" s="120">
        <v>187</v>
      </c>
      <c r="Z106" s="120">
        <v>197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0</v>
      </c>
      <c r="W108" s="112">
        <v>4</v>
      </c>
      <c r="X108" s="112">
        <v>8</v>
      </c>
      <c r="Y108" s="112">
        <v>13</v>
      </c>
      <c r="Z108" s="112">
        <v>9</v>
      </c>
      <c r="AB108" s="109" t="str">
        <f>TEXT(Z108,"###,###")</f>
        <v>9</v>
      </c>
      <c r="AD108" s="130">
        <f>Z108/($Z$4)*100</f>
        <v>4.591836734693878</v>
      </c>
      <c r="AF108" s="109"/>
    </row>
    <row r="109" spans="1:32" x14ac:dyDescent="0.25">
      <c r="S109" s="115" t="s">
        <v>20</v>
      </c>
      <c r="T109" s="115"/>
      <c r="U109" s="112"/>
      <c r="V109" s="112">
        <v>0</v>
      </c>
      <c r="W109" s="112">
        <v>23</v>
      </c>
      <c r="X109" s="112">
        <v>10</v>
      </c>
      <c r="Y109" s="112">
        <v>4</v>
      </c>
      <c r="Z109" s="112">
        <v>25</v>
      </c>
      <c r="AB109" s="109" t="str">
        <f>TEXT(Z109,"###,###")</f>
        <v>25</v>
      </c>
      <c r="AD109" s="130">
        <f>Z109/($Z$4)*100</f>
        <v>12.755102040816327</v>
      </c>
      <c r="AF109" s="109"/>
    </row>
    <row r="110" spans="1:32" x14ac:dyDescent="0.25">
      <c r="S110" s="115" t="s">
        <v>21</v>
      </c>
      <c r="T110" s="115"/>
      <c r="U110" s="112"/>
      <c r="V110" s="112">
        <v>116</v>
      </c>
      <c r="W110" s="112">
        <v>91</v>
      </c>
      <c r="X110" s="112">
        <v>101</v>
      </c>
      <c r="Y110" s="112">
        <v>123</v>
      </c>
      <c r="Z110" s="112">
        <v>102</v>
      </c>
      <c r="AB110" s="109" t="str">
        <f>TEXT(Z110,"###,###")</f>
        <v>102</v>
      </c>
      <c r="AD110" s="130">
        <f>Z110/($Z$4)*100</f>
        <v>52.040816326530617</v>
      </c>
      <c r="AF110" s="109"/>
    </row>
    <row r="111" spans="1:32" x14ac:dyDescent="0.25">
      <c r="S111" s="115" t="s">
        <v>22</v>
      </c>
      <c r="T111" s="115"/>
      <c r="U111" s="112"/>
      <c r="V111" s="112">
        <v>18</v>
      </c>
      <c r="W111" s="112">
        <v>20</v>
      </c>
      <c r="X111" s="112">
        <v>24</v>
      </c>
      <c r="Y111" s="112">
        <v>43</v>
      </c>
      <c r="Z111" s="112">
        <v>52</v>
      </c>
      <c r="AB111" s="109" t="str">
        <f>TEXT(Z111,"###,###")</f>
        <v>52</v>
      </c>
      <c r="AD111" s="130">
        <f>Z111/($Z$4)*100</f>
        <v>26.530612244897959</v>
      </c>
      <c r="AF111" s="109"/>
    </row>
    <row r="112" spans="1:32" x14ac:dyDescent="0.25">
      <c r="S112" s="118" t="s">
        <v>53</v>
      </c>
      <c r="T112" s="118"/>
      <c r="U112" s="112"/>
      <c r="V112" s="112">
        <v>138</v>
      </c>
      <c r="W112" s="112">
        <v>140</v>
      </c>
      <c r="X112" s="112">
        <v>146</v>
      </c>
      <c r="Y112" s="112">
        <v>194</v>
      </c>
      <c r="Z112" s="112">
        <v>198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39.880000000000003</v>
      </c>
      <c r="W118" s="131">
        <v>42.26</v>
      </c>
      <c r="X118" s="131">
        <v>41.31</v>
      </c>
      <c r="Y118" s="131">
        <v>41.95</v>
      </c>
      <c r="Z118" s="131">
        <v>41.05</v>
      </c>
      <c r="AB118" s="109" t="str">
        <f>TEXT(Z118,"##.0")</f>
        <v>41.1</v>
      </c>
    </row>
    <row r="120" spans="19:32" x14ac:dyDescent="0.25">
      <c r="S120" s="101" t="s">
        <v>97</v>
      </c>
      <c r="T120" s="112"/>
      <c r="U120" s="112"/>
      <c r="V120" s="112">
        <v>111</v>
      </c>
      <c r="W120" s="112">
        <v>99</v>
      </c>
      <c r="X120" s="112">
        <v>103</v>
      </c>
      <c r="Y120" s="112">
        <v>121</v>
      </c>
      <c r="Z120" s="112">
        <v>128</v>
      </c>
      <c r="AB120" s="109" t="str">
        <f>TEXT(Z120,"###,###")</f>
        <v>128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6</v>
      </c>
      <c r="AB122" s="109" t="str">
        <f>TEXT(Z122,"###,###")</f>
        <v>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111</v>
      </c>
      <c r="W124" s="112">
        <v>99</v>
      </c>
      <c r="X124" s="112">
        <v>103</v>
      </c>
      <c r="Y124" s="112">
        <v>121</v>
      </c>
      <c r="Z124" s="112">
        <v>134</v>
      </c>
      <c r="AB124" s="109" t="str">
        <f>TEXT(Z124,"###,###")</f>
        <v>134</v>
      </c>
      <c r="AD124" s="127">
        <f>Z124/$Z$7*100</f>
        <v>105.51181102362204</v>
      </c>
    </row>
    <row r="125" spans="19:32" x14ac:dyDescent="0.25">
      <c r="S125" s="101" t="s">
        <v>101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6</v>
      </c>
      <c r="AB125" s="109" t="str">
        <f>TEXT(Z125,"###,###")</f>
        <v>6</v>
      </c>
      <c r="AD125" s="127">
        <f>Z125/$Z$7*100</f>
        <v>4.7244094488188972</v>
      </c>
    </row>
    <row r="127" spans="19:32" x14ac:dyDescent="0.25">
      <c r="S127" s="101" t="s">
        <v>102</v>
      </c>
      <c r="T127" s="112"/>
      <c r="U127" s="112"/>
      <c r="V127" s="112">
        <v>61</v>
      </c>
      <c r="W127" s="112">
        <v>57</v>
      </c>
      <c r="X127" s="112">
        <v>57</v>
      </c>
      <c r="Y127" s="112">
        <v>55</v>
      </c>
      <c r="Z127" s="112">
        <v>63</v>
      </c>
      <c r="AB127" s="109" t="str">
        <f>TEXT(Z127,"###,###")</f>
        <v>63</v>
      </c>
      <c r="AD127" s="127">
        <f>Z127/$Z$7*100</f>
        <v>49.606299212598429</v>
      </c>
    </row>
    <row r="128" spans="19:32" x14ac:dyDescent="0.25">
      <c r="S128" s="101" t="s">
        <v>103</v>
      </c>
      <c r="T128" s="112"/>
      <c r="U128" s="112"/>
      <c r="V128" s="112">
        <v>51</v>
      </c>
      <c r="W128" s="112">
        <v>43</v>
      </c>
      <c r="X128" s="112">
        <v>50</v>
      </c>
      <c r="Y128" s="112">
        <v>72</v>
      </c>
      <c r="Z128" s="112">
        <v>63</v>
      </c>
      <c r="AB128" s="109" t="str">
        <f>TEXT(Z128,"###,###")</f>
        <v>63</v>
      </c>
      <c r="AD128" s="127">
        <f>Z128/$Z$7*100</f>
        <v>49.606299212598429</v>
      </c>
    </row>
    <row r="130" spans="19:20" x14ac:dyDescent="0.25">
      <c r="S130" s="101" t="s">
        <v>277</v>
      </c>
      <c r="T130" s="127">
        <v>100.78740157480314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4.7244094488188972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15B099-FAC0-4F9C-AB32-D6398CC42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7850D05-60B9-46FF-9F47-D2D3EA296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FCE128-45E9-4DDA-B22B-A00279AEB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667B01A-F812-4693-888A-6BAD66677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FE19-0E47-4138-BFA9-74572F28350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188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188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9.78 Yarrabah,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771</v>
      </c>
      <c r="W4" s="108">
        <v>757</v>
      </c>
      <c r="X4" s="108">
        <v>926</v>
      </c>
      <c r="Y4" s="108">
        <v>1060</v>
      </c>
      <c r="Z4" s="108">
        <v>977</v>
      </c>
      <c r="AB4" s="109" t="str">
        <f>TEXT(Z4,"###,###")</f>
        <v>977</v>
      </c>
      <c r="AD4" s="110">
        <f>Z4/Y4-1</f>
        <v>-7.8301886792452868E-2</v>
      </c>
      <c r="AF4" s="110">
        <f>Z4/V4-1</f>
        <v>0.26718547341115428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424</v>
      </c>
      <c r="W5" s="108">
        <v>394</v>
      </c>
      <c r="X5" s="108">
        <v>516</v>
      </c>
      <c r="Y5" s="108">
        <v>579</v>
      </c>
      <c r="Z5" s="108">
        <v>506</v>
      </c>
      <c r="AB5" s="109" t="str">
        <f>TEXT(Z5,"###,###")</f>
        <v>506</v>
      </c>
      <c r="AD5" s="110">
        <f t="shared" ref="AD5:AD9" si="0">Z5/Y5-1</f>
        <v>-0.12607944732297061</v>
      </c>
      <c r="AF5" s="110">
        <f t="shared" ref="AF5:AF9" si="1">Z5/V5-1</f>
        <v>0.19339622641509435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349</v>
      </c>
      <c r="W6" s="108">
        <v>366</v>
      </c>
      <c r="X6" s="108">
        <v>410</v>
      </c>
      <c r="Y6" s="108">
        <v>484</v>
      </c>
      <c r="Z6" s="108">
        <v>469</v>
      </c>
      <c r="AB6" s="109" t="str">
        <f>TEXT(Z6,"###,###")</f>
        <v>469</v>
      </c>
      <c r="AD6" s="110">
        <f t="shared" si="0"/>
        <v>-3.0991735537190035E-2</v>
      </c>
      <c r="AF6" s="110">
        <f t="shared" si="1"/>
        <v>0.34383954154727792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584</v>
      </c>
      <c r="W7" s="108">
        <v>612</v>
      </c>
      <c r="X7" s="108">
        <v>699</v>
      </c>
      <c r="Y7" s="108">
        <v>765</v>
      </c>
      <c r="Z7" s="108">
        <v>726</v>
      </c>
      <c r="AB7" s="109" t="str">
        <f>TEXT(Z7,"###,###")</f>
        <v>726</v>
      </c>
      <c r="AD7" s="110">
        <f t="shared" si="0"/>
        <v>-5.0980392156862786E-2</v>
      </c>
      <c r="AF7" s="110">
        <f t="shared" si="1"/>
        <v>0.24315068493150682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977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726</v>
      </c>
      <c r="P8" s="67"/>
      <c r="S8" s="107" t="s">
        <v>82</v>
      </c>
      <c r="T8" s="108"/>
      <c r="U8" s="108"/>
      <c r="V8" s="108">
        <v>38960.28</v>
      </c>
      <c r="W8" s="108">
        <v>38763.94</v>
      </c>
      <c r="X8" s="108">
        <v>29789</v>
      </c>
      <c r="Y8" s="108">
        <v>31714.52</v>
      </c>
      <c r="Z8" s="108">
        <v>38069.980000000003</v>
      </c>
      <c r="AB8" s="109" t="str">
        <f>TEXT(Z8,"$###,###")</f>
        <v>$38,070</v>
      </c>
      <c r="AD8" s="110">
        <f t="shared" si="0"/>
        <v>0.20039590698519172</v>
      </c>
      <c r="AF8" s="110">
        <f t="shared" si="1"/>
        <v>-2.2851478480134024E-2</v>
      </c>
    </row>
    <row r="9" spans="1:32" x14ac:dyDescent="0.25">
      <c r="A9" s="30" t="s">
        <v>14</v>
      </c>
      <c r="B9" s="71"/>
      <c r="C9" s="72"/>
      <c r="D9" s="73">
        <f>AD104</f>
        <v>61.412487205731836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50.137741046831948</v>
      </c>
      <c r="P9" s="74" t="s">
        <v>83</v>
      </c>
      <c r="S9" s="107" t="s">
        <v>7</v>
      </c>
      <c r="T9" s="108"/>
      <c r="U9" s="108"/>
      <c r="V9" s="108">
        <v>22797315</v>
      </c>
      <c r="W9" s="108">
        <v>25108138</v>
      </c>
      <c r="X9" s="108">
        <v>25793816</v>
      </c>
      <c r="Y9" s="108">
        <v>27485295</v>
      </c>
      <c r="Z9" s="108">
        <v>29632782</v>
      </c>
      <c r="AB9" s="109" t="str">
        <f>TEXT(Z9/1000000,"$#,###.0")&amp;" mil"</f>
        <v>$29.6 mil</v>
      </c>
      <c r="AD9" s="110">
        <f t="shared" si="0"/>
        <v>7.8132215790297943E-2</v>
      </c>
      <c r="AF9" s="110">
        <f t="shared" si="1"/>
        <v>0.29983649390290035</v>
      </c>
    </row>
    <row r="10" spans="1:32" x14ac:dyDescent="0.25">
      <c r="A10" s="30" t="s">
        <v>17</v>
      </c>
      <c r="B10" s="71"/>
      <c r="C10" s="72"/>
      <c r="D10" s="73">
        <f>AD105</f>
        <v>36.642784032753326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49.173553719008268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98.071625344352626</v>
      </c>
      <c r="P11" s="74" t="s">
        <v>83</v>
      </c>
      <c r="S11" s="107" t="s">
        <v>29</v>
      </c>
      <c r="T11" s="112"/>
      <c r="U11" s="112"/>
      <c r="V11" s="112">
        <v>760</v>
      </c>
      <c r="W11" s="112">
        <v>745</v>
      </c>
      <c r="X11" s="112">
        <v>910</v>
      </c>
      <c r="Y11" s="112">
        <v>1044</v>
      </c>
      <c r="Z11" s="112">
        <v>963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83</v>
      </c>
      <c r="S12" s="107" t="s">
        <v>30</v>
      </c>
      <c r="T12" s="112"/>
      <c r="U12" s="112"/>
      <c r="V12" s="112">
        <v>10</v>
      </c>
      <c r="W12" s="112">
        <v>9</v>
      </c>
      <c r="X12" s="112">
        <v>16</v>
      </c>
      <c r="Y12" s="112">
        <v>15</v>
      </c>
      <c r="Z12" s="112">
        <v>13</v>
      </c>
    </row>
    <row r="13" spans="1:32" ht="15" customHeight="1" x14ac:dyDescent="0.25">
      <c r="A13" s="30" t="s">
        <v>19</v>
      </c>
      <c r="B13" s="72"/>
      <c r="C13" s="72"/>
      <c r="D13" s="73">
        <f>AD108</f>
        <v>3.9918116683725691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1.3774104683195594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13.920163766632548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52.917093142272265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17.916666666666668</v>
      </c>
      <c r="P15" s="74" t="s">
        <v>83</v>
      </c>
      <c r="S15" s="115" t="s">
        <v>59</v>
      </c>
      <c r="T15" s="115"/>
      <c r="U15" s="116"/>
      <c r="V15" s="116">
        <v>43</v>
      </c>
      <c r="W15" s="116">
        <v>9</v>
      </c>
      <c r="X15" s="116">
        <v>57</v>
      </c>
      <c r="Y15" s="112">
        <v>62</v>
      </c>
      <c r="Z15" s="112">
        <v>31</v>
      </c>
      <c r="AB15" s="117">
        <f t="shared" ref="AB15:AB34" si="2">IF(Z15="np",0,Z15/$Z$34)</f>
        <v>3.1794871794871796E-2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27.226202661207775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82.083333333333329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9</v>
      </c>
      <c r="X16" s="116">
        <v>6</v>
      </c>
      <c r="Y16" s="112">
        <v>9</v>
      </c>
      <c r="Z16" s="112">
        <v>6</v>
      </c>
      <c r="AB16" s="117">
        <f t="shared" si="2"/>
        <v>6.1538461538461538E-3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3</v>
      </c>
      <c r="X17" s="116">
        <v>9</v>
      </c>
      <c r="Y17" s="112">
        <v>9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Yarrabah (2018-19 to 2022-23)</v>
      </c>
      <c r="B19" s="63"/>
      <c r="C19" s="63"/>
      <c r="D19" s="63"/>
      <c r="E19" s="63"/>
      <c r="F19" s="63"/>
      <c r="G19" s="63" t="str">
        <f>$S$1&amp;" ("&amp;$V$2&amp;" to "&amp;$Z$2&amp;")"</f>
        <v>Yarrabah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40</v>
      </c>
      <c r="W19" s="116">
        <v>38</v>
      </c>
      <c r="X19" s="116">
        <v>44</v>
      </c>
      <c r="Y19" s="112">
        <v>57</v>
      </c>
      <c r="Z19" s="112">
        <v>56</v>
      </c>
      <c r="AB19" s="117">
        <f t="shared" si="2"/>
        <v>5.7435897435897436E-2</v>
      </c>
    </row>
    <row r="20" spans="1:28" x14ac:dyDescent="0.25">
      <c r="S20" s="115" t="s">
        <v>64</v>
      </c>
      <c r="T20" s="115"/>
      <c r="U20" s="116"/>
      <c r="V20" s="116">
        <v>5</v>
      </c>
      <c r="W20" s="116">
        <v>0</v>
      </c>
      <c r="X20" s="116">
        <v>6</v>
      </c>
      <c r="Y20" s="112">
        <v>7</v>
      </c>
      <c r="Z20" s="112">
        <v>4</v>
      </c>
      <c r="AB20" s="117">
        <f t="shared" si="2"/>
        <v>4.1025641025641026E-3</v>
      </c>
    </row>
    <row r="21" spans="1:28" x14ac:dyDescent="0.25">
      <c r="S21" s="115" t="s">
        <v>65</v>
      </c>
      <c r="T21" s="115"/>
      <c r="U21" s="116"/>
      <c r="V21" s="116">
        <v>17</v>
      </c>
      <c r="W21" s="116">
        <v>12</v>
      </c>
      <c r="X21" s="116">
        <v>27</v>
      </c>
      <c r="Y21" s="112">
        <v>26</v>
      </c>
      <c r="Z21" s="112">
        <v>18</v>
      </c>
      <c r="AB21" s="117">
        <f t="shared" si="2"/>
        <v>1.8461538461538463E-2</v>
      </c>
    </row>
    <row r="22" spans="1:28" x14ac:dyDescent="0.25">
      <c r="S22" s="115" t="s">
        <v>66</v>
      </c>
      <c r="T22" s="115"/>
      <c r="U22" s="116"/>
      <c r="V22" s="116">
        <v>21</v>
      </c>
      <c r="W22" s="116">
        <v>18</v>
      </c>
      <c r="X22" s="116">
        <v>16</v>
      </c>
      <c r="Y22" s="112">
        <v>24</v>
      </c>
      <c r="Z22" s="112">
        <v>33</v>
      </c>
      <c r="AB22" s="117">
        <f t="shared" si="2"/>
        <v>3.3846153846153845E-2</v>
      </c>
    </row>
    <row r="23" spans="1:28" x14ac:dyDescent="0.25">
      <c r="S23" s="115" t="s">
        <v>67</v>
      </c>
      <c r="T23" s="115"/>
      <c r="U23" s="116"/>
      <c r="V23" s="116">
        <v>5</v>
      </c>
      <c r="W23" s="116">
        <v>8</v>
      </c>
      <c r="X23" s="116">
        <v>8</v>
      </c>
      <c r="Y23" s="112">
        <v>8</v>
      </c>
      <c r="Z23" s="112">
        <v>3</v>
      </c>
      <c r="AB23" s="117">
        <f t="shared" si="2"/>
        <v>3.0769230769230769E-3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5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4</v>
      </c>
      <c r="W25" s="116">
        <v>4</v>
      </c>
      <c r="X25" s="116">
        <v>6</v>
      </c>
      <c r="Y25" s="112">
        <v>7</v>
      </c>
      <c r="Z25" s="112">
        <v>5</v>
      </c>
      <c r="AB25" s="117">
        <f t="shared" si="2"/>
        <v>5.1282051282051282E-3</v>
      </c>
    </row>
    <row r="26" spans="1:28" x14ac:dyDescent="0.25">
      <c r="S26" s="115" t="s">
        <v>70</v>
      </c>
      <c r="T26" s="115"/>
      <c r="U26" s="116"/>
      <c r="V26" s="116">
        <v>4</v>
      </c>
      <c r="W26" s="116">
        <v>5</v>
      </c>
      <c r="X26" s="116">
        <v>22</v>
      </c>
      <c r="Y26" s="112">
        <v>23</v>
      </c>
      <c r="Z26" s="112">
        <v>23</v>
      </c>
      <c r="AB26" s="117">
        <f t="shared" si="2"/>
        <v>2.3589743589743591E-2</v>
      </c>
    </row>
    <row r="27" spans="1:28" x14ac:dyDescent="0.25">
      <c r="S27" s="115" t="s">
        <v>71</v>
      </c>
      <c r="T27" s="115"/>
      <c r="U27" s="116"/>
      <c r="V27" s="116">
        <v>15</v>
      </c>
      <c r="W27" s="116">
        <v>20</v>
      </c>
      <c r="X27" s="116">
        <v>27</v>
      </c>
      <c r="Y27" s="112">
        <v>60</v>
      </c>
      <c r="Z27" s="112">
        <v>28</v>
      </c>
      <c r="AB27" s="117">
        <f t="shared" si="2"/>
        <v>2.8717948717948718E-2</v>
      </c>
    </row>
    <row r="28" spans="1:28" x14ac:dyDescent="0.25">
      <c r="S28" s="115" t="s">
        <v>72</v>
      </c>
      <c r="T28" s="115"/>
      <c r="U28" s="116"/>
      <c r="V28" s="116">
        <v>70</v>
      </c>
      <c r="W28" s="116">
        <v>66</v>
      </c>
      <c r="X28" s="116">
        <v>108</v>
      </c>
      <c r="Y28" s="112">
        <v>133</v>
      </c>
      <c r="Z28" s="112">
        <v>86</v>
      </c>
      <c r="AB28" s="117">
        <f t="shared" si="2"/>
        <v>8.82051282051282E-2</v>
      </c>
    </row>
    <row r="29" spans="1:28" x14ac:dyDescent="0.25">
      <c r="S29" s="115" t="s">
        <v>73</v>
      </c>
      <c r="T29" s="115"/>
      <c r="U29" s="116"/>
      <c r="V29" s="116">
        <v>173</v>
      </c>
      <c r="W29" s="116">
        <v>165</v>
      </c>
      <c r="X29" s="116">
        <v>147</v>
      </c>
      <c r="Y29" s="112">
        <v>155</v>
      </c>
      <c r="Z29" s="112">
        <v>164</v>
      </c>
      <c r="AB29" s="117">
        <f t="shared" si="2"/>
        <v>0.1682051282051282</v>
      </c>
    </row>
    <row r="30" spans="1:28" x14ac:dyDescent="0.25">
      <c r="S30" s="115" t="s">
        <v>74</v>
      </c>
      <c r="T30" s="115"/>
      <c r="U30" s="116"/>
      <c r="V30" s="116">
        <v>108</v>
      </c>
      <c r="W30" s="116">
        <v>105</v>
      </c>
      <c r="X30" s="116">
        <v>112</v>
      </c>
      <c r="Y30" s="112">
        <v>123</v>
      </c>
      <c r="Z30" s="112">
        <v>137</v>
      </c>
      <c r="AB30" s="117">
        <f t="shared" si="2"/>
        <v>0.14051282051282052</v>
      </c>
    </row>
    <row r="31" spans="1:28" x14ac:dyDescent="0.25">
      <c r="S31" s="115" t="s">
        <v>75</v>
      </c>
      <c r="T31" s="115"/>
      <c r="U31" s="116"/>
      <c r="V31" s="116">
        <v>207</v>
      </c>
      <c r="W31" s="116">
        <v>233</v>
      </c>
      <c r="X31" s="116">
        <v>260</v>
      </c>
      <c r="Y31" s="112">
        <v>291</v>
      </c>
      <c r="Z31" s="112">
        <v>314</v>
      </c>
      <c r="AB31" s="117">
        <f t="shared" si="2"/>
        <v>0.32205128205128203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11</v>
      </c>
      <c r="W32" s="116">
        <v>16</v>
      </c>
      <c r="X32" s="116">
        <v>19</v>
      </c>
      <c r="Y32" s="112">
        <v>16</v>
      </c>
      <c r="Z32" s="112">
        <v>20</v>
      </c>
      <c r="AB32" s="117">
        <f t="shared" si="2"/>
        <v>2.0512820512820513E-2</v>
      </c>
    </row>
    <row r="33" spans="19:32" x14ac:dyDescent="0.25">
      <c r="S33" s="115" t="s">
        <v>77</v>
      </c>
      <c r="T33" s="115"/>
      <c r="U33" s="116"/>
      <c r="V33" s="116">
        <v>40</v>
      </c>
      <c r="W33" s="116">
        <v>36</v>
      </c>
      <c r="X33" s="116">
        <v>39</v>
      </c>
      <c r="Y33" s="112">
        <v>38</v>
      </c>
      <c r="Z33" s="112">
        <v>30</v>
      </c>
      <c r="AB33" s="117">
        <f t="shared" si="2"/>
        <v>3.0769230769230771E-2</v>
      </c>
    </row>
    <row r="34" spans="19:32" x14ac:dyDescent="0.25">
      <c r="S34" s="118" t="s">
        <v>53</v>
      </c>
      <c r="T34" s="118"/>
      <c r="U34" s="119"/>
      <c r="V34" s="119">
        <v>766</v>
      </c>
      <c r="W34" s="119">
        <v>756</v>
      </c>
      <c r="X34" s="119">
        <v>926</v>
      </c>
      <c r="Y34" s="120">
        <v>1064</v>
      </c>
      <c r="Z34" s="120">
        <v>975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493</v>
      </c>
      <c r="W37" s="112">
        <v>522</v>
      </c>
      <c r="X37" s="112">
        <v>568</v>
      </c>
      <c r="Y37" s="112">
        <v>611</v>
      </c>
      <c r="Z37" s="112">
        <v>591</v>
      </c>
      <c r="AB37" s="132">
        <f>Z37/Z40*100</f>
        <v>82.083333333333329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90</v>
      </c>
      <c r="W38" s="112">
        <v>84</v>
      </c>
      <c r="X38" s="112">
        <v>128</v>
      </c>
      <c r="Y38" s="112">
        <v>153</v>
      </c>
      <c r="Z38" s="112">
        <v>129</v>
      </c>
      <c r="AB38" s="132">
        <f>Z38/Z40*100</f>
        <v>17.916666666666668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583</v>
      </c>
      <c r="W40" s="112">
        <v>606</v>
      </c>
      <c r="X40" s="112">
        <v>696</v>
      </c>
      <c r="Y40" s="112">
        <v>764</v>
      </c>
      <c r="Z40" s="112">
        <v>720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3</v>
      </c>
      <c r="X45" s="112">
        <v>4</v>
      </c>
      <c r="Y45" s="112">
        <v>6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20</v>
      </c>
      <c r="W46" s="112">
        <v>20</v>
      </c>
      <c r="X46" s="112">
        <v>29</v>
      </c>
      <c r="Y46" s="112">
        <v>28</v>
      </c>
      <c r="Z46" s="112">
        <v>27</v>
      </c>
    </row>
    <row r="47" spans="19:32" x14ac:dyDescent="0.25">
      <c r="S47" s="115" t="s">
        <v>39</v>
      </c>
      <c r="T47" s="115"/>
      <c r="U47" s="112"/>
      <c r="V47" s="112">
        <v>30</v>
      </c>
      <c r="W47" s="112">
        <v>29</v>
      </c>
      <c r="X47" s="112">
        <v>52</v>
      </c>
      <c r="Y47" s="112">
        <v>64</v>
      </c>
      <c r="Z47" s="112">
        <v>47</v>
      </c>
    </row>
    <row r="48" spans="19:32" x14ac:dyDescent="0.25">
      <c r="S48" s="115" t="s">
        <v>40</v>
      </c>
      <c r="T48" s="115"/>
      <c r="U48" s="112"/>
      <c r="V48" s="112">
        <v>59</v>
      </c>
      <c r="W48" s="112">
        <v>52</v>
      </c>
      <c r="X48" s="112">
        <v>77</v>
      </c>
      <c r="Y48" s="112">
        <v>99</v>
      </c>
      <c r="Z48" s="112">
        <v>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62</v>
      </c>
      <c r="W49" s="112">
        <v>71</v>
      </c>
      <c r="X49" s="112">
        <v>80</v>
      </c>
      <c r="Y49" s="112">
        <v>95</v>
      </c>
      <c r="Z49" s="112">
        <v>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Yarrabah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</v>
      </c>
      <c r="W50" s="112">
        <v>49</v>
      </c>
      <c r="X50" s="112">
        <v>71</v>
      </c>
      <c r="Y50" s="112">
        <v>84</v>
      </c>
      <c r="Z50" s="112">
        <v>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40</v>
      </c>
      <c r="X51" s="112">
        <v>52</v>
      </c>
      <c r="Y51" s="112">
        <v>45</v>
      </c>
      <c r="Z51" s="112">
        <v>38</v>
      </c>
    </row>
    <row r="52" spans="1:26" ht="15" customHeight="1" x14ac:dyDescent="0.25">
      <c r="S52" s="115" t="s">
        <v>44</v>
      </c>
      <c r="T52" s="115"/>
      <c r="U52" s="112"/>
      <c r="V52" s="112">
        <v>37</v>
      </c>
      <c r="W52" s="112">
        <v>30</v>
      </c>
      <c r="X52" s="112">
        <v>42</v>
      </c>
      <c r="Y52" s="112">
        <v>37</v>
      </c>
      <c r="Z52" s="112">
        <v>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</v>
      </c>
      <c r="W53" s="112">
        <v>60</v>
      </c>
      <c r="X53" s="112">
        <v>44</v>
      </c>
      <c r="Y53" s="112">
        <v>40</v>
      </c>
      <c r="Z53" s="112">
        <v>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</v>
      </c>
      <c r="W54" s="112">
        <v>20</v>
      </c>
      <c r="X54" s="112">
        <v>24</v>
      </c>
      <c r="Y54" s="112">
        <v>31</v>
      </c>
      <c r="Z54" s="112">
        <v>33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</v>
      </c>
      <c r="W55" s="112">
        <v>16</v>
      </c>
      <c r="X55" s="112">
        <v>26</v>
      </c>
      <c r="Y55" s="112">
        <v>20</v>
      </c>
      <c r="Z55" s="112">
        <v>23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8</v>
      </c>
      <c r="X56" s="112">
        <v>10</v>
      </c>
      <c r="Y56" s="112">
        <v>17</v>
      </c>
      <c r="Z56" s="112">
        <v>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3</v>
      </c>
      <c r="Y57" s="112">
        <v>3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2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419</v>
      </c>
      <c r="W61" s="112">
        <v>395</v>
      </c>
      <c r="X61" s="112">
        <v>516</v>
      </c>
      <c r="Y61" s="112">
        <v>578</v>
      </c>
      <c r="Z61" s="112">
        <v>504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0</v>
      </c>
      <c r="X64" s="112">
        <v>4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Yarrabah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</v>
      </c>
      <c r="W65" s="112">
        <v>26</v>
      </c>
      <c r="X65" s="112">
        <v>23</v>
      </c>
      <c r="Y65" s="112">
        <v>32</v>
      </c>
      <c r="Z65" s="112">
        <v>23</v>
      </c>
    </row>
    <row r="66" spans="1:26" x14ac:dyDescent="0.25">
      <c r="S66" s="115" t="s">
        <v>39</v>
      </c>
      <c r="T66" s="115"/>
      <c r="U66" s="112"/>
      <c r="V66" s="112">
        <v>32</v>
      </c>
      <c r="W66" s="112">
        <v>43</v>
      </c>
      <c r="X66" s="112">
        <v>47</v>
      </c>
      <c r="Y66" s="112">
        <v>56</v>
      </c>
      <c r="Z66" s="112">
        <v>59</v>
      </c>
    </row>
    <row r="67" spans="1:26" x14ac:dyDescent="0.25">
      <c r="S67" s="115" t="s">
        <v>40</v>
      </c>
      <c r="T67" s="115"/>
      <c r="U67" s="112"/>
      <c r="V67" s="112">
        <v>42</v>
      </c>
      <c r="W67" s="112">
        <v>45</v>
      </c>
      <c r="X67" s="112">
        <v>59</v>
      </c>
      <c r="Y67" s="112">
        <v>72</v>
      </c>
      <c r="Z67" s="112">
        <v>62</v>
      </c>
    </row>
    <row r="68" spans="1:26" x14ac:dyDescent="0.25">
      <c r="S68" s="115" t="s">
        <v>41</v>
      </c>
      <c r="T68" s="115"/>
      <c r="U68" s="112"/>
      <c r="V68" s="112">
        <v>33</v>
      </c>
      <c r="W68" s="112">
        <v>47</v>
      </c>
      <c r="X68" s="112">
        <v>48</v>
      </c>
      <c r="Y68" s="112">
        <v>52</v>
      </c>
      <c r="Z68" s="112">
        <v>73</v>
      </c>
    </row>
    <row r="69" spans="1:26" x14ac:dyDescent="0.25">
      <c r="S69" s="115" t="s">
        <v>42</v>
      </c>
      <c r="T69" s="115"/>
      <c r="U69" s="112"/>
      <c r="V69" s="112">
        <v>40</v>
      </c>
      <c r="W69" s="112">
        <v>38</v>
      </c>
      <c r="X69" s="112">
        <v>33</v>
      </c>
      <c r="Y69" s="112">
        <v>49</v>
      </c>
      <c r="Z69" s="112">
        <v>47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41</v>
      </c>
      <c r="X70" s="112">
        <v>50</v>
      </c>
      <c r="Y70" s="112">
        <v>44</v>
      </c>
      <c r="Z70" s="112">
        <v>43</v>
      </c>
    </row>
    <row r="71" spans="1:26" x14ac:dyDescent="0.25">
      <c r="S71" s="115" t="s">
        <v>44</v>
      </c>
      <c r="T71" s="115"/>
      <c r="U71" s="112"/>
      <c r="V71" s="112">
        <v>29</v>
      </c>
      <c r="W71" s="112">
        <v>22</v>
      </c>
      <c r="X71" s="112">
        <v>29</v>
      </c>
      <c r="Y71" s="112">
        <v>44</v>
      </c>
      <c r="Z71" s="112">
        <v>25</v>
      </c>
    </row>
    <row r="72" spans="1:26" x14ac:dyDescent="0.25">
      <c r="S72" s="115" t="s">
        <v>45</v>
      </c>
      <c r="T72" s="115"/>
      <c r="U72" s="112"/>
      <c r="V72" s="112">
        <v>44</v>
      </c>
      <c r="W72" s="112">
        <v>46</v>
      </c>
      <c r="X72" s="112">
        <v>47</v>
      </c>
      <c r="Y72" s="112">
        <v>44</v>
      </c>
      <c r="Z72" s="112">
        <v>39</v>
      </c>
    </row>
    <row r="73" spans="1:26" x14ac:dyDescent="0.25">
      <c r="S73" s="115" t="s">
        <v>46</v>
      </c>
      <c r="T73" s="115"/>
      <c r="U73" s="112"/>
      <c r="V73" s="112">
        <v>24</v>
      </c>
      <c r="W73" s="112">
        <v>36</v>
      </c>
      <c r="X73" s="112">
        <v>37</v>
      </c>
      <c r="Y73" s="112">
        <v>38</v>
      </c>
      <c r="Z73" s="112">
        <v>40</v>
      </c>
    </row>
    <row r="74" spans="1:26" x14ac:dyDescent="0.25">
      <c r="S74" s="115" t="s">
        <v>47</v>
      </c>
      <c r="T74" s="115"/>
      <c r="U74" s="112"/>
      <c r="V74" s="112">
        <v>18</v>
      </c>
      <c r="W74" s="112">
        <v>19</v>
      </c>
      <c r="X74" s="112">
        <v>19</v>
      </c>
      <c r="Y74" s="112">
        <v>29</v>
      </c>
      <c r="Z74" s="112">
        <v>26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7</v>
      </c>
      <c r="X75" s="112">
        <v>7</v>
      </c>
      <c r="Y75" s="112">
        <v>11</v>
      </c>
      <c r="Z75" s="112">
        <v>4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4</v>
      </c>
      <c r="Y76" s="112">
        <v>3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347</v>
      </c>
      <c r="W80" s="112">
        <v>360</v>
      </c>
      <c r="X80" s="112">
        <v>410</v>
      </c>
      <c r="Y80" s="112">
        <v>484</v>
      </c>
      <c r="Z80" s="112">
        <v>467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Yarrabah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15</v>
      </c>
      <c r="W83" s="112">
        <v>17</v>
      </c>
      <c r="X83" s="112">
        <v>16</v>
      </c>
      <c r="Y83" s="112">
        <v>16</v>
      </c>
      <c r="Z83" s="112">
        <v>12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35</v>
      </c>
      <c r="W84" s="112">
        <v>41</v>
      </c>
      <c r="X84" s="112">
        <v>46</v>
      </c>
      <c r="Y84" s="112">
        <v>47</v>
      </c>
      <c r="Z84" s="112">
        <v>49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47</v>
      </c>
      <c r="W85" s="112">
        <v>51</v>
      </c>
      <c r="X85" s="112">
        <v>58</v>
      </c>
      <c r="Y85" s="112">
        <v>53</v>
      </c>
      <c r="Z85" s="112">
        <v>56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977</v>
      </c>
      <c r="D86" s="96">
        <f t="shared" ref="D86:D91" si="4">AD4</f>
        <v>-7.8301886792452868E-2</v>
      </c>
      <c r="E86" s="97">
        <f t="shared" ref="E86:E91" si="5">AD4</f>
        <v>-7.8301886792452868E-2</v>
      </c>
      <c r="F86" s="96">
        <f t="shared" ref="F86:F91" si="6">AF4</f>
        <v>0.26718547341115428</v>
      </c>
      <c r="G86" s="97">
        <f t="shared" ref="G86:G91" si="7">AF4</f>
        <v>0.26718547341115428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62</v>
      </c>
      <c r="W86" s="112">
        <v>58</v>
      </c>
      <c r="X86" s="112">
        <v>63</v>
      </c>
      <c r="Y86" s="112">
        <v>80</v>
      </c>
      <c r="Z86" s="112">
        <v>91</v>
      </c>
    </row>
    <row r="87" spans="1:30" ht="15" customHeight="1" x14ac:dyDescent="0.25">
      <c r="A87" s="98" t="s">
        <v>4</v>
      </c>
      <c r="B87" s="49"/>
      <c r="C87" s="57" t="str">
        <f t="shared" si="3"/>
        <v>506</v>
      </c>
      <c r="D87" s="96">
        <f t="shared" si="4"/>
        <v>-0.12607944732297061</v>
      </c>
      <c r="E87" s="97">
        <f t="shared" si="5"/>
        <v>-0.12607944732297061</v>
      </c>
      <c r="F87" s="96">
        <f t="shared" si="6"/>
        <v>0.19339622641509435</v>
      </c>
      <c r="G87" s="97">
        <f t="shared" si="7"/>
        <v>0.19339622641509435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9</v>
      </c>
      <c r="W87" s="112">
        <v>6</v>
      </c>
      <c r="X87" s="112">
        <v>5</v>
      </c>
      <c r="Y87" s="112">
        <v>8</v>
      </c>
      <c r="Z87" s="112">
        <v>16</v>
      </c>
    </row>
    <row r="88" spans="1:30" ht="15" customHeight="1" x14ac:dyDescent="0.25">
      <c r="A88" s="98" t="s">
        <v>5</v>
      </c>
      <c r="B88" s="49"/>
      <c r="C88" s="57" t="str">
        <f t="shared" si="3"/>
        <v>469</v>
      </c>
      <c r="D88" s="96">
        <f t="shared" si="4"/>
        <v>-3.0991735537190035E-2</v>
      </c>
      <c r="E88" s="97">
        <f t="shared" si="5"/>
        <v>-3.0991735537190035E-2</v>
      </c>
      <c r="F88" s="96">
        <f t="shared" si="6"/>
        <v>0.34383954154727792</v>
      </c>
      <c r="G88" s="97">
        <f t="shared" si="7"/>
        <v>0.34383954154727792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5</v>
      </c>
      <c r="X88" s="112">
        <v>3</v>
      </c>
      <c r="Y88" s="112">
        <v>8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726</v>
      </c>
      <c r="D89" s="96">
        <f t="shared" si="4"/>
        <v>-5.0980392156862786E-2</v>
      </c>
      <c r="E89" s="97">
        <f t="shared" si="5"/>
        <v>-5.0980392156862786E-2</v>
      </c>
      <c r="F89" s="96">
        <f t="shared" si="6"/>
        <v>0.24315068493150682</v>
      </c>
      <c r="G89" s="97">
        <f t="shared" si="7"/>
        <v>0.24315068493150682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12</v>
      </c>
      <c r="W89" s="112">
        <v>14</v>
      </c>
      <c r="X89" s="112">
        <v>16</v>
      </c>
      <c r="Y89" s="112">
        <v>27</v>
      </c>
      <c r="Z89" s="112">
        <v>28</v>
      </c>
    </row>
    <row r="90" spans="1:30" ht="15" customHeight="1" x14ac:dyDescent="0.25">
      <c r="A90" s="49" t="s">
        <v>95</v>
      </c>
      <c r="B90" s="49"/>
      <c r="C90" s="57" t="str">
        <f t="shared" si="3"/>
        <v>$38,070</v>
      </c>
      <c r="D90" s="96">
        <f t="shared" si="4"/>
        <v>0.20039590698519172</v>
      </c>
      <c r="E90" s="97">
        <f t="shared" si="5"/>
        <v>0.20039590698519172</v>
      </c>
      <c r="F90" s="96">
        <f t="shared" si="6"/>
        <v>-2.2851478480134024E-2</v>
      </c>
      <c r="G90" s="97">
        <f t="shared" si="7"/>
        <v>-2.2851478480134024E-2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72</v>
      </c>
      <c r="W90" s="112">
        <v>64</v>
      </c>
      <c r="X90" s="112">
        <v>79</v>
      </c>
      <c r="Y90" s="112">
        <v>78</v>
      </c>
      <c r="Z90" s="112">
        <v>64</v>
      </c>
    </row>
    <row r="91" spans="1:30" ht="15" customHeight="1" x14ac:dyDescent="0.25">
      <c r="A91" s="49" t="s">
        <v>7</v>
      </c>
      <c r="B91" s="49"/>
      <c r="C91" s="57" t="str">
        <f t="shared" si="3"/>
        <v>$29.6 mil</v>
      </c>
      <c r="D91" s="96">
        <f t="shared" si="4"/>
        <v>7.8132215790297943E-2</v>
      </c>
      <c r="E91" s="97">
        <f t="shared" si="5"/>
        <v>7.8132215790297943E-2</v>
      </c>
      <c r="F91" s="96">
        <f t="shared" si="6"/>
        <v>0.29983649390290035</v>
      </c>
      <c r="G91" s="97">
        <f t="shared" si="7"/>
        <v>0.29983649390290035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308</v>
      </c>
      <c r="W91" s="112">
        <v>316</v>
      </c>
      <c r="X91" s="112">
        <v>374</v>
      </c>
      <c r="Y91" s="112">
        <v>407</v>
      </c>
      <c r="Z91" s="112">
        <v>367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14</v>
      </c>
      <c r="W93" s="112">
        <v>13</v>
      </c>
      <c r="X93" s="112">
        <v>14</v>
      </c>
      <c r="Y93" s="112">
        <v>13</v>
      </c>
      <c r="Z93" s="112">
        <v>10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39</v>
      </c>
      <c r="W94" s="112">
        <v>40</v>
      </c>
      <c r="X94" s="112">
        <v>45</v>
      </c>
      <c r="Y94" s="112">
        <v>45</v>
      </c>
      <c r="Z94" s="112">
        <v>45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</v>
      </c>
      <c r="W95" s="112">
        <v>10</v>
      </c>
      <c r="X95" s="112">
        <v>10</v>
      </c>
      <c r="Y95" s="112">
        <v>12</v>
      </c>
      <c r="Z95" s="112">
        <v>13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97</v>
      </c>
      <c r="W96" s="112">
        <v>108</v>
      </c>
      <c r="X96" s="112">
        <v>118</v>
      </c>
      <c r="Y96" s="112">
        <v>131</v>
      </c>
      <c r="Z96" s="112">
        <v>145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43</v>
      </c>
      <c r="W97" s="112">
        <v>38</v>
      </c>
      <c r="X97" s="112">
        <v>38</v>
      </c>
      <c r="Y97" s="112">
        <v>46</v>
      </c>
      <c r="Z97" s="112">
        <v>51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11</v>
      </c>
      <c r="W98" s="112">
        <v>11</v>
      </c>
      <c r="X98" s="112">
        <v>12</v>
      </c>
      <c r="Y98" s="112">
        <v>20</v>
      </c>
      <c r="Z98" s="112">
        <v>11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6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34</v>
      </c>
      <c r="X100" s="112">
        <v>44</v>
      </c>
      <c r="Y100" s="112">
        <v>48</v>
      </c>
      <c r="Z100" s="112">
        <v>47</v>
      </c>
    </row>
    <row r="101" spans="1:32" x14ac:dyDescent="0.25">
      <c r="A101" s="18"/>
      <c r="S101" s="118" t="s">
        <v>53</v>
      </c>
      <c r="T101" s="118"/>
      <c r="U101" s="112"/>
      <c r="V101" s="112">
        <v>278</v>
      </c>
      <c r="W101" s="112">
        <v>297</v>
      </c>
      <c r="X101" s="112">
        <v>330</v>
      </c>
      <c r="Y101" s="112">
        <v>357</v>
      </c>
      <c r="Z101" s="112">
        <v>357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375</v>
      </c>
      <c r="W104" s="112">
        <v>522</v>
      </c>
      <c r="X104" s="112">
        <v>565</v>
      </c>
      <c r="Y104" s="112">
        <v>666</v>
      </c>
      <c r="Z104" s="112">
        <v>600</v>
      </c>
      <c r="AB104" s="109" t="str">
        <f>TEXT(Z104,"###,###")</f>
        <v>600</v>
      </c>
      <c r="AD104" s="130">
        <f>Z104/($Z$4)*100</f>
        <v>61.412487205731836</v>
      </c>
      <c r="AF104" s="109"/>
    </row>
    <row r="105" spans="1:32" x14ac:dyDescent="0.25">
      <c r="S105" s="115" t="s">
        <v>17</v>
      </c>
      <c r="T105" s="115"/>
      <c r="U105" s="112"/>
      <c r="V105" s="112">
        <v>372</v>
      </c>
      <c r="W105" s="112">
        <v>370</v>
      </c>
      <c r="X105" s="112">
        <v>341</v>
      </c>
      <c r="Y105" s="112">
        <v>371</v>
      </c>
      <c r="Z105" s="112">
        <v>358</v>
      </c>
      <c r="AB105" s="109" t="str">
        <f>TEXT(Z105,"###,###")</f>
        <v>358</v>
      </c>
      <c r="AD105" s="130">
        <f>Z105/($Z$4)*100</f>
        <v>36.642784032753326</v>
      </c>
      <c r="AF105" s="109"/>
    </row>
    <row r="106" spans="1:32" x14ac:dyDescent="0.25">
      <c r="S106" s="118" t="s">
        <v>53</v>
      </c>
      <c r="T106" s="118"/>
      <c r="U106" s="120"/>
      <c r="V106" s="120">
        <v>747</v>
      </c>
      <c r="W106" s="120">
        <v>892</v>
      </c>
      <c r="X106" s="120">
        <v>906</v>
      </c>
      <c r="Y106" s="120">
        <v>1037</v>
      </c>
      <c r="Z106" s="120">
        <v>958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</v>
      </c>
      <c r="W108" s="112">
        <v>54</v>
      </c>
      <c r="X108" s="112">
        <v>78</v>
      </c>
      <c r="Y108" s="112">
        <v>83</v>
      </c>
      <c r="Z108" s="112">
        <v>39</v>
      </c>
      <c r="AB108" s="109" t="str">
        <f>TEXT(Z108,"###,###")</f>
        <v>39</v>
      </c>
      <c r="AD108" s="130">
        <f>Z108/($Z$4)*100</f>
        <v>3.9918116683725691</v>
      </c>
      <c r="AF108" s="109"/>
    </row>
    <row r="109" spans="1:32" x14ac:dyDescent="0.25">
      <c r="S109" s="115" t="s">
        <v>20</v>
      </c>
      <c r="T109" s="115"/>
      <c r="U109" s="112"/>
      <c r="V109" s="112">
        <v>52</v>
      </c>
      <c r="W109" s="112">
        <v>65</v>
      </c>
      <c r="X109" s="112">
        <v>132</v>
      </c>
      <c r="Y109" s="112">
        <v>182</v>
      </c>
      <c r="Z109" s="112">
        <v>136</v>
      </c>
      <c r="AB109" s="109" t="str">
        <f>TEXT(Z109,"###,###")</f>
        <v>136</v>
      </c>
      <c r="AD109" s="130">
        <f>Z109/($Z$4)*100</f>
        <v>13.920163766632548</v>
      </c>
      <c r="AF109" s="109"/>
    </row>
    <row r="110" spans="1:32" x14ac:dyDescent="0.25">
      <c r="S110" s="115" t="s">
        <v>21</v>
      </c>
      <c r="T110" s="115"/>
      <c r="U110" s="112"/>
      <c r="V110" s="112">
        <v>375</v>
      </c>
      <c r="W110" s="112">
        <v>414</v>
      </c>
      <c r="X110" s="112">
        <v>498</v>
      </c>
      <c r="Y110" s="112">
        <v>509</v>
      </c>
      <c r="Z110" s="112">
        <v>517</v>
      </c>
      <c r="AB110" s="109" t="str">
        <f>TEXT(Z110,"###,###")</f>
        <v>517</v>
      </c>
      <c r="AD110" s="130">
        <f>Z110/($Z$4)*100</f>
        <v>52.917093142272265</v>
      </c>
      <c r="AF110" s="109"/>
    </row>
    <row r="111" spans="1:32" x14ac:dyDescent="0.25">
      <c r="S111" s="115" t="s">
        <v>22</v>
      </c>
      <c r="T111" s="115"/>
      <c r="U111" s="112"/>
      <c r="V111" s="112">
        <v>229</v>
      </c>
      <c r="W111" s="112">
        <v>204</v>
      </c>
      <c r="X111" s="112">
        <v>198</v>
      </c>
      <c r="Y111" s="112">
        <v>267</v>
      </c>
      <c r="Z111" s="112">
        <v>266</v>
      </c>
      <c r="AB111" s="109" t="str">
        <f>TEXT(Z111,"###,###")</f>
        <v>266</v>
      </c>
      <c r="AD111" s="130">
        <f>Z111/($Z$4)*100</f>
        <v>27.226202661207775</v>
      </c>
      <c r="AF111" s="109"/>
    </row>
    <row r="112" spans="1:32" x14ac:dyDescent="0.25">
      <c r="S112" s="118" t="s">
        <v>53</v>
      </c>
      <c r="T112" s="118"/>
      <c r="U112" s="112"/>
      <c r="V112" s="112">
        <v>770</v>
      </c>
      <c r="W112" s="112">
        <v>758</v>
      </c>
      <c r="X112" s="112">
        <v>926</v>
      </c>
      <c r="Y112" s="112">
        <v>1060</v>
      </c>
      <c r="Z112" s="112">
        <v>975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38.78</v>
      </c>
      <c r="W118" s="131">
        <v>39.19</v>
      </c>
      <c r="X118" s="131">
        <v>38.93</v>
      </c>
      <c r="Y118" s="131">
        <v>38.65</v>
      </c>
      <c r="Z118" s="131">
        <v>38.32</v>
      </c>
      <c r="AB118" s="109" t="str">
        <f>TEXT(Z118,"##.0")</f>
        <v>38.3</v>
      </c>
    </row>
    <row r="120" spans="19:32" x14ac:dyDescent="0.25">
      <c r="S120" s="101" t="s">
        <v>97</v>
      </c>
      <c r="T120" s="112"/>
      <c r="U120" s="112"/>
      <c r="V120" s="112">
        <v>578</v>
      </c>
      <c r="W120" s="112">
        <v>597</v>
      </c>
      <c r="X120" s="112">
        <v>679</v>
      </c>
      <c r="Y120" s="112">
        <v>751</v>
      </c>
      <c r="Z120" s="112">
        <v>712</v>
      </c>
      <c r="AB120" s="109" t="str">
        <f>TEXT(Z120,"###,###")</f>
        <v>712</v>
      </c>
    </row>
    <row r="121" spans="19:32" x14ac:dyDescent="0.25">
      <c r="S121" s="101" t="s">
        <v>98</v>
      </c>
      <c r="T121" s="112"/>
      <c r="U121" s="112"/>
      <c r="V121" s="112">
        <v>5</v>
      </c>
      <c r="W121" s="112">
        <v>9</v>
      </c>
      <c r="X121" s="112">
        <v>8</v>
      </c>
      <c r="Y121" s="112">
        <v>7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6</v>
      </c>
      <c r="W122" s="112">
        <v>3</v>
      </c>
      <c r="X122" s="112">
        <v>14</v>
      </c>
      <c r="Y122" s="112">
        <v>13</v>
      </c>
      <c r="Z122" s="112">
        <v>10</v>
      </c>
      <c r="AB122" s="109" t="str">
        <f>TEXT(Z122,"###,###")</f>
        <v>10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584</v>
      </c>
      <c r="W124" s="112">
        <v>600</v>
      </c>
      <c r="X124" s="112">
        <v>693</v>
      </c>
      <c r="Y124" s="112">
        <v>764</v>
      </c>
      <c r="Z124" s="112">
        <v>722</v>
      </c>
      <c r="AB124" s="109" t="str">
        <f>TEXT(Z124,"###,###")</f>
        <v>722</v>
      </c>
      <c r="AD124" s="127">
        <f>Z124/$Z$7*100</f>
        <v>99.449035812672179</v>
      </c>
    </row>
    <row r="125" spans="19:32" x14ac:dyDescent="0.25">
      <c r="S125" s="101" t="s">
        <v>101</v>
      </c>
      <c r="T125" s="112"/>
      <c r="U125" s="112"/>
      <c r="V125" s="112">
        <v>11</v>
      </c>
      <c r="W125" s="112">
        <v>12</v>
      </c>
      <c r="X125" s="112">
        <v>22</v>
      </c>
      <c r="Y125" s="112">
        <v>20</v>
      </c>
      <c r="Z125" s="112">
        <v>10</v>
      </c>
      <c r="AB125" s="109" t="str">
        <f>TEXT(Z125,"###,###")</f>
        <v>10</v>
      </c>
      <c r="AD125" s="127">
        <f>Z125/$Z$7*100</f>
        <v>1.3774104683195594</v>
      </c>
    </row>
    <row r="127" spans="19:32" x14ac:dyDescent="0.25">
      <c r="S127" s="101" t="s">
        <v>102</v>
      </c>
      <c r="T127" s="112"/>
      <c r="U127" s="112"/>
      <c r="V127" s="112">
        <v>307</v>
      </c>
      <c r="W127" s="112">
        <v>316</v>
      </c>
      <c r="X127" s="112">
        <v>371</v>
      </c>
      <c r="Y127" s="112">
        <v>405</v>
      </c>
      <c r="Z127" s="112">
        <v>364</v>
      </c>
      <c r="AB127" s="109" t="str">
        <f>TEXT(Z127,"###,###")</f>
        <v>364</v>
      </c>
      <c r="AD127" s="127">
        <f>Z127/$Z$7*100</f>
        <v>50.137741046831948</v>
      </c>
    </row>
    <row r="128" spans="19:32" x14ac:dyDescent="0.25">
      <c r="S128" s="101" t="s">
        <v>103</v>
      </c>
      <c r="T128" s="112"/>
      <c r="U128" s="112"/>
      <c r="V128" s="112">
        <v>274</v>
      </c>
      <c r="W128" s="112">
        <v>296</v>
      </c>
      <c r="X128" s="112">
        <v>328</v>
      </c>
      <c r="Y128" s="112">
        <v>358</v>
      </c>
      <c r="Z128" s="112">
        <v>357</v>
      </c>
      <c r="AB128" s="109" t="str">
        <f>TEXT(Z128,"###,###")</f>
        <v>357</v>
      </c>
      <c r="AD128" s="127">
        <f>Z128/$Z$7*100</f>
        <v>49.173553719008268</v>
      </c>
    </row>
    <row r="130" spans="19:20" x14ac:dyDescent="0.25">
      <c r="S130" s="101" t="s">
        <v>277</v>
      </c>
      <c r="T130" s="127">
        <v>98.071625344352626</v>
      </c>
    </row>
    <row r="131" spans="19:20" x14ac:dyDescent="0.25">
      <c r="S131" s="101" t="s">
        <v>278</v>
      </c>
      <c r="T131" s="127">
        <v>0</v>
      </c>
    </row>
    <row r="132" spans="19:20" x14ac:dyDescent="0.25">
      <c r="S132" s="101" t="s">
        <v>279</v>
      </c>
      <c r="T132" s="127">
        <v>1.3774104683195594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3670003-BF57-4AB8-900D-6AE4A7540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74ECA12-9D00-474E-A844-93405BC11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7655ED3-B0A8-4346-A621-88F2FDA66F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CCC1C1-4A31-4F7E-A7F5-8A87362E6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A0FF-DAFF-4B22-9AD8-9C682503093B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 Boulia,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220</v>
      </c>
      <c r="W4" s="108">
        <v>336</v>
      </c>
      <c r="X4" s="108">
        <v>319</v>
      </c>
      <c r="Y4" s="108">
        <v>339</v>
      </c>
      <c r="Z4" s="108">
        <v>414</v>
      </c>
      <c r="AB4" s="109" t="str">
        <f>TEXT(Z4,"###,###")</f>
        <v>414</v>
      </c>
      <c r="AD4" s="110">
        <f>Z4/Y4-1</f>
        <v>0.22123893805309724</v>
      </c>
      <c r="AF4" s="110">
        <f>Z4/V4-1</f>
        <v>0.88181818181818183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111</v>
      </c>
      <c r="W5" s="108">
        <v>162</v>
      </c>
      <c r="X5" s="108">
        <v>158</v>
      </c>
      <c r="Y5" s="108">
        <v>162</v>
      </c>
      <c r="Z5" s="108">
        <v>186</v>
      </c>
      <c r="AB5" s="109" t="str">
        <f>TEXT(Z5,"###,###")</f>
        <v>186</v>
      </c>
      <c r="AD5" s="110">
        <f t="shared" ref="AD5:AD9" si="0">Z5/Y5-1</f>
        <v>0.14814814814814814</v>
      </c>
      <c r="AF5" s="110">
        <f t="shared" ref="AF5:AF9" si="1">Z5/V5-1</f>
        <v>0.67567567567567566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108</v>
      </c>
      <c r="W6" s="108">
        <v>174</v>
      </c>
      <c r="X6" s="108">
        <v>161</v>
      </c>
      <c r="Y6" s="108">
        <v>177</v>
      </c>
      <c r="Z6" s="108">
        <v>225</v>
      </c>
      <c r="AB6" s="109" t="str">
        <f>TEXT(Z6,"###,###")</f>
        <v>225</v>
      </c>
      <c r="AD6" s="110">
        <f t="shared" si="0"/>
        <v>0.27118644067796605</v>
      </c>
      <c r="AF6" s="110">
        <f t="shared" si="1"/>
        <v>1.0833333333333335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154</v>
      </c>
      <c r="W7" s="108">
        <v>229</v>
      </c>
      <c r="X7" s="108">
        <v>219</v>
      </c>
      <c r="Y7" s="108">
        <v>236</v>
      </c>
      <c r="Z7" s="108">
        <v>263</v>
      </c>
      <c r="AB7" s="109" t="str">
        <f>TEXT(Z7,"###,###")</f>
        <v>263</v>
      </c>
      <c r="AD7" s="110">
        <f t="shared" si="0"/>
        <v>0.11440677966101687</v>
      </c>
      <c r="AF7" s="110">
        <f t="shared" si="1"/>
        <v>0.70779220779220786</v>
      </c>
    </row>
    <row r="8" spans="1:32" ht="17.25" customHeight="1" x14ac:dyDescent="0.25">
      <c r="A8" s="64" t="s">
        <v>12</v>
      </c>
      <c r="B8" s="65"/>
      <c r="C8" s="29"/>
      <c r="D8" s="66" t="str">
        <f>AB4</f>
        <v>414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263</v>
      </c>
      <c r="P8" s="67"/>
      <c r="S8" s="107" t="s">
        <v>82</v>
      </c>
      <c r="T8" s="108"/>
      <c r="U8" s="108"/>
      <c r="V8" s="108">
        <v>46073.5</v>
      </c>
      <c r="W8" s="108">
        <v>48056.27</v>
      </c>
      <c r="X8" s="108">
        <v>52221.87</v>
      </c>
      <c r="Y8" s="108">
        <v>50310.41</v>
      </c>
      <c r="Z8" s="108">
        <v>53914</v>
      </c>
      <c r="AB8" s="109" t="str">
        <f>TEXT(Z8,"$###,###")</f>
        <v>$53,914</v>
      </c>
      <c r="AD8" s="110">
        <f t="shared" si="0"/>
        <v>7.1627124485767357E-2</v>
      </c>
      <c r="AF8" s="110">
        <f t="shared" si="1"/>
        <v>0.17017374412623298</v>
      </c>
    </row>
    <row r="9" spans="1:32" x14ac:dyDescent="0.25">
      <c r="A9" s="30" t="s">
        <v>14</v>
      </c>
      <c r="B9" s="71"/>
      <c r="C9" s="72"/>
      <c r="D9" s="73">
        <f>AD104</f>
        <v>64.492753623188406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47.908745247148289</v>
      </c>
      <c r="P9" s="74" t="s">
        <v>83</v>
      </c>
      <c r="S9" s="107" t="s">
        <v>7</v>
      </c>
      <c r="T9" s="108"/>
      <c r="U9" s="108"/>
      <c r="V9" s="108">
        <v>7559986</v>
      </c>
      <c r="W9" s="108">
        <v>13302958</v>
      </c>
      <c r="X9" s="108">
        <v>15533316</v>
      </c>
      <c r="Y9" s="108">
        <v>16932440</v>
      </c>
      <c r="Z9" s="108">
        <v>15609832</v>
      </c>
      <c r="AB9" s="109" t="str">
        <f>TEXT(Z9/1000000,"$#,###.0")&amp;" mil"</f>
        <v>$15.6 mil</v>
      </c>
      <c r="AD9" s="110">
        <f t="shared" si="0"/>
        <v>-7.8110892464405612E-2</v>
      </c>
      <c r="AF9" s="110">
        <f t="shared" si="1"/>
        <v>1.0647964162896599</v>
      </c>
    </row>
    <row r="10" spans="1:32" x14ac:dyDescent="0.25">
      <c r="A10" s="30" t="s">
        <v>17</v>
      </c>
      <c r="B10" s="71"/>
      <c r="C10" s="72"/>
      <c r="D10" s="73">
        <f>AD105</f>
        <v>26.570048309178745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52.091254752851711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75.665399239543731</v>
      </c>
      <c r="P11" s="74" t="s">
        <v>83</v>
      </c>
      <c r="S11" s="107" t="s">
        <v>29</v>
      </c>
      <c r="T11" s="112"/>
      <c r="U11" s="112"/>
      <c r="V11" s="112">
        <v>192</v>
      </c>
      <c r="W11" s="112">
        <v>287</v>
      </c>
      <c r="X11" s="112">
        <v>262</v>
      </c>
      <c r="Y11" s="112">
        <v>284</v>
      </c>
      <c r="Z11" s="112">
        <v>354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9.5057034220532319</v>
      </c>
      <c r="P12" s="74" t="s">
        <v>83</v>
      </c>
      <c r="S12" s="107" t="s">
        <v>30</v>
      </c>
      <c r="T12" s="112"/>
      <c r="U12" s="112"/>
      <c r="V12" s="112">
        <v>29</v>
      </c>
      <c r="W12" s="112">
        <v>51</v>
      </c>
      <c r="X12" s="112">
        <v>57</v>
      </c>
      <c r="Y12" s="112">
        <v>53</v>
      </c>
      <c r="Z12" s="112">
        <v>66</v>
      </c>
    </row>
    <row r="13" spans="1:32" ht="15" customHeight="1" x14ac:dyDescent="0.25">
      <c r="A13" s="30" t="s">
        <v>19</v>
      </c>
      <c r="B13" s="72"/>
      <c r="C13" s="72"/>
      <c r="D13" s="73">
        <f>AD108</f>
        <v>18.357487922705314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13.307984790874524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14.492753623188406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33.816425120772948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18.819188191881921</v>
      </c>
      <c r="P15" s="74" t="s">
        <v>83</v>
      </c>
      <c r="S15" s="115" t="s">
        <v>59</v>
      </c>
      <c r="T15" s="115"/>
      <c r="U15" s="116"/>
      <c r="V15" s="116">
        <v>38</v>
      </c>
      <c r="W15" s="116">
        <v>89</v>
      </c>
      <c r="X15" s="116">
        <v>76</v>
      </c>
      <c r="Y15" s="112">
        <v>84</v>
      </c>
      <c r="Z15" s="112">
        <v>102</v>
      </c>
      <c r="AB15" s="117">
        <f t="shared" ref="AB15:AB34" si="2">IF(Z15="np",0,Z15/$Z$34)</f>
        <v>0.24343675417661098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23.188405797101449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81.180811808118079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3</v>
      </c>
      <c r="Y16" s="112">
        <v>5</v>
      </c>
      <c r="Z16" s="112">
        <v>8</v>
      </c>
      <c r="AB16" s="117">
        <f t="shared" si="2"/>
        <v>1.9093078758949882E-2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3</v>
      </c>
      <c r="X17" s="116">
        <v>2</v>
      </c>
      <c r="Y17" s="112">
        <v>0</v>
      </c>
      <c r="Z17" s="112">
        <v>7</v>
      </c>
      <c r="AB17" s="117">
        <f t="shared" si="2"/>
        <v>1.6706443914081145E-2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5</v>
      </c>
      <c r="Z18" s="112">
        <v>6</v>
      </c>
      <c r="AB18" s="117">
        <f t="shared" si="2"/>
        <v>1.4319809069212411E-2</v>
      </c>
    </row>
    <row r="19" spans="1:28" x14ac:dyDescent="0.25">
      <c r="A19" s="63" t="str">
        <f>$S$1&amp;" ("&amp;$V$2&amp;" to "&amp;$Z$2&amp;")"</f>
        <v>Boulia (2018-19 to 2022-23)</v>
      </c>
      <c r="B19" s="63"/>
      <c r="C19" s="63"/>
      <c r="D19" s="63"/>
      <c r="E19" s="63"/>
      <c r="F19" s="63"/>
      <c r="G19" s="63" t="str">
        <f>$S$1&amp;" ("&amp;$V$2&amp;" to "&amp;$Z$2&amp;")"</f>
        <v>Boulia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</v>
      </c>
      <c r="W19" s="116">
        <v>14</v>
      </c>
      <c r="X19" s="116">
        <v>16</v>
      </c>
      <c r="Y19" s="112">
        <v>16</v>
      </c>
      <c r="Z19" s="112">
        <v>23</v>
      </c>
      <c r="AB19" s="117">
        <f t="shared" si="2"/>
        <v>5.4892601431980909E-2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6</v>
      </c>
      <c r="X20" s="116">
        <v>3</v>
      </c>
      <c r="Y20" s="112">
        <v>3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8</v>
      </c>
      <c r="W21" s="116">
        <v>12</v>
      </c>
      <c r="X21" s="116">
        <v>11</v>
      </c>
      <c r="Y21" s="112">
        <v>15</v>
      </c>
      <c r="Z21" s="112">
        <v>15</v>
      </c>
      <c r="AB21" s="117">
        <f t="shared" si="2"/>
        <v>3.5799522673031027E-2</v>
      </c>
    </row>
    <row r="22" spans="1:28" x14ac:dyDescent="0.25">
      <c r="S22" s="115" t="s">
        <v>66</v>
      </c>
      <c r="T22" s="115"/>
      <c r="U22" s="116"/>
      <c r="V22" s="116">
        <v>5</v>
      </c>
      <c r="W22" s="116">
        <v>17</v>
      </c>
      <c r="X22" s="116">
        <v>8</v>
      </c>
      <c r="Y22" s="112">
        <v>11</v>
      </c>
      <c r="Z22" s="112">
        <v>43</v>
      </c>
      <c r="AB22" s="117">
        <f t="shared" si="2"/>
        <v>0.1026252983293556</v>
      </c>
    </row>
    <row r="23" spans="1:28" x14ac:dyDescent="0.25">
      <c r="S23" s="115" t="s">
        <v>67</v>
      </c>
      <c r="T23" s="115"/>
      <c r="U23" s="116"/>
      <c r="V23" s="116">
        <v>15</v>
      </c>
      <c r="W23" s="116">
        <v>18</v>
      </c>
      <c r="X23" s="116">
        <v>21</v>
      </c>
      <c r="Y23" s="112">
        <v>22</v>
      </c>
      <c r="Z23" s="112">
        <v>22</v>
      </c>
      <c r="AB23" s="117">
        <f t="shared" si="2"/>
        <v>5.2505966587112173E-2</v>
      </c>
    </row>
    <row r="24" spans="1:28" x14ac:dyDescent="0.25">
      <c r="S24" s="115" t="s">
        <v>68</v>
      </c>
      <c r="T24" s="115"/>
      <c r="U24" s="116"/>
      <c r="V24" s="116">
        <v>11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7</v>
      </c>
      <c r="X25" s="116">
        <v>3</v>
      </c>
      <c r="Y25" s="112">
        <v>7</v>
      </c>
      <c r="Z25" s="112">
        <v>7</v>
      </c>
      <c r="AB25" s="117">
        <f t="shared" si="2"/>
        <v>1.6706443914081145E-2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3</v>
      </c>
      <c r="Y26" s="112">
        <v>0</v>
      </c>
      <c r="Z26" s="112">
        <v>9</v>
      </c>
      <c r="AB26" s="117">
        <f t="shared" si="2"/>
        <v>2.1479713603818614E-2</v>
      </c>
    </row>
    <row r="27" spans="1:28" x14ac:dyDescent="0.25">
      <c r="S27" s="115" t="s">
        <v>71</v>
      </c>
      <c r="T27" s="115"/>
      <c r="U27" s="116"/>
      <c r="V27" s="116">
        <v>3</v>
      </c>
      <c r="W27" s="116">
        <v>3</v>
      </c>
      <c r="X27" s="116">
        <v>5</v>
      </c>
      <c r="Y27" s="112">
        <v>9</v>
      </c>
      <c r="Z27" s="112">
        <v>7</v>
      </c>
      <c r="AB27" s="117">
        <f t="shared" si="2"/>
        <v>1.6706443914081145E-2</v>
      </c>
    </row>
    <row r="28" spans="1:28" x14ac:dyDescent="0.25">
      <c r="S28" s="115" t="s">
        <v>72</v>
      </c>
      <c r="T28" s="115"/>
      <c r="U28" s="116"/>
      <c r="V28" s="116">
        <v>15</v>
      </c>
      <c r="W28" s="116">
        <v>28</v>
      </c>
      <c r="X28" s="116">
        <v>17</v>
      </c>
      <c r="Y28" s="112">
        <v>18</v>
      </c>
      <c r="Z28" s="112">
        <v>34</v>
      </c>
      <c r="AB28" s="117">
        <f t="shared" si="2"/>
        <v>8.1145584725536998E-2</v>
      </c>
    </row>
    <row r="29" spans="1:28" x14ac:dyDescent="0.25">
      <c r="S29" s="115" t="s">
        <v>73</v>
      </c>
      <c r="T29" s="115"/>
      <c r="U29" s="116"/>
      <c r="V29" s="116">
        <v>50</v>
      </c>
      <c r="W29" s="116">
        <v>55</v>
      </c>
      <c r="X29" s="116">
        <v>62</v>
      </c>
      <c r="Y29" s="112">
        <v>66</v>
      </c>
      <c r="Z29" s="112">
        <v>71</v>
      </c>
      <c r="AB29" s="117">
        <f t="shared" si="2"/>
        <v>0.16945107398568018</v>
      </c>
    </row>
    <row r="30" spans="1:28" x14ac:dyDescent="0.25">
      <c r="S30" s="115" t="s">
        <v>74</v>
      </c>
      <c r="T30" s="115"/>
      <c r="U30" s="116"/>
      <c r="V30" s="116">
        <v>22</v>
      </c>
      <c r="W30" s="116">
        <v>25</v>
      </c>
      <c r="X30" s="116">
        <v>23</v>
      </c>
      <c r="Y30" s="112">
        <v>23</v>
      </c>
      <c r="Z30" s="112">
        <v>23</v>
      </c>
      <c r="AB30" s="117">
        <f t="shared" si="2"/>
        <v>5.4892601431980909E-2</v>
      </c>
    </row>
    <row r="31" spans="1:28" x14ac:dyDescent="0.25">
      <c r="S31" s="115" t="s">
        <v>75</v>
      </c>
      <c r="T31" s="115"/>
      <c r="U31" s="116"/>
      <c r="V31" s="116">
        <v>5</v>
      </c>
      <c r="W31" s="116">
        <v>8</v>
      </c>
      <c r="X31" s="116">
        <v>12</v>
      </c>
      <c r="Y31" s="112">
        <v>13</v>
      </c>
      <c r="Z31" s="112">
        <v>15</v>
      </c>
      <c r="AB31" s="117">
        <f t="shared" si="2"/>
        <v>3.5799522673031027E-2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0</v>
      </c>
      <c r="W32" s="116">
        <v>6</v>
      </c>
      <c r="X32" s="116">
        <v>14</v>
      </c>
      <c r="Y32" s="112">
        <v>7</v>
      </c>
      <c r="Z32" s="112">
        <v>8</v>
      </c>
      <c r="AB32" s="117">
        <f t="shared" si="2"/>
        <v>1.9093078758949882E-2</v>
      </c>
    </row>
    <row r="33" spans="19:32" x14ac:dyDescent="0.25">
      <c r="S33" s="115" t="s">
        <v>77</v>
      </c>
      <c r="T33" s="115"/>
      <c r="U33" s="116"/>
      <c r="V33" s="116">
        <v>5</v>
      </c>
      <c r="W33" s="116">
        <v>8</v>
      </c>
      <c r="X33" s="116">
        <v>13</v>
      </c>
      <c r="Y33" s="112">
        <v>3</v>
      </c>
      <c r="Z33" s="112">
        <v>12</v>
      </c>
      <c r="AB33" s="117">
        <f t="shared" si="2"/>
        <v>2.8639618138424822E-2</v>
      </c>
    </row>
    <row r="34" spans="19:32" x14ac:dyDescent="0.25">
      <c r="S34" s="118" t="s">
        <v>53</v>
      </c>
      <c r="T34" s="118"/>
      <c r="U34" s="119"/>
      <c r="V34" s="119">
        <v>217</v>
      </c>
      <c r="W34" s="119">
        <v>341</v>
      </c>
      <c r="X34" s="119">
        <v>319</v>
      </c>
      <c r="Y34" s="120">
        <v>337</v>
      </c>
      <c r="Z34" s="120">
        <v>419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141</v>
      </c>
      <c r="W37" s="112">
        <v>191</v>
      </c>
      <c r="X37" s="112">
        <v>184</v>
      </c>
      <c r="Y37" s="112">
        <v>193</v>
      </c>
      <c r="Z37" s="112">
        <v>220</v>
      </c>
      <c r="AB37" s="132">
        <f>Z37/Z40*100</f>
        <v>81.180811808118079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</v>
      </c>
      <c r="W38" s="112">
        <v>37</v>
      </c>
      <c r="X38" s="112">
        <v>35</v>
      </c>
      <c r="Y38" s="112">
        <v>35</v>
      </c>
      <c r="Z38" s="112">
        <v>51</v>
      </c>
      <c r="AB38" s="132">
        <f>Z38/Z40*100</f>
        <v>18.819188191881921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157</v>
      </c>
      <c r="W40" s="112">
        <v>228</v>
      </c>
      <c r="X40" s="112">
        <v>219</v>
      </c>
      <c r="Y40" s="112">
        <v>228</v>
      </c>
      <c r="Z40" s="112">
        <v>271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4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6</v>
      </c>
      <c r="W46" s="112">
        <v>11</v>
      </c>
      <c r="X46" s="112">
        <v>5</v>
      </c>
      <c r="Y46" s="112">
        <v>11</v>
      </c>
      <c r="Z46" s="112">
        <v>15</v>
      </c>
    </row>
    <row r="47" spans="19:32" x14ac:dyDescent="0.25">
      <c r="S47" s="115" t="s">
        <v>39</v>
      </c>
      <c r="T47" s="115"/>
      <c r="U47" s="112"/>
      <c r="V47" s="112">
        <v>12</v>
      </c>
      <c r="W47" s="112">
        <v>14</v>
      </c>
      <c r="X47" s="112">
        <v>8</v>
      </c>
      <c r="Y47" s="112">
        <v>8</v>
      </c>
      <c r="Z47" s="112">
        <v>17</v>
      </c>
    </row>
    <row r="48" spans="19:32" x14ac:dyDescent="0.25">
      <c r="S48" s="115" t="s">
        <v>40</v>
      </c>
      <c r="T48" s="115"/>
      <c r="U48" s="112"/>
      <c r="V48" s="112">
        <v>15</v>
      </c>
      <c r="W48" s="112">
        <v>22</v>
      </c>
      <c r="X48" s="112">
        <v>32</v>
      </c>
      <c r="Y48" s="112">
        <v>30</v>
      </c>
      <c r="Z48" s="112">
        <v>33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</v>
      </c>
      <c r="W49" s="112">
        <v>21</v>
      </c>
      <c r="X49" s="112">
        <v>18</v>
      </c>
      <c r="Y49" s="112">
        <v>19</v>
      </c>
      <c r="Z49" s="112">
        <v>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Boulia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</v>
      </c>
      <c r="W50" s="112">
        <v>15</v>
      </c>
      <c r="X50" s="112">
        <v>11</v>
      </c>
      <c r="Y50" s="112">
        <v>16</v>
      </c>
      <c r="Z50" s="112">
        <v>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</v>
      </c>
      <c r="W51" s="112">
        <v>7</v>
      </c>
      <c r="X51" s="112">
        <v>12</v>
      </c>
      <c r="Y51" s="112">
        <v>11</v>
      </c>
      <c r="Z51" s="112">
        <v>9</v>
      </c>
    </row>
    <row r="52" spans="1:26" ht="15" customHeight="1" x14ac:dyDescent="0.25">
      <c r="S52" s="115" t="s">
        <v>44</v>
      </c>
      <c r="T52" s="115"/>
      <c r="U52" s="112"/>
      <c r="V52" s="112">
        <v>14</v>
      </c>
      <c r="W52" s="112">
        <v>15</v>
      </c>
      <c r="X52" s="112">
        <v>12</v>
      </c>
      <c r="Y52" s="112">
        <v>12</v>
      </c>
      <c r="Z52" s="112">
        <v>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</v>
      </c>
      <c r="W53" s="112">
        <v>10</v>
      </c>
      <c r="X53" s="112">
        <v>15</v>
      </c>
      <c r="Y53" s="112">
        <v>12</v>
      </c>
      <c r="Z53" s="112">
        <v>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</v>
      </c>
      <c r="W54" s="112">
        <v>19</v>
      </c>
      <c r="X54" s="112">
        <v>14</v>
      </c>
      <c r="Y54" s="112">
        <v>18</v>
      </c>
      <c r="Z54" s="112">
        <v>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</v>
      </c>
      <c r="W55" s="112">
        <v>13</v>
      </c>
      <c r="X55" s="112">
        <v>12</v>
      </c>
      <c r="Y55" s="112">
        <v>14</v>
      </c>
      <c r="Z55" s="112">
        <v>20</v>
      </c>
    </row>
    <row r="56" spans="1:26" ht="15" customHeight="1" x14ac:dyDescent="0.25">
      <c r="S56" s="115" t="s">
        <v>48</v>
      </c>
      <c r="T56" s="115"/>
      <c r="U56" s="112"/>
      <c r="V56" s="112">
        <v>10</v>
      </c>
      <c r="W56" s="112">
        <v>7</v>
      </c>
      <c r="X56" s="112">
        <v>12</v>
      </c>
      <c r="Y56" s="112">
        <v>9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3</v>
      </c>
      <c r="Y57" s="112">
        <v>6</v>
      </c>
      <c r="Z57" s="112">
        <v>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115</v>
      </c>
      <c r="W61" s="112">
        <v>163</v>
      </c>
      <c r="X61" s="112">
        <v>158</v>
      </c>
      <c r="Y61" s="112">
        <v>161</v>
      </c>
      <c r="Z61" s="112">
        <v>189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3</v>
      </c>
      <c r="Y64" s="112">
        <v>3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Boulia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</v>
      </c>
      <c r="W65" s="112">
        <v>13</v>
      </c>
      <c r="X65" s="112">
        <v>11</v>
      </c>
      <c r="Y65" s="112">
        <v>9</v>
      </c>
      <c r="Z65" s="112">
        <v>7</v>
      </c>
    </row>
    <row r="66" spans="1:26" x14ac:dyDescent="0.25">
      <c r="S66" s="115" t="s">
        <v>39</v>
      </c>
      <c r="T66" s="115"/>
      <c r="U66" s="112"/>
      <c r="V66" s="112">
        <v>9</v>
      </c>
      <c r="W66" s="112">
        <v>15</v>
      </c>
      <c r="X66" s="112">
        <v>19</v>
      </c>
      <c r="Y66" s="112">
        <v>15</v>
      </c>
      <c r="Z66" s="112">
        <v>17</v>
      </c>
    </row>
    <row r="67" spans="1:26" x14ac:dyDescent="0.25">
      <c r="S67" s="115" t="s">
        <v>40</v>
      </c>
      <c r="T67" s="115"/>
      <c r="U67" s="112"/>
      <c r="V67" s="112">
        <v>12</v>
      </c>
      <c r="W67" s="112">
        <v>40</v>
      </c>
      <c r="X67" s="112">
        <v>18</v>
      </c>
      <c r="Y67" s="112">
        <v>24</v>
      </c>
      <c r="Z67" s="112">
        <v>42</v>
      </c>
    </row>
    <row r="68" spans="1:26" x14ac:dyDescent="0.25">
      <c r="S68" s="115" t="s">
        <v>41</v>
      </c>
      <c r="T68" s="115"/>
      <c r="U68" s="112"/>
      <c r="V68" s="112">
        <v>15</v>
      </c>
      <c r="W68" s="112">
        <v>19</v>
      </c>
      <c r="X68" s="112">
        <v>22</v>
      </c>
      <c r="Y68" s="112">
        <v>28</v>
      </c>
      <c r="Z68" s="112">
        <v>38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13</v>
      </c>
      <c r="X69" s="112">
        <v>16</v>
      </c>
      <c r="Y69" s="112">
        <v>14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6</v>
      </c>
      <c r="W70" s="112">
        <v>10</v>
      </c>
      <c r="X70" s="112">
        <v>8</v>
      </c>
      <c r="Y70" s="112">
        <v>9</v>
      </c>
      <c r="Z70" s="112">
        <v>7</v>
      </c>
    </row>
    <row r="71" spans="1:26" x14ac:dyDescent="0.25">
      <c r="S71" s="115" t="s">
        <v>44</v>
      </c>
      <c r="T71" s="115"/>
      <c r="U71" s="112"/>
      <c r="V71" s="112">
        <v>9</v>
      </c>
      <c r="W71" s="112">
        <v>18</v>
      </c>
      <c r="X71" s="112">
        <v>12</v>
      </c>
      <c r="Y71" s="112">
        <v>13</v>
      </c>
      <c r="Z71" s="112">
        <v>9</v>
      </c>
    </row>
    <row r="72" spans="1:26" x14ac:dyDescent="0.25">
      <c r="S72" s="115" t="s">
        <v>45</v>
      </c>
      <c r="T72" s="115"/>
      <c r="U72" s="112"/>
      <c r="V72" s="112">
        <v>12</v>
      </c>
      <c r="W72" s="112">
        <v>12</v>
      </c>
      <c r="X72" s="112">
        <v>15</v>
      </c>
      <c r="Y72" s="112">
        <v>17</v>
      </c>
      <c r="Z72" s="112">
        <v>20</v>
      </c>
    </row>
    <row r="73" spans="1:26" x14ac:dyDescent="0.25">
      <c r="S73" s="115" t="s">
        <v>46</v>
      </c>
      <c r="T73" s="115"/>
      <c r="U73" s="112"/>
      <c r="V73" s="112">
        <v>5</v>
      </c>
      <c r="W73" s="112">
        <v>4</v>
      </c>
      <c r="X73" s="112">
        <v>8</v>
      </c>
      <c r="Y73" s="112">
        <v>16</v>
      </c>
      <c r="Z73" s="112">
        <v>23</v>
      </c>
    </row>
    <row r="74" spans="1:26" x14ac:dyDescent="0.25">
      <c r="S74" s="115" t="s">
        <v>47</v>
      </c>
      <c r="T74" s="115"/>
      <c r="U74" s="112"/>
      <c r="V74" s="112">
        <v>8</v>
      </c>
      <c r="W74" s="112">
        <v>13</v>
      </c>
      <c r="X74" s="112">
        <v>13</v>
      </c>
      <c r="Y74" s="112">
        <v>15</v>
      </c>
      <c r="Z74" s="112">
        <v>15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12</v>
      </c>
      <c r="X75" s="112">
        <v>11</v>
      </c>
      <c r="Y75" s="112">
        <v>8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6</v>
      </c>
      <c r="X76" s="112">
        <v>3</v>
      </c>
      <c r="Y76" s="112">
        <v>10</v>
      </c>
      <c r="Z76" s="112">
        <v>8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107</v>
      </c>
      <c r="W80" s="112">
        <v>176</v>
      </c>
      <c r="X80" s="112">
        <v>161</v>
      </c>
      <c r="Y80" s="112">
        <v>174</v>
      </c>
      <c r="Z80" s="112">
        <v>227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Boulia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15</v>
      </c>
      <c r="X83" s="112">
        <v>7</v>
      </c>
      <c r="Y83" s="112">
        <v>13</v>
      </c>
      <c r="Z83" s="112">
        <v>20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7</v>
      </c>
      <c r="W84" s="112">
        <v>6</v>
      </c>
      <c r="X84" s="112">
        <v>5</v>
      </c>
      <c r="Y84" s="112">
        <v>7</v>
      </c>
      <c r="Z84" s="112">
        <v>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8</v>
      </c>
      <c r="W85" s="112">
        <v>14</v>
      </c>
      <c r="X85" s="112">
        <v>16</v>
      </c>
      <c r="Y85" s="112">
        <v>11</v>
      </c>
      <c r="Z85" s="112">
        <v>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414</v>
      </c>
      <c r="D86" s="96">
        <f t="shared" ref="D86:D91" si="4">AD4</f>
        <v>0.22123893805309724</v>
      </c>
      <c r="E86" s="97">
        <f t="shared" ref="E86:E91" si="5">AD4</f>
        <v>0.22123893805309724</v>
      </c>
      <c r="F86" s="96">
        <f t="shared" ref="F86:F91" si="6">AF4</f>
        <v>0.88181818181818183</v>
      </c>
      <c r="G86" s="97">
        <f t="shared" ref="G86:G91" si="7">AF4</f>
        <v>0.88181818181818183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5</v>
      </c>
      <c r="W86" s="112">
        <v>5</v>
      </c>
      <c r="X86" s="112">
        <v>0</v>
      </c>
      <c r="Y86" s="112">
        <v>0</v>
      </c>
      <c r="Z86" s="112">
        <v>0</v>
      </c>
    </row>
    <row r="87" spans="1:30" ht="15" customHeight="1" x14ac:dyDescent="0.25">
      <c r="A87" s="98" t="s">
        <v>4</v>
      </c>
      <c r="B87" s="49"/>
      <c r="C87" s="57" t="str">
        <f t="shared" si="3"/>
        <v>186</v>
      </c>
      <c r="D87" s="96">
        <f t="shared" si="4"/>
        <v>0.14814814814814814</v>
      </c>
      <c r="E87" s="97">
        <f t="shared" si="5"/>
        <v>0.14814814814814814</v>
      </c>
      <c r="F87" s="96">
        <f t="shared" si="6"/>
        <v>0.67567567567567566</v>
      </c>
      <c r="G87" s="97">
        <f t="shared" si="7"/>
        <v>0.67567567567567566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225</v>
      </c>
      <c r="D88" s="96">
        <f t="shared" si="4"/>
        <v>0.27118644067796605</v>
      </c>
      <c r="E88" s="97">
        <f t="shared" si="5"/>
        <v>0.27118644067796605</v>
      </c>
      <c r="F88" s="96">
        <f t="shared" si="6"/>
        <v>1.0833333333333335</v>
      </c>
      <c r="G88" s="97">
        <f t="shared" si="7"/>
        <v>1.0833333333333335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263</v>
      </c>
      <c r="D89" s="96">
        <f t="shared" si="4"/>
        <v>0.11440677966101687</v>
      </c>
      <c r="E89" s="97">
        <f t="shared" si="5"/>
        <v>0.11440677966101687</v>
      </c>
      <c r="F89" s="96">
        <f t="shared" si="6"/>
        <v>0.70779220779220786</v>
      </c>
      <c r="G89" s="97">
        <f t="shared" si="7"/>
        <v>0.70779220779220786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19</v>
      </c>
      <c r="W89" s="112">
        <v>22</v>
      </c>
      <c r="X89" s="112">
        <v>18</v>
      </c>
      <c r="Y89" s="112">
        <v>17</v>
      </c>
      <c r="Z89" s="112">
        <v>23</v>
      </c>
    </row>
    <row r="90" spans="1:30" ht="15" customHeight="1" x14ac:dyDescent="0.25">
      <c r="A90" s="49" t="s">
        <v>95</v>
      </c>
      <c r="B90" s="49"/>
      <c r="C90" s="57" t="str">
        <f t="shared" si="3"/>
        <v>$53,914</v>
      </c>
      <c r="D90" s="96">
        <f t="shared" si="4"/>
        <v>7.1627124485767357E-2</v>
      </c>
      <c r="E90" s="97">
        <f t="shared" si="5"/>
        <v>7.1627124485767357E-2</v>
      </c>
      <c r="F90" s="96">
        <f t="shared" si="6"/>
        <v>0.17017374412623298</v>
      </c>
      <c r="G90" s="97">
        <f t="shared" si="7"/>
        <v>0.17017374412623298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31</v>
      </c>
      <c r="W90" s="112">
        <v>35</v>
      </c>
      <c r="X90" s="112">
        <v>33</v>
      </c>
      <c r="Y90" s="112">
        <v>41</v>
      </c>
      <c r="Z90" s="112">
        <v>25</v>
      </c>
    </row>
    <row r="91" spans="1:30" ht="15" customHeight="1" x14ac:dyDescent="0.25">
      <c r="A91" s="49" t="s">
        <v>7</v>
      </c>
      <c r="B91" s="49"/>
      <c r="C91" s="57" t="str">
        <f t="shared" si="3"/>
        <v>$15.6 mil</v>
      </c>
      <c r="D91" s="96">
        <f t="shared" si="4"/>
        <v>-7.8110892464405612E-2</v>
      </c>
      <c r="E91" s="97">
        <f t="shared" si="5"/>
        <v>-7.8110892464405612E-2</v>
      </c>
      <c r="F91" s="96">
        <f t="shared" si="6"/>
        <v>1.0647964162896599</v>
      </c>
      <c r="G91" s="97">
        <f t="shared" si="7"/>
        <v>1.0647964162896599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80</v>
      </c>
      <c r="W91" s="112">
        <v>115</v>
      </c>
      <c r="X91" s="112">
        <v>109</v>
      </c>
      <c r="Y91" s="112">
        <v>117</v>
      </c>
      <c r="Z91" s="112">
        <v>123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6</v>
      </c>
      <c r="W93" s="112">
        <v>15</v>
      </c>
      <c r="X93" s="112">
        <v>18</v>
      </c>
      <c r="Y93" s="112">
        <v>11</v>
      </c>
      <c r="Z93" s="112">
        <v>15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3</v>
      </c>
      <c r="W94" s="112">
        <v>13</v>
      </c>
      <c r="X94" s="112">
        <v>11</v>
      </c>
      <c r="Y94" s="112">
        <v>15</v>
      </c>
      <c r="Z94" s="112">
        <v>16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0</v>
      </c>
      <c r="W95" s="112">
        <v>5</v>
      </c>
      <c r="X95" s="112">
        <v>4</v>
      </c>
      <c r="Y95" s="112">
        <v>5</v>
      </c>
      <c r="Z95" s="112">
        <v>7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9</v>
      </c>
      <c r="W96" s="112">
        <v>14</v>
      </c>
      <c r="X96" s="112">
        <v>9</v>
      </c>
      <c r="Y96" s="112">
        <v>9</v>
      </c>
      <c r="Z96" s="112">
        <v>20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12</v>
      </c>
      <c r="W97" s="112">
        <v>21</v>
      </c>
      <c r="X97" s="112">
        <v>26</v>
      </c>
      <c r="Y97" s="112">
        <v>29</v>
      </c>
      <c r="Z97" s="112">
        <v>25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0</v>
      </c>
      <c r="W98" s="112">
        <v>5</v>
      </c>
      <c r="X98" s="112">
        <v>5</v>
      </c>
      <c r="Y98" s="112">
        <v>6</v>
      </c>
      <c r="Z98" s="112">
        <v>5</v>
      </c>
    </row>
    <row r="99" spans="1:32" ht="15" customHeight="1" x14ac:dyDescent="0.25">
      <c r="S99" s="115" t="s">
        <v>196</v>
      </c>
      <c r="T99" s="115"/>
      <c r="U99" s="112"/>
      <c r="V99" s="112">
        <v>0</v>
      </c>
      <c r="W99" s="112">
        <v>0</v>
      </c>
      <c r="X99" s="112">
        <v>4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26</v>
      </c>
      <c r="X100" s="112">
        <v>22</v>
      </c>
      <c r="Y100" s="112">
        <v>23</v>
      </c>
      <c r="Z100" s="112">
        <v>20</v>
      </c>
    </row>
    <row r="101" spans="1:32" x14ac:dyDescent="0.25">
      <c r="A101" s="18"/>
      <c r="S101" s="118" t="s">
        <v>53</v>
      </c>
      <c r="T101" s="118"/>
      <c r="U101" s="112"/>
      <c r="V101" s="112">
        <v>75</v>
      </c>
      <c r="W101" s="112">
        <v>115</v>
      </c>
      <c r="X101" s="112">
        <v>108</v>
      </c>
      <c r="Y101" s="112">
        <v>120</v>
      </c>
      <c r="Z101" s="112">
        <v>142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149</v>
      </c>
      <c r="W104" s="112">
        <v>204</v>
      </c>
      <c r="X104" s="112">
        <v>184</v>
      </c>
      <c r="Y104" s="112">
        <v>192</v>
      </c>
      <c r="Z104" s="112">
        <v>267</v>
      </c>
      <c r="AB104" s="109" t="str">
        <f>TEXT(Z104,"###,###")</f>
        <v>267</v>
      </c>
      <c r="AD104" s="130">
        <f>Z104/($Z$4)*100</f>
        <v>64.492753623188406</v>
      </c>
      <c r="AF104" s="109"/>
    </row>
    <row r="105" spans="1:32" x14ac:dyDescent="0.25">
      <c r="S105" s="115" t="s">
        <v>17</v>
      </c>
      <c r="T105" s="115"/>
      <c r="U105" s="112"/>
      <c r="V105" s="112">
        <v>77</v>
      </c>
      <c r="W105" s="112">
        <v>89</v>
      </c>
      <c r="X105" s="112">
        <v>93</v>
      </c>
      <c r="Y105" s="112">
        <v>101</v>
      </c>
      <c r="Z105" s="112">
        <v>110</v>
      </c>
      <c r="AB105" s="109" t="str">
        <f>TEXT(Z105,"###,###")</f>
        <v>110</v>
      </c>
      <c r="AD105" s="130">
        <f>Z105/($Z$4)*100</f>
        <v>26.570048309178745</v>
      </c>
      <c r="AF105" s="109"/>
    </row>
    <row r="106" spans="1:32" x14ac:dyDescent="0.25">
      <c r="S106" s="118" t="s">
        <v>53</v>
      </c>
      <c r="T106" s="118"/>
      <c r="U106" s="120"/>
      <c r="V106" s="120">
        <v>226</v>
      </c>
      <c r="W106" s="120">
        <v>293</v>
      </c>
      <c r="X106" s="120">
        <v>277</v>
      </c>
      <c r="Y106" s="120">
        <v>293</v>
      </c>
      <c r="Z106" s="120">
        <v>377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31</v>
      </c>
      <c r="W108" s="112">
        <v>64</v>
      </c>
      <c r="X108" s="112">
        <v>66</v>
      </c>
      <c r="Y108" s="112">
        <v>52</v>
      </c>
      <c r="Z108" s="112">
        <v>76</v>
      </c>
      <c r="AB108" s="109" t="str">
        <f>TEXT(Z108,"###,###")</f>
        <v>76</v>
      </c>
      <c r="AD108" s="130">
        <f>Z108/($Z$4)*100</f>
        <v>18.357487922705314</v>
      </c>
      <c r="AF108" s="109"/>
    </row>
    <row r="109" spans="1:32" x14ac:dyDescent="0.25">
      <c r="S109" s="115" t="s">
        <v>20</v>
      </c>
      <c r="T109" s="115"/>
      <c r="U109" s="112"/>
      <c r="V109" s="112">
        <v>43</v>
      </c>
      <c r="W109" s="112">
        <v>57</v>
      </c>
      <c r="X109" s="112">
        <v>35</v>
      </c>
      <c r="Y109" s="112">
        <v>43</v>
      </c>
      <c r="Z109" s="112">
        <v>60</v>
      </c>
      <c r="AB109" s="109" t="str">
        <f>TEXT(Z109,"###,###")</f>
        <v>60</v>
      </c>
      <c r="AD109" s="130">
        <f>Z109/($Z$4)*100</f>
        <v>14.492753623188406</v>
      </c>
      <c r="AF109" s="109"/>
    </row>
    <row r="110" spans="1:32" x14ac:dyDescent="0.25">
      <c r="S110" s="115" t="s">
        <v>21</v>
      </c>
      <c r="T110" s="115"/>
      <c r="U110" s="112"/>
      <c r="V110" s="112">
        <v>87</v>
      </c>
      <c r="W110" s="112">
        <v>125</v>
      </c>
      <c r="X110" s="112">
        <v>121</v>
      </c>
      <c r="Y110" s="112">
        <v>122</v>
      </c>
      <c r="Z110" s="112">
        <v>140</v>
      </c>
      <c r="AB110" s="109" t="str">
        <f>TEXT(Z110,"###,###")</f>
        <v>140</v>
      </c>
      <c r="AD110" s="130">
        <f>Z110/($Z$4)*100</f>
        <v>33.816425120772948</v>
      </c>
      <c r="AF110" s="109"/>
    </row>
    <row r="111" spans="1:32" x14ac:dyDescent="0.25">
      <c r="S111" s="115" t="s">
        <v>22</v>
      </c>
      <c r="T111" s="115"/>
      <c r="U111" s="112"/>
      <c r="V111" s="112">
        <v>36</v>
      </c>
      <c r="W111" s="112">
        <v>51</v>
      </c>
      <c r="X111" s="112">
        <v>55</v>
      </c>
      <c r="Y111" s="112">
        <v>64</v>
      </c>
      <c r="Z111" s="112">
        <v>96</v>
      </c>
      <c r="AB111" s="109" t="str">
        <f>TEXT(Z111,"###,###")</f>
        <v>96</v>
      </c>
      <c r="AD111" s="130">
        <f>Z111/($Z$4)*100</f>
        <v>23.188405797101449</v>
      </c>
      <c r="AF111" s="109"/>
    </row>
    <row r="112" spans="1:32" x14ac:dyDescent="0.25">
      <c r="S112" s="118" t="s">
        <v>53</v>
      </c>
      <c r="T112" s="118"/>
      <c r="U112" s="112"/>
      <c r="V112" s="112">
        <v>218</v>
      </c>
      <c r="W112" s="112">
        <v>338</v>
      </c>
      <c r="X112" s="112">
        <v>319</v>
      </c>
      <c r="Y112" s="112">
        <v>337</v>
      </c>
      <c r="Z112" s="112">
        <v>413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42.25</v>
      </c>
      <c r="W118" s="131">
        <v>42.17</v>
      </c>
      <c r="X118" s="131">
        <v>42.21</v>
      </c>
      <c r="Y118" s="131">
        <v>42.72</v>
      </c>
      <c r="Z118" s="131">
        <v>40.89</v>
      </c>
      <c r="AB118" s="109" t="str">
        <f>TEXT(Z118,"##.0")</f>
        <v>40.9</v>
      </c>
    </row>
    <row r="120" spans="19:32" x14ac:dyDescent="0.25">
      <c r="S120" s="101" t="s">
        <v>97</v>
      </c>
      <c r="T120" s="112"/>
      <c r="U120" s="112"/>
      <c r="V120" s="112">
        <v>129</v>
      </c>
      <c r="W120" s="112">
        <v>181</v>
      </c>
      <c r="X120" s="112">
        <v>163</v>
      </c>
      <c r="Y120" s="112">
        <v>179</v>
      </c>
      <c r="Z120" s="112">
        <v>199</v>
      </c>
      <c r="AB120" s="109" t="str">
        <f>TEXT(Z120,"###,###")</f>
        <v>199</v>
      </c>
    </row>
    <row r="121" spans="19:32" x14ac:dyDescent="0.25">
      <c r="S121" s="101" t="s">
        <v>98</v>
      </c>
      <c r="T121" s="112"/>
      <c r="U121" s="112"/>
      <c r="V121" s="112">
        <v>9</v>
      </c>
      <c r="W121" s="112">
        <v>21</v>
      </c>
      <c r="X121" s="112">
        <v>21</v>
      </c>
      <c r="Y121" s="112">
        <v>22</v>
      </c>
      <c r="Z121" s="112">
        <v>25</v>
      </c>
      <c r="AB121" s="109" t="str">
        <f>TEXT(Z121,"###,###")</f>
        <v>25</v>
      </c>
    </row>
    <row r="122" spans="19:32" x14ac:dyDescent="0.25">
      <c r="S122" s="101" t="s">
        <v>99</v>
      </c>
      <c r="T122" s="112"/>
      <c r="U122" s="112"/>
      <c r="V122" s="112">
        <v>18</v>
      </c>
      <c r="W122" s="112">
        <v>30</v>
      </c>
      <c r="X122" s="112">
        <v>36</v>
      </c>
      <c r="Y122" s="112">
        <v>32</v>
      </c>
      <c r="Z122" s="112">
        <v>35</v>
      </c>
      <c r="AB122" s="109" t="str">
        <f>TEXT(Z122,"###,###")</f>
        <v>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147</v>
      </c>
      <c r="W124" s="112">
        <v>211</v>
      </c>
      <c r="X124" s="112">
        <v>199</v>
      </c>
      <c r="Y124" s="112">
        <v>211</v>
      </c>
      <c r="Z124" s="112">
        <v>234</v>
      </c>
      <c r="AB124" s="109" t="str">
        <f>TEXT(Z124,"###,###")</f>
        <v>234</v>
      </c>
      <c r="AD124" s="127">
        <f>Z124/$Z$7*100</f>
        <v>88.973384030418245</v>
      </c>
    </row>
    <row r="125" spans="19:32" x14ac:dyDescent="0.25">
      <c r="S125" s="101" t="s">
        <v>101</v>
      </c>
      <c r="T125" s="112"/>
      <c r="U125" s="112"/>
      <c r="V125" s="112">
        <v>27</v>
      </c>
      <c r="W125" s="112">
        <v>51</v>
      </c>
      <c r="X125" s="112">
        <v>57</v>
      </c>
      <c r="Y125" s="112">
        <v>54</v>
      </c>
      <c r="Z125" s="112">
        <v>60</v>
      </c>
      <c r="AB125" s="109" t="str">
        <f>TEXT(Z125,"###,###")</f>
        <v>60</v>
      </c>
      <c r="AD125" s="127">
        <f>Z125/$Z$7*100</f>
        <v>22.813688212927758</v>
      </c>
    </row>
    <row r="127" spans="19:32" x14ac:dyDescent="0.25">
      <c r="S127" s="101" t="s">
        <v>102</v>
      </c>
      <c r="T127" s="112"/>
      <c r="U127" s="112"/>
      <c r="V127" s="112">
        <v>85</v>
      </c>
      <c r="W127" s="112">
        <v>118</v>
      </c>
      <c r="X127" s="112">
        <v>114</v>
      </c>
      <c r="Y127" s="112">
        <v>112</v>
      </c>
      <c r="Z127" s="112">
        <v>126</v>
      </c>
      <c r="AB127" s="109" t="str">
        <f>TEXT(Z127,"###,###")</f>
        <v>126</v>
      </c>
      <c r="AD127" s="127">
        <f>Z127/$Z$7*100</f>
        <v>47.908745247148289</v>
      </c>
    </row>
    <row r="128" spans="19:32" x14ac:dyDescent="0.25">
      <c r="S128" s="101" t="s">
        <v>103</v>
      </c>
      <c r="T128" s="112"/>
      <c r="U128" s="112"/>
      <c r="V128" s="112">
        <v>76</v>
      </c>
      <c r="W128" s="112">
        <v>111</v>
      </c>
      <c r="X128" s="112">
        <v>113</v>
      </c>
      <c r="Y128" s="112">
        <v>120</v>
      </c>
      <c r="Z128" s="112">
        <v>137</v>
      </c>
      <c r="AB128" s="109" t="str">
        <f>TEXT(Z128,"###,###")</f>
        <v>137</v>
      </c>
      <c r="AD128" s="127">
        <f>Z128/$Z$7*100</f>
        <v>52.091254752851711</v>
      </c>
    </row>
    <row r="130" spans="19:20" x14ac:dyDescent="0.25">
      <c r="S130" s="101" t="s">
        <v>277</v>
      </c>
      <c r="T130" s="127">
        <v>75.665399239543731</v>
      </c>
    </row>
    <row r="131" spans="19:20" x14ac:dyDescent="0.25">
      <c r="S131" s="101" t="s">
        <v>278</v>
      </c>
      <c r="T131" s="127">
        <v>9.5057034220532319</v>
      </c>
    </row>
    <row r="132" spans="19:20" x14ac:dyDescent="0.25">
      <c r="S132" s="101" t="s">
        <v>279</v>
      </c>
      <c r="T132" s="127">
        <v>13.307984790874524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5E0DAE-DFA4-435F-9D6F-6E2C65F3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F3E2FF1-61E8-417A-B4FD-4459C2356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DA53B8-1B43-494C-AA7B-F78D587B5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BB6BAA9-DB64-4C51-A44B-A5DA37A37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97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Queensland</v>
      </c>
      <c r="B1" s="50"/>
      <c r="C1" s="50"/>
      <c r="D1" s="50"/>
      <c r="E1" s="50"/>
      <c r="F1" s="50"/>
      <c r="G1" s="51">
        <f>G3</f>
        <v>3</v>
      </c>
      <c r="H1" s="51"/>
      <c r="J1" s="149" t="s">
        <v>23</v>
      </c>
      <c r="K1" s="149"/>
      <c r="L1" s="149"/>
      <c r="M1" s="149"/>
      <c r="N1" s="149"/>
    </row>
    <row r="2" spans="1:14" ht="18.75" thickTop="1" thickBot="1" x14ac:dyDescent="0.35">
      <c r="A2" s="50"/>
      <c r="B2" s="52" t="s">
        <v>88</v>
      </c>
      <c r="C2" s="52" t="s">
        <v>191</v>
      </c>
      <c r="D2" s="52" t="s">
        <v>200</v>
      </c>
      <c r="E2" s="52" t="s">
        <v>276</v>
      </c>
      <c r="F2" s="52" t="s">
        <v>282</v>
      </c>
      <c r="G2" s="52" t="s">
        <v>284</v>
      </c>
      <c r="H2" s="52" t="s">
        <v>288</v>
      </c>
      <c r="J2" s="149" t="str">
        <f>$H$2</f>
        <v>2022-23</v>
      </c>
      <c r="K2" s="149"/>
      <c r="L2" s="149"/>
      <c r="M2" s="149"/>
      <c r="N2" s="149"/>
    </row>
    <row r="3" spans="1:14" ht="16.5" thickTop="1" thickBot="1" x14ac:dyDescent="0.3">
      <c r="C3" t="s">
        <v>272</v>
      </c>
      <c r="G3" s="4">
        <v>3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4066014</v>
      </c>
      <c r="E4" s="32">
        <v>4043908</v>
      </c>
      <c r="F4" s="32">
        <v>4281855</v>
      </c>
      <c r="G4" s="32">
        <v>4667762</v>
      </c>
      <c r="H4" s="32">
        <v>4881767</v>
      </c>
      <c r="J4" s="26" t="str">
        <f>TEXT(H4,"#,###,###")</f>
        <v>4,881,767</v>
      </c>
      <c r="L4" s="27">
        <f>H4/G4-1</f>
        <v>4.584745323347672E-2</v>
      </c>
      <c r="N4" s="27">
        <f>H4/D4-1</f>
        <v>0.2006271990209576</v>
      </c>
    </row>
    <row r="5" spans="1:14" x14ac:dyDescent="0.25">
      <c r="A5" s="28" t="s">
        <v>4</v>
      </c>
      <c r="B5" s="32"/>
      <c r="C5" s="32"/>
      <c r="D5" s="32">
        <v>2098599</v>
      </c>
      <c r="E5" s="32">
        <v>2078084</v>
      </c>
      <c r="F5" s="32">
        <v>2182168</v>
      </c>
      <c r="G5" s="32">
        <v>2351201</v>
      </c>
      <c r="H5" s="32">
        <v>2452597</v>
      </c>
      <c r="J5" s="26" t="str">
        <f>TEXT(H5,"#,###,###")</f>
        <v>2,452,597</v>
      </c>
      <c r="L5" s="27">
        <f t="shared" ref="L5:L9" si="0">H5/G5-1</f>
        <v>4.3125194315585924E-2</v>
      </c>
      <c r="N5" s="27">
        <f t="shared" ref="N5:N8" si="1">H5/D5-1</f>
        <v>0.168683011856958</v>
      </c>
    </row>
    <row r="6" spans="1:14" x14ac:dyDescent="0.25">
      <c r="A6" s="28" t="s">
        <v>5</v>
      </c>
      <c r="B6" s="32"/>
      <c r="C6" s="32"/>
      <c r="D6" s="32">
        <v>1967419</v>
      </c>
      <c r="E6" s="32">
        <v>1965826</v>
      </c>
      <c r="F6" s="32">
        <v>2095845</v>
      </c>
      <c r="G6" s="32">
        <v>2312587</v>
      </c>
      <c r="H6" s="32">
        <v>2424879</v>
      </c>
      <c r="J6" s="26" t="str">
        <f>TEXT(H6,"#,###,###")</f>
        <v>2,424,879</v>
      </c>
      <c r="L6" s="27">
        <f t="shared" si="0"/>
        <v>4.8556875914290032E-2</v>
      </c>
      <c r="N6" s="27">
        <f t="shared" si="1"/>
        <v>0.23251783173792662</v>
      </c>
    </row>
    <row r="7" spans="1:14" x14ac:dyDescent="0.25">
      <c r="A7" s="25" t="s">
        <v>6</v>
      </c>
      <c r="B7" s="32"/>
      <c r="C7" s="32"/>
      <c r="D7" s="32">
        <v>2837893</v>
      </c>
      <c r="E7" s="32">
        <v>2876116</v>
      </c>
      <c r="F7" s="32">
        <v>2921087</v>
      </c>
      <c r="G7" s="32">
        <v>3052970</v>
      </c>
      <c r="H7" s="32">
        <v>3194547</v>
      </c>
      <c r="J7" s="26" t="str">
        <f>TEXT(H7,"#,###,###")</f>
        <v>3,194,547</v>
      </c>
      <c r="L7" s="27">
        <f t="shared" si="0"/>
        <v>4.6373531348162578E-2</v>
      </c>
      <c r="N7" s="27">
        <f t="shared" si="1"/>
        <v>0.1256756332955471</v>
      </c>
    </row>
    <row r="8" spans="1:14" x14ac:dyDescent="0.25">
      <c r="A8" s="25" t="s">
        <v>28</v>
      </c>
      <c r="B8" s="32"/>
      <c r="C8" s="32"/>
      <c r="D8" s="32">
        <v>45152</v>
      </c>
      <c r="E8" s="32">
        <v>45226.09</v>
      </c>
      <c r="F8" s="32">
        <v>46728.05</v>
      </c>
      <c r="G8" s="32">
        <v>47853.42</v>
      </c>
      <c r="H8" s="32">
        <v>50336.82</v>
      </c>
      <c r="J8" s="26" t="str">
        <f>TEXT(H8,"$###,###")</f>
        <v>$50,337</v>
      </c>
      <c r="L8" s="27">
        <f t="shared" si="0"/>
        <v>5.1895977340804533E-2</v>
      </c>
      <c r="N8" s="27">
        <f t="shared" si="1"/>
        <v>0.1148303508150248</v>
      </c>
    </row>
    <row r="9" spans="1:14" x14ac:dyDescent="0.25">
      <c r="A9" s="25" t="s">
        <v>7</v>
      </c>
      <c r="B9" s="32"/>
      <c r="C9" s="32"/>
      <c r="D9" s="32">
        <v>167813527912</v>
      </c>
      <c r="E9" s="32">
        <v>174784580529</v>
      </c>
      <c r="F9" s="32">
        <v>186357626922</v>
      </c>
      <c r="G9" s="32">
        <v>203189959356</v>
      </c>
      <c r="H9" s="32">
        <v>222725957867</v>
      </c>
      <c r="J9" s="26" t="str">
        <f>TEXT(H9/1000000000,"$#,###.0")&amp;" bil"</f>
        <v>$222.7 bil</v>
      </c>
      <c r="L9" s="27">
        <f t="shared" si="0"/>
        <v>9.6146475804800291E-2</v>
      </c>
      <c r="N9" s="27">
        <f>H9/D9-1</f>
        <v>0.32722290412603461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3657712</v>
      </c>
      <c r="E11" s="32">
        <v>3627212</v>
      </c>
      <c r="F11" s="32">
        <v>3846292</v>
      </c>
      <c r="G11" s="32">
        <v>4218873</v>
      </c>
      <c r="H11" s="32">
        <v>4418803</v>
      </c>
    </row>
    <row r="12" spans="1:14" x14ac:dyDescent="0.25">
      <c r="A12" s="25" t="s">
        <v>30</v>
      </c>
      <c r="B12" s="32"/>
      <c r="C12" s="32"/>
      <c r="D12" s="32">
        <v>408299</v>
      </c>
      <c r="E12" s="32">
        <v>416700</v>
      </c>
      <c r="F12" s="32">
        <v>435563</v>
      </c>
      <c r="G12" s="32">
        <v>448886</v>
      </c>
      <c r="H12" s="32">
        <v>462957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59</v>
      </c>
      <c r="B15" s="38"/>
      <c r="C15" s="39"/>
      <c r="D15" s="39"/>
      <c r="E15" s="39"/>
      <c r="F15" s="39"/>
      <c r="G15" s="32">
        <v>107137</v>
      </c>
      <c r="H15" s="32">
        <v>113912</v>
      </c>
      <c r="J15" s="53">
        <f t="shared" ref="J15:J34" si="2">IF(H15="np",0,H15/$H$34)</f>
        <v>2.3334169096114358E-2</v>
      </c>
    </row>
    <row r="16" spans="1:14" x14ac:dyDescent="0.25">
      <c r="A16" s="38" t="s">
        <v>60</v>
      </c>
      <c r="B16" s="38"/>
      <c r="C16" s="39"/>
      <c r="D16" s="39"/>
      <c r="E16" s="39"/>
      <c r="F16" s="39"/>
      <c r="G16" s="32">
        <v>70093</v>
      </c>
      <c r="H16" s="32">
        <v>77542</v>
      </c>
      <c r="J16" s="53">
        <f t="shared" si="2"/>
        <v>1.5883999403494799E-2</v>
      </c>
    </row>
    <row r="17" spans="1:10" x14ac:dyDescent="0.25">
      <c r="A17" s="38" t="s">
        <v>61</v>
      </c>
      <c r="B17" s="38"/>
      <c r="C17" s="39"/>
      <c r="D17" s="39"/>
      <c r="E17" s="39"/>
      <c r="F17" s="39"/>
      <c r="G17" s="32">
        <v>245297</v>
      </c>
      <c r="H17" s="32">
        <v>254578</v>
      </c>
      <c r="J17" s="53">
        <f t="shared" si="2"/>
        <v>5.2148729722510369E-2</v>
      </c>
    </row>
    <row r="18" spans="1:10" x14ac:dyDescent="0.25">
      <c r="A18" s="38" t="s">
        <v>62</v>
      </c>
      <c r="B18" s="38"/>
      <c r="C18" s="39"/>
      <c r="D18" s="39"/>
      <c r="E18" s="39"/>
      <c r="F18" s="39"/>
      <c r="G18" s="32">
        <v>34850</v>
      </c>
      <c r="H18" s="32">
        <v>38267</v>
      </c>
      <c r="J18" s="53">
        <f t="shared" si="2"/>
        <v>7.8387584170325174E-3</v>
      </c>
    </row>
    <row r="19" spans="1:10" x14ac:dyDescent="0.25">
      <c r="A19" s="38" t="s">
        <v>63</v>
      </c>
      <c r="B19" s="38"/>
      <c r="C19" s="39"/>
      <c r="D19" s="39"/>
      <c r="E19" s="39"/>
      <c r="F19" s="39"/>
      <c r="G19" s="32">
        <v>356868</v>
      </c>
      <c r="H19" s="32">
        <v>363953</v>
      </c>
      <c r="J19" s="53">
        <f t="shared" si="2"/>
        <v>7.4553522412371911E-2</v>
      </c>
    </row>
    <row r="20" spans="1:10" x14ac:dyDescent="0.25">
      <c r="A20" s="38" t="s">
        <v>64</v>
      </c>
      <c r="B20" s="38"/>
      <c r="C20" s="39"/>
      <c r="D20" s="39"/>
      <c r="E20" s="39"/>
      <c r="F20" s="39"/>
      <c r="G20" s="32">
        <v>150982</v>
      </c>
      <c r="H20" s="32">
        <v>158015</v>
      </c>
      <c r="J20" s="53">
        <f t="shared" si="2"/>
        <v>3.2368396040123169E-2</v>
      </c>
    </row>
    <row r="21" spans="1:10" x14ac:dyDescent="0.25">
      <c r="A21" s="38" t="s">
        <v>65</v>
      </c>
      <c r="B21" s="38"/>
      <c r="C21" s="39"/>
      <c r="D21" s="39"/>
      <c r="E21" s="39"/>
      <c r="F21" s="39"/>
      <c r="G21" s="32">
        <v>429454</v>
      </c>
      <c r="H21" s="32">
        <v>447393</v>
      </c>
      <c r="J21" s="53">
        <f t="shared" si="2"/>
        <v>9.1645690659613491E-2</v>
      </c>
    </row>
    <row r="22" spans="1:10" x14ac:dyDescent="0.25">
      <c r="A22" s="38" t="s">
        <v>66</v>
      </c>
      <c r="B22" s="38"/>
      <c r="C22" s="39"/>
      <c r="D22" s="39"/>
      <c r="E22" s="39"/>
      <c r="F22" s="39"/>
      <c r="G22" s="32">
        <v>401380</v>
      </c>
      <c r="H22" s="32">
        <v>444175</v>
      </c>
      <c r="J22" s="53">
        <f t="shared" si="2"/>
        <v>9.0986503250461717E-2</v>
      </c>
    </row>
    <row r="23" spans="1:10" x14ac:dyDescent="0.25">
      <c r="A23" s="38" t="s">
        <v>67</v>
      </c>
      <c r="B23" s="38"/>
      <c r="C23" s="39"/>
      <c r="D23" s="39"/>
      <c r="E23" s="39"/>
      <c r="F23" s="39"/>
      <c r="G23" s="32">
        <v>187835</v>
      </c>
      <c r="H23" s="32">
        <v>202201</v>
      </c>
      <c r="J23" s="53">
        <f t="shared" si="2"/>
        <v>4.1419625021098916E-2</v>
      </c>
    </row>
    <row r="24" spans="1:10" x14ac:dyDescent="0.25">
      <c r="A24" s="38" t="s">
        <v>68</v>
      </c>
      <c r="B24" s="38"/>
      <c r="C24" s="39"/>
      <c r="D24" s="39"/>
      <c r="E24" s="39"/>
      <c r="F24" s="39"/>
      <c r="G24" s="32">
        <v>49495</v>
      </c>
      <c r="H24" s="32">
        <v>55588</v>
      </c>
      <c r="J24" s="53">
        <f t="shared" si="2"/>
        <v>1.1386858203831072E-2</v>
      </c>
    </row>
    <row r="25" spans="1:10" x14ac:dyDescent="0.25">
      <c r="A25" s="38" t="s">
        <v>69</v>
      </c>
      <c r="B25" s="38"/>
      <c r="C25" s="39"/>
      <c r="D25" s="39"/>
      <c r="E25" s="39"/>
      <c r="F25" s="39"/>
      <c r="G25" s="32">
        <v>158639</v>
      </c>
      <c r="H25" s="32">
        <v>164633</v>
      </c>
      <c r="J25" s="53">
        <f t="shared" si="2"/>
        <v>3.3724052433462631E-2</v>
      </c>
    </row>
    <row r="26" spans="1:10" x14ac:dyDescent="0.25">
      <c r="A26" s="38" t="s">
        <v>70</v>
      </c>
      <c r="B26" s="38"/>
      <c r="C26" s="39"/>
      <c r="D26" s="39"/>
      <c r="E26" s="39"/>
      <c r="F26" s="39"/>
      <c r="G26" s="32">
        <v>102609</v>
      </c>
      <c r="H26" s="32">
        <v>107048</v>
      </c>
      <c r="J26" s="53">
        <f t="shared" si="2"/>
        <v>2.1928121123330729E-2</v>
      </c>
    </row>
    <row r="27" spans="1:10" x14ac:dyDescent="0.25">
      <c r="A27" s="38" t="s">
        <v>71</v>
      </c>
      <c r="B27" s="38"/>
      <c r="C27" s="39"/>
      <c r="D27" s="39"/>
      <c r="E27" s="39"/>
      <c r="F27" s="39"/>
      <c r="G27" s="32">
        <v>336512</v>
      </c>
      <c r="H27" s="32">
        <v>344480</v>
      </c>
      <c r="J27" s="53">
        <f t="shared" si="2"/>
        <v>7.0564598727346328E-2</v>
      </c>
    </row>
    <row r="28" spans="1:10" x14ac:dyDescent="0.25">
      <c r="A28" s="38" t="s">
        <v>72</v>
      </c>
      <c r="B28" s="38"/>
      <c r="C28" s="39"/>
      <c r="D28" s="39"/>
      <c r="E28" s="39"/>
      <c r="F28" s="39"/>
      <c r="G28" s="32">
        <v>444737</v>
      </c>
      <c r="H28" s="32">
        <v>468754</v>
      </c>
      <c r="J28" s="53">
        <f t="shared" si="2"/>
        <v>9.6021359474682128E-2</v>
      </c>
    </row>
    <row r="29" spans="1:10" x14ac:dyDescent="0.25">
      <c r="A29" s="38" t="s">
        <v>73</v>
      </c>
      <c r="B29" s="38"/>
      <c r="C29" s="39"/>
      <c r="D29" s="39"/>
      <c r="E29" s="39"/>
      <c r="F29" s="39"/>
      <c r="G29" s="32">
        <v>224607</v>
      </c>
      <c r="H29" s="32">
        <v>217049</v>
      </c>
      <c r="J29" s="53">
        <f t="shared" si="2"/>
        <v>4.4461146043810358E-2</v>
      </c>
    </row>
    <row r="30" spans="1:10" x14ac:dyDescent="0.25">
      <c r="A30" s="38" t="s">
        <v>74</v>
      </c>
      <c r="B30" s="38"/>
      <c r="C30" s="39"/>
      <c r="D30" s="39"/>
      <c r="E30" s="39"/>
      <c r="F30" s="39"/>
      <c r="G30" s="32">
        <v>332757</v>
      </c>
      <c r="H30" s="32">
        <v>348627</v>
      </c>
      <c r="J30" s="53">
        <f t="shared" si="2"/>
        <v>7.1414086044236436E-2</v>
      </c>
    </row>
    <row r="31" spans="1:10" x14ac:dyDescent="0.25">
      <c r="A31" s="38" t="s">
        <v>75</v>
      </c>
      <c r="B31" s="38"/>
      <c r="C31" s="39"/>
      <c r="D31" s="39"/>
      <c r="E31" s="39"/>
      <c r="F31" s="39"/>
      <c r="G31" s="32">
        <v>624200</v>
      </c>
      <c r="H31" s="32">
        <v>662260</v>
      </c>
      <c r="J31" s="53">
        <f t="shared" si="2"/>
        <v>0.13565986749063044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90555</v>
      </c>
      <c r="H32" s="32">
        <v>99768</v>
      </c>
      <c r="J32" s="53">
        <f t="shared" si="2"/>
        <v>2.0436858121893543E-2</v>
      </c>
    </row>
    <row r="33" spans="1:14" x14ac:dyDescent="0.25">
      <c r="A33" s="38" t="s">
        <v>77</v>
      </c>
      <c r="B33" s="38"/>
      <c r="C33" s="39"/>
      <c r="D33" s="39"/>
      <c r="E33" s="39"/>
      <c r="F33" s="39"/>
      <c r="G33" s="32">
        <v>194749</v>
      </c>
      <c r="H33" s="32">
        <v>203878</v>
      </c>
      <c r="J33" s="53">
        <f t="shared" si="2"/>
        <v>4.1763148105358548E-2</v>
      </c>
    </row>
    <row r="34" spans="1:14" ht="15.75" thickBot="1" x14ac:dyDescent="0.3">
      <c r="A34" s="40" t="s">
        <v>78</v>
      </c>
      <c r="B34" s="40"/>
      <c r="C34" s="41"/>
      <c r="D34" s="41"/>
      <c r="E34" s="41"/>
      <c r="F34" s="41"/>
      <c r="G34" s="42">
        <v>4667763</v>
      </c>
      <c r="H34" s="42">
        <v>4881768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86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87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  <row r="97" spans="1:1" x14ac:dyDescent="0.25">
      <c r="A97" t="s">
        <v>290</v>
      </c>
    </row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AD00-9615-4942-A0B6-2971CC0664A1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191</v>
      </c>
      <c r="V2" s="103" t="s">
        <v>200</v>
      </c>
      <c r="W2" s="103" t="s">
        <v>276</v>
      </c>
      <c r="X2" s="103" t="s">
        <v>282</v>
      </c>
      <c r="Y2" s="103" t="s">
        <v>284</v>
      </c>
      <c r="Z2" s="103" t="s">
        <v>288</v>
      </c>
      <c r="AB2" s="144" t="str">
        <f>$Z$2</f>
        <v>2022-23</v>
      </c>
      <c r="AC2" s="144"/>
      <c r="AD2" s="144"/>
      <c r="AE2" s="144"/>
      <c r="AF2" s="144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9.8 Brisbane, Queensland,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1066429</v>
      </c>
      <c r="W4" s="108">
        <v>1059588</v>
      </c>
      <c r="X4" s="108">
        <v>1102945</v>
      </c>
      <c r="Y4" s="108">
        <v>1201068</v>
      </c>
      <c r="Z4" s="108">
        <v>1262469</v>
      </c>
      <c r="AB4" s="109" t="str">
        <f>TEXT(Z4,"###,###")</f>
        <v>1,262,469</v>
      </c>
      <c r="AD4" s="110">
        <f>Z4/Y4-1</f>
        <v>5.112200141873724E-2</v>
      </c>
      <c r="AF4" s="110">
        <f>Z4/V4-1</f>
        <v>0.18382845927858305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539796</v>
      </c>
      <c r="W5" s="108">
        <v>535284</v>
      </c>
      <c r="X5" s="108">
        <v>554505</v>
      </c>
      <c r="Y5" s="108">
        <v>597865</v>
      </c>
      <c r="Z5" s="108">
        <v>627087</v>
      </c>
      <c r="AB5" s="109" t="str">
        <f>TEXT(Z5,"###,###")</f>
        <v>627,087</v>
      </c>
      <c r="AD5" s="110">
        <f t="shared" ref="AD5:AD9" si="0">Z5/Y5-1</f>
        <v>4.8877254898681111E-2</v>
      </c>
      <c r="AF5" s="110">
        <f t="shared" ref="AF5:AF9" si="1">Z5/V5-1</f>
        <v>0.16171109085654578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526629</v>
      </c>
      <c r="W6" s="108">
        <v>524301</v>
      </c>
      <c r="X6" s="108">
        <v>547825</v>
      </c>
      <c r="Y6" s="108">
        <v>602590</v>
      </c>
      <c r="Z6" s="108">
        <v>634653</v>
      </c>
      <c r="AB6" s="109" t="str">
        <f>TEXT(Z6,"###,###")</f>
        <v>634,653</v>
      </c>
      <c r="AD6" s="110">
        <f t="shared" si="0"/>
        <v>5.3208649330390489E-2</v>
      </c>
      <c r="AF6" s="110">
        <f t="shared" si="1"/>
        <v>0.20512353098670988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741968</v>
      </c>
      <c r="W7" s="108">
        <v>753716</v>
      </c>
      <c r="X7" s="108">
        <v>753542</v>
      </c>
      <c r="Y7" s="108">
        <v>781010</v>
      </c>
      <c r="Z7" s="108">
        <v>821977</v>
      </c>
      <c r="AB7" s="109" t="str">
        <f>TEXT(Z7,"###,###")</f>
        <v>821,977</v>
      </c>
      <c r="AD7" s="110">
        <f t="shared" si="0"/>
        <v>5.2453873830040632E-2</v>
      </c>
      <c r="AF7" s="110">
        <f t="shared" si="1"/>
        <v>0.10783349147133037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1,262,469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821,977</v>
      </c>
      <c r="P8" s="67"/>
      <c r="S8" s="107" t="s">
        <v>82</v>
      </c>
      <c r="T8" s="108"/>
      <c r="U8" s="108"/>
      <c r="V8" s="108">
        <v>48521.83</v>
      </c>
      <c r="W8" s="108">
        <v>48699.54</v>
      </c>
      <c r="X8" s="108">
        <v>50496.7</v>
      </c>
      <c r="Y8" s="108">
        <v>51850</v>
      </c>
      <c r="Z8" s="108">
        <v>53865</v>
      </c>
      <c r="AB8" s="109" t="str">
        <f>TEXT(Z8,"$###,###")</f>
        <v>$53,865</v>
      </c>
      <c r="AD8" s="110">
        <f t="shared" si="0"/>
        <v>3.886210221793629E-2</v>
      </c>
      <c r="AF8" s="110">
        <f t="shared" si="1"/>
        <v>0.11011888875584441</v>
      </c>
    </row>
    <row r="9" spans="1:32" x14ac:dyDescent="0.25">
      <c r="A9" s="30" t="s">
        <v>14</v>
      </c>
      <c r="B9" s="71"/>
      <c r="C9" s="72"/>
      <c r="D9" s="73">
        <f>AD104</f>
        <v>76.439263063093037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50.416982470312433</v>
      </c>
      <c r="P9" s="74" t="s">
        <v>83</v>
      </c>
      <c r="S9" s="107" t="s">
        <v>7</v>
      </c>
      <c r="T9" s="108"/>
      <c r="U9" s="108"/>
      <c r="V9" s="108">
        <v>51235853627</v>
      </c>
      <c r="W9" s="108">
        <v>53588345822</v>
      </c>
      <c r="X9" s="108">
        <v>56653153526</v>
      </c>
      <c r="Y9" s="108">
        <v>61491330739</v>
      </c>
      <c r="Z9" s="108">
        <v>67055718711</v>
      </c>
      <c r="AB9" s="109" t="str">
        <f>TEXT(Z9/1000000,"$#,###.0")&amp;" mil"</f>
        <v>$67,055.7 mil</v>
      </c>
      <c r="AD9" s="110">
        <f t="shared" si="0"/>
        <v>9.0490609084686202E-2</v>
      </c>
      <c r="AF9" s="110">
        <f t="shared" si="1"/>
        <v>0.30876552187789308</v>
      </c>
    </row>
    <row r="10" spans="1:32" x14ac:dyDescent="0.25">
      <c r="A10" s="30" t="s">
        <v>17</v>
      </c>
      <c r="B10" s="71"/>
      <c r="C10" s="72"/>
      <c r="D10" s="73">
        <f>AD105</f>
        <v>17.780476193870896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49.50734631260972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86.582349627787636</v>
      </c>
      <c r="P11" s="74" t="s">
        <v>83</v>
      </c>
      <c r="S11" s="107" t="s">
        <v>29</v>
      </c>
      <c r="T11" s="112"/>
      <c r="U11" s="112"/>
      <c r="V11" s="112">
        <v>969621</v>
      </c>
      <c r="W11" s="112">
        <v>959250</v>
      </c>
      <c r="X11" s="112">
        <v>999088</v>
      </c>
      <c r="Y11" s="112">
        <v>1096095</v>
      </c>
      <c r="Z11" s="112">
        <v>1152173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5.2776415885116013</v>
      </c>
      <c r="P12" s="74" t="s">
        <v>83</v>
      </c>
      <c r="S12" s="107" t="s">
        <v>30</v>
      </c>
      <c r="T12" s="112"/>
      <c r="U12" s="112"/>
      <c r="V12" s="112">
        <v>96809</v>
      </c>
      <c r="W12" s="112">
        <v>100340</v>
      </c>
      <c r="X12" s="112">
        <v>103857</v>
      </c>
      <c r="Y12" s="112">
        <v>104973</v>
      </c>
      <c r="Z12" s="112">
        <v>110290</v>
      </c>
    </row>
    <row r="13" spans="1:32" ht="15" customHeight="1" x14ac:dyDescent="0.25">
      <c r="A13" s="30" t="s">
        <v>19</v>
      </c>
      <c r="B13" s="72"/>
      <c r="C13" s="72"/>
      <c r="D13" s="73">
        <f>AD108</f>
        <v>12.146832912332897</v>
      </c>
      <c r="E13" s="74" t="s">
        <v>83</v>
      </c>
      <c r="F13" s="24"/>
      <c r="G13" s="145" t="s">
        <v>280</v>
      </c>
      <c r="H13" s="146"/>
      <c r="I13" s="146"/>
      <c r="J13" s="146"/>
      <c r="K13" s="146"/>
      <c r="L13" s="146"/>
      <c r="M13" s="81"/>
      <c r="N13" s="72"/>
      <c r="O13" s="73">
        <f>T132</f>
        <v>8.1408603890376483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13.225829703541237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22.151038956204072</v>
      </c>
      <c r="E15" s="74" t="s">
        <v>83</v>
      </c>
      <c r="F15" s="24"/>
      <c r="G15" s="33" t="s">
        <v>274</v>
      </c>
      <c r="H15" s="72"/>
      <c r="I15" s="72"/>
      <c r="J15" s="72"/>
      <c r="K15" s="82"/>
      <c r="L15" s="72"/>
      <c r="M15" s="72"/>
      <c r="N15" s="72"/>
      <c r="O15" s="73">
        <f>AB38</f>
        <v>19.793083479526118</v>
      </c>
      <c r="P15" s="74" t="s">
        <v>83</v>
      </c>
      <c r="S15" s="115" t="s">
        <v>59</v>
      </c>
      <c r="T15" s="115"/>
      <c r="U15" s="116"/>
      <c r="V15" s="116">
        <v>7725</v>
      </c>
      <c r="W15" s="116">
        <v>7647</v>
      </c>
      <c r="X15" s="116">
        <v>7209</v>
      </c>
      <c r="Y15" s="112">
        <v>5674</v>
      </c>
      <c r="Z15" s="112">
        <v>7342</v>
      </c>
      <c r="AB15" s="117">
        <f t="shared" ref="AB15:AB34" si="2">IF(Z15="np",0,Z15/$Z$34)</f>
        <v>5.8155837366432473E-3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46.695879265154232</v>
      </c>
      <c r="E16" s="85" t="s">
        <v>83</v>
      </c>
      <c r="F16" s="24"/>
      <c r="G16" s="86" t="s">
        <v>275</v>
      </c>
      <c r="H16" s="35"/>
      <c r="I16" s="35"/>
      <c r="J16" s="35"/>
      <c r="K16" s="36"/>
      <c r="L16" s="35"/>
      <c r="M16" s="35"/>
      <c r="N16" s="35"/>
      <c r="O16" s="84">
        <f>AB37</f>
        <v>80.206916520473882</v>
      </c>
      <c r="P16" s="37" t="s">
        <v>83</v>
      </c>
      <c r="S16" s="115" t="s">
        <v>60</v>
      </c>
      <c r="T16" s="115"/>
      <c r="U16" s="116"/>
      <c r="V16" s="116">
        <v>9453</v>
      </c>
      <c r="W16" s="116">
        <v>9057</v>
      </c>
      <c r="X16" s="116">
        <v>9829</v>
      </c>
      <c r="Y16" s="112">
        <v>10614</v>
      </c>
      <c r="Z16" s="112">
        <v>11389</v>
      </c>
      <c r="AB16" s="117">
        <f t="shared" si="2"/>
        <v>9.0212044642644981E-3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48129</v>
      </c>
      <c r="W17" s="116">
        <v>46369</v>
      </c>
      <c r="X17" s="116">
        <v>48546</v>
      </c>
      <c r="Y17" s="112">
        <v>52114</v>
      </c>
      <c r="Z17" s="112">
        <v>54840</v>
      </c>
      <c r="AB17" s="117">
        <f t="shared" si="2"/>
        <v>4.3438655968062609E-2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283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7261</v>
      </c>
      <c r="W18" s="116">
        <v>6972</v>
      </c>
      <c r="X18" s="116">
        <v>7248</v>
      </c>
      <c r="Y18" s="112">
        <v>7857</v>
      </c>
      <c r="Z18" s="112">
        <v>8859</v>
      </c>
      <c r="AB18" s="117">
        <f t="shared" si="2"/>
        <v>7.0171964482324337E-3</v>
      </c>
    </row>
    <row r="19" spans="1:28" x14ac:dyDescent="0.25">
      <c r="A19" s="63" t="str">
        <f>$S$1&amp;" ("&amp;$V$2&amp;" to "&amp;$Z$2&amp;")"</f>
        <v>Brisbane (2018-19 to 2022-23)</v>
      </c>
      <c r="B19" s="63"/>
      <c r="C19" s="63"/>
      <c r="D19" s="63"/>
      <c r="E19" s="63"/>
      <c r="F19" s="63"/>
      <c r="G19" s="63" t="str">
        <f>$S$1&amp;" ("&amp;$V$2&amp;" to "&amp;$Z$2&amp;")"</f>
        <v>Brisbane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59282</v>
      </c>
      <c r="W19" s="116">
        <v>56497</v>
      </c>
      <c r="X19" s="116">
        <v>59453</v>
      </c>
      <c r="Y19" s="112">
        <v>63941</v>
      </c>
      <c r="Z19" s="112">
        <v>65022</v>
      </c>
      <c r="AB19" s="117">
        <f t="shared" si="2"/>
        <v>5.1503798110054101E-2</v>
      </c>
    </row>
    <row r="20" spans="1:28" x14ac:dyDescent="0.25">
      <c r="S20" s="115" t="s">
        <v>64</v>
      </c>
      <c r="T20" s="115"/>
      <c r="U20" s="116"/>
      <c r="V20" s="116">
        <v>36887</v>
      </c>
      <c r="W20" s="116">
        <v>36000</v>
      </c>
      <c r="X20" s="116">
        <v>37047</v>
      </c>
      <c r="Y20" s="112">
        <v>39112</v>
      </c>
      <c r="Z20" s="112">
        <v>42137</v>
      </c>
      <c r="AB20" s="117">
        <f t="shared" si="2"/>
        <v>3.3376634692309518E-2</v>
      </c>
    </row>
    <row r="21" spans="1:28" x14ac:dyDescent="0.25">
      <c r="S21" s="115" t="s">
        <v>65</v>
      </c>
      <c r="T21" s="115"/>
      <c r="U21" s="116"/>
      <c r="V21" s="116">
        <v>83187</v>
      </c>
      <c r="W21" s="116">
        <v>82637</v>
      </c>
      <c r="X21" s="116">
        <v>88598</v>
      </c>
      <c r="Y21" s="112">
        <v>99510</v>
      </c>
      <c r="Z21" s="112">
        <v>102403</v>
      </c>
      <c r="AB21" s="117">
        <f t="shared" si="2"/>
        <v>8.111321457143536E-2</v>
      </c>
    </row>
    <row r="22" spans="1:28" x14ac:dyDescent="0.25">
      <c r="S22" s="115" t="s">
        <v>66</v>
      </c>
      <c r="T22" s="115"/>
      <c r="U22" s="116"/>
      <c r="V22" s="116">
        <v>88514</v>
      </c>
      <c r="W22" s="116">
        <v>88457</v>
      </c>
      <c r="X22" s="116">
        <v>94332</v>
      </c>
      <c r="Y22" s="112">
        <v>106225</v>
      </c>
      <c r="Z22" s="112">
        <v>121145</v>
      </c>
      <c r="AB22" s="117">
        <f t="shared" si="2"/>
        <v>9.5958715850673684E-2</v>
      </c>
    </row>
    <row r="23" spans="1:28" x14ac:dyDescent="0.25">
      <c r="S23" s="115" t="s">
        <v>67</v>
      </c>
      <c r="T23" s="115"/>
      <c r="U23" s="116"/>
      <c r="V23" s="116">
        <v>37756</v>
      </c>
      <c r="W23" s="116">
        <v>41040</v>
      </c>
      <c r="X23" s="116">
        <v>42049</v>
      </c>
      <c r="Y23" s="112">
        <v>45096</v>
      </c>
      <c r="Z23" s="112">
        <v>49705</v>
      </c>
      <c r="AB23" s="117">
        <f t="shared" si="2"/>
        <v>3.9371232583744566E-2</v>
      </c>
    </row>
    <row r="24" spans="1:28" x14ac:dyDescent="0.25">
      <c r="S24" s="115" t="s">
        <v>68</v>
      </c>
      <c r="T24" s="115"/>
      <c r="U24" s="116"/>
      <c r="V24" s="116">
        <v>15489</v>
      </c>
      <c r="W24" s="116">
        <v>14249</v>
      </c>
      <c r="X24" s="116">
        <v>16230</v>
      </c>
      <c r="Y24" s="112">
        <v>17878</v>
      </c>
      <c r="Z24" s="112">
        <v>19502</v>
      </c>
      <c r="AB24" s="117">
        <f t="shared" si="2"/>
        <v>1.5447495782077989E-2</v>
      </c>
    </row>
    <row r="25" spans="1:28" x14ac:dyDescent="0.25">
      <c r="S25" s="115" t="s">
        <v>69</v>
      </c>
      <c r="T25" s="115"/>
      <c r="U25" s="116"/>
      <c r="V25" s="116">
        <v>42063</v>
      </c>
      <c r="W25" s="116">
        <v>42904</v>
      </c>
      <c r="X25" s="116">
        <v>45154</v>
      </c>
      <c r="Y25" s="112">
        <v>50736</v>
      </c>
      <c r="Z25" s="112">
        <v>51374</v>
      </c>
      <c r="AB25" s="117">
        <f t="shared" si="2"/>
        <v>4.0693244195901687E-2</v>
      </c>
    </row>
    <row r="26" spans="1:28" x14ac:dyDescent="0.25">
      <c r="S26" s="115" t="s">
        <v>70</v>
      </c>
      <c r="T26" s="115"/>
      <c r="U26" s="116"/>
      <c r="V26" s="116">
        <v>22985</v>
      </c>
      <c r="W26" s="116">
        <v>22497</v>
      </c>
      <c r="X26" s="116">
        <v>23212</v>
      </c>
      <c r="Y26" s="112">
        <v>25644</v>
      </c>
      <c r="Z26" s="112">
        <v>26097</v>
      </c>
      <c r="AB26" s="117">
        <f t="shared" si="2"/>
        <v>2.0671382290272246E-2</v>
      </c>
    </row>
    <row r="27" spans="1:28" x14ac:dyDescent="0.25">
      <c r="S27" s="115" t="s">
        <v>71</v>
      </c>
      <c r="T27" s="115"/>
      <c r="U27" s="116"/>
      <c r="V27" s="116">
        <v>115254</v>
      </c>
      <c r="W27" s="116">
        <v>113615</v>
      </c>
      <c r="X27" s="116">
        <v>120123</v>
      </c>
      <c r="Y27" s="112">
        <v>131725</v>
      </c>
      <c r="Z27" s="112">
        <v>134539</v>
      </c>
      <c r="AB27" s="117">
        <f t="shared" si="2"/>
        <v>0.10656807686519283</v>
      </c>
    </row>
    <row r="28" spans="1:28" x14ac:dyDescent="0.25">
      <c r="S28" s="115" t="s">
        <v>72</v>
      </c>
      <c r="T28" s="115"/>
      <c r="U28" s="116"/>
      <c r="V28" s="116">
        <v>107492</v>
      </c>
      <c r="W28" s="116">
        <v>108069</v>
      </c>
      <c r="X28" s="116">
        <v>111300</v>
      </c>
      <c r="Y28" s="112">
        <v>122121</v>
      </c>
      <c r="Z28" s="112">
        <v>131596</v>
      </c>
      <c r="AB28" s="117">
        <f t="shared" si="2"/>
        <v>0.10423693236274921</v>
      </c>
    </row>
    <row r="29" spans="1:28" x14ac:dyDescent="0.25">
      <c r="S29" s="115" t="s">
        <v>73</v>
      </c>
      <c r="T29" s="115"/>
      <c r="U29" s="116"/>
      <c r="V29" s="116">
        <v>60867</v>
      </c>
      <c r="W29" s="116">
        <v>56929</v>
      </c>
      <c r="X29" s="116">
        <v>56267</v>
      </c>
      <c r="Y29" s="112">
        <v>61205</v>
      </c>
      <c r="Z29" s="112">
        <v>58958</v>
      </c>
      <c r="AB29" s="117">
        <f t="shared" si="2"/>
        <v>4.6700515655817565E-2</v>
      </c>
    </row>
    <row r="30" spans="1:28" x14ac:dyDescent="0.25">
      <c r="S30" s="115" t="s">
        <v>74</v>
      </c>
      <c r="T30" s="115"/>
      <c r="U30" s="116"/>
      <c r="V30" s="116">
        <v>96844</v>
      </c>
      <c r="W30" s="116">
        <v>99014</v>
      </c>
      <c r="X30" s="116">
        <v>98985</v>
      </c>
      <c r="Y30" s="112">
        <v>103136</v>
      </c>
      <c r="Z30" s="112">
        <v>109460</v>
      </c>
      <c r="AB30" s="117">
        <f t="shared" si="2"/>
        <v>8.6703050369513729E-2</v>
      </c>
    </row>
    <row r="31" spans="1:28" x14ac:dyDescent="0.25">
      <c r="S31" s="115" t="s">
        <v>75</v>
      </c>
      <c r="T31" s="115"/>
      <c r="U31" s="116"/>
      <c r="V31" s="116">
        <v>130919</v>
      </c>
      <c r="W31" s="116">
        <v>133418</v>
      </c>
      <c r="X31" s="116">
        <v>147182</v>
      </c>
      <c r="Y31" s="112">
        <v>163963</v>
      </c>
      <c r="Z31" s="112">
        <v>171729</v>
      </c>
      <c r="AB31" s="117">
        <f t="shared" si="2"/>
        <v>0.13602620260283413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24085</v>
      </c>
      <c r="W32" s="116">
        <v>24085</v>
      </c>
      <c r="X32" s="116">
        <v>24627</v>
      </c>
      <c r="Y32" s="112">
        <v>27856</v>
      </c>
      <c r="Z32" s="112">
        <v>30499</v>
      </c>
      <c r="AB32" s="117">
        <f t="shared" si="2"/>
        <v>2.4158197818562026E-2</v>
      </c>
    </row>
    <row r="33" spans="19:32" x14ac:dyDescent="0.25">
      <c r="S33" s="115" t="s">
        <v>77</v>
      </c>
      <c r="T33" s="115"/>
      <c r="U33" s="116"/>
      <c r="V33" s="116">
        <v>38905</v>
      </c>
      <c r="W33" s="116">
        <v>39010</v>
      </c>
      <c r="X33" s="116">
        <v>41599</v>
      </c>
      <c r="Y33" s="112">
        <v>44060</v>
      </c>
      <c r="Z33" s="112">
        <v>45382</v>
      </c>
      <c r="AB33" s="117">
        <f t="shared" si="2"/>
        <v>3.5946992799828908E-2</v>
      </c>
    </row>
    <row r="34" spans="19:32" x14ac:dyDescent="0.25">
      <c r="S34" s="118" t="s">
        <v>53</v>
      </c>
      <c r="T34" s="118"/>
      <c r="U34" s="119"/>
      <c r="V34" s="119">
        <v>1066426</v>
      </c>
      <c r="W34" s="119">
        <v>1059585</v>
      </c>
      <c r="X34" s="119">
        <v>1102945</v>
      </c>
      <c r="Y34" s="120">
        <v>1201073</v>
      </c>
      <c r="Z34" s="120">
        <v>1262470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616441</v>
      </c>
      <c r="W37" s="112">
        <v>627753</v>
      </c>
      <c r="X37" s="112">
        <v>620371</v>
      </c>
      <c r="Y37" s="112">
        <v>626466</v>
      </c>
      <c r="Z37" s="112">
        <v>659280</v>
      </c>
      <c r="AB37" s="132">
        <f>Z37/Z40*100</f>
        <v>80.206916520473882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125525</v>
      </c>
      <c r="W38" s="112">
        <v>125963</v>
      </c>
      <c r="X38" s="112">
        <v>133176</v>
      </c>
      <c r="Y38" s="112">
        <v>154544</v>
      </c>
      <c r="Z38" s="112">
        <v>162694</v>
      </c>
      <c r="AB38" s="132">
        <f>Z38/Z40*100</f>
        <v>19.793083479526118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741966</v>
      </c>
      <c r="W40" s="112">
        <v>753716</v>
      </c>
      <c r="X40" s="112">
        <v>753547</v>
      </c>
      <c r="Y40" s="112">
        <v>781010</v>
      </c>
      <c r="Z40" s="112">
        <v>821974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500</v>
      </c>
      <c r="W44" s="112">
        <v>397</v>
      </c>
      <c r="X44" s="112">
        <v>591</v>
      </c>
      <c r="Y44" s="112">
        <v>870</v>
      </c>
      <c r="Z44" s="112">
        <v>973</v>
      </c>
    </row>
    <row r="45" spans="19:32" x14ac:dyDescent="0.25">
      <c r="S45" s="115" t="s">
        <v>37</v>
      </c>
      <c r="T45" s="115"/>
      <c r="U45" s="112"/>
      <c r="V45" s="112">
        <v>8174</v>
      </c>
      <c r="W45" s="112">
        <v>7698</v>
      </c>
      <c r="X45" s="112">
        <v>9415</v>
      </c>
      <c r="Y45" s="112">
        <v>12713</v>
      </c>
      <c r="Z45" s="112">
        <v>13966</v>
      </c>
    </row>
    <row r="46" spans="19:32" x14ac:dyDescent="0.25">
      <c r="S46" s="115" t="s">
        <v>38</v>
      </c>
      <c r="T46" s="115"/>
      <c r="U46" s="112"/>
      <c r="V46" s="112">
        <v>29243</v>
      </c>
      <c r="W46" s="112">
        <v>28123</v>
      </c>
      <c r="X46" s="112">
        <v>31582</v>
      </c>
      <c r="Y46" s="112">
        <v>36937</v>
      </c>
      <c r="Z46" s="112">
        <v>39379</v>
      </c>
    </row>
    <row r="47" spans="19:32" x14ac:dyDescent="0.25">
      <c r="S47" s="115" t="s">
        <v>39</v>
      </c>
      <c r="T47" s="115"/>
      <c r="U47" s="112"/>
      <c r="V47" s="112">
        <v>58217</v>
      </c>
      <c r="W47" s="112">
        <v>55651</v>
      </c>
      <c r="X47" s="112">
        <v>57342</v>
      </c>
      <c r="Y47" s="112">
        <v>62824</v>
      </c>
      <c r="Z47" s="112">
        <v>69415</v>
      </c>
    </row>
    <row r="48" spans="19:32" x14ac:dyDescent="0.25">
      <c r="S48" s="115" t="s">
        <v>40</v>
      </c>
      <c r="T48" s="115"/>
      <c r="U48" s="112"/>
      <c r="V48" s="112">
        <v>83638</v>
      </c>
      <c r="W48" s="112">
        <v>80379</v>
      </c>
      <c r="X48" s="112">
        <v>81263</v>
      </c>
      <c r="Y48" s="112">
        <v>86756</v>
      </c>
      <c r="Z48" s="112">
        <v>94900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74432</v>
      </c>
      <c r="W49" s="112">
        <v>73919</v>
      </c>
      <c r="X49" s="112">
        <v>75337</v>
      </c>
      <c r="Y49" s="112">
        <v>79237</v>
      </c>
      <c r="Z49" s="112">
        <v>83193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Brisbane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64171</v>
      </c>
      <c r="W50" s="112">
        <v>64890</v>
      </c>
      <c r="X50" s="112">
        <v>67207</v>
      </c>
      <c r="Y50" s="112">
        <v>70847</v>
      </c>
      <c r="Z50" s="112">
        <v>72207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52222</v>
      </c>
      <c r="W51" s="112">
        <v>52723</v>
      </c>
      <c r="X51" s="112">
        <v>55225</v>
      </c>
      <c r="Y51" s="112">
        <v>60385</v>
      </c>
      <c r="Z51" s="112">
        <v>62594</v>
      </c>
    </row>
    <row r="52" spans="1:26" ht="15" customHeight="1" x14ac:dyDescent="0.25">
      <c r="S52" s="115" t="s">
        <v>44</v>
      </c>
      <c r="T52" s="115"/>
      <c r="U52" s="112"/>
      <c r="V52" s="112">
        <v>49809</v>
      </c>
      <c r="W52" s="112">
        <v>49678</v>
      </c>
      <c r="X52" s="112">
        <v>50232</v>
      </c>
      <c r="Y52" s="112">
        <v>52262</v>
      </c>
      <c r="Z52" s="112">
        <v>52270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40311</v>
      </c>
      <c r="W53" s="112">
        <v>41174</v>
      </c>
      <c r="X53" s="112">
        <v>43566</v>
      </c>
      <c r="Y53" s="112">
        <v>47260</v>
      </c>
      <c r="Z53" s="112">
        <v>48147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34540</v>
      </c>
      <c r="W54" s="112">
        <v>34625</v>
      </c>
      <c r="X54" s="112">
        <v>35347</v>
      </c>
      <c r="Y54" s="112">
        <v>36935</v>
      </c>
      <c r="Z54" s="112">
        <v>37211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23213</v>
      </c>
      <c r="W55" s="112">
        <v>24053</v>
      </c>
      <c r="X55" s="112">
        <v>24876</v>
      </c>
      <c r="Y55" s="112">
        <v>26474</v>
      </c>
      <c r="Z55" s="112">
        <v>27902</v>
      </c>
    </row>
    <row r="56" spans="1:26" ht="15" customHeight="1" x14ac:dyDescent="0.25">
      <c r="S56" s="115" t="s">
        <v>48</v>
      </c>
      <c r="T56" s="115"/>
      <c r="U56" s="112"/>
      <c r="V56" s="112">
        <v>12424</v>
      </c>
      <c r="W56" s="112">
        <v>12588</v>
      </c>
      <c r="X56" s="112">
        <v>12997</v>
      </c>
      <c r="Y56" s="112">
        <v>14156</v>
      </c>
      <c r="Z56" s="112">
        <v>14343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5479</v>
      </c>
      <c r="W57" s="112">
        <v>5769</v>
      </c>
      <c r="X57" s="112">
        <v>5893</v>
      </c>
      <c r="Y57" s="112">
        <v>6237</v>
      </c>
      <c r="Z57" s="112">
        <v>6454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1946</v>
      </c>
      <c r="W58" s="112">
        <v>2112</v>
      </c>
      <c r="X58" s="112">
        <v>2200</v>
      </c>
      <c r="Y58" s="112">
        <v>2456</v>
      </c>
      <c r="Z58" s="112">
        <v>2646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962</v>
      </c>
      <c r="W59" s="112">
        <v>953</v>
      </c>
      <c r="X59" s="112">
        <v>871</v>
      </c>
      <c r="Y59" s="112">
        <v>910</v>
      </c>
      <c r="Z59" s="112">
        <v>898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513</v>
      </c>
      <c r="W60" s="112">
        <v>547</v>
      </c>
      <c r="X60" s="112">
        <v>561</v>
      </c>
      <c r="Y60" s="112">
        <v>589</v>
      </c>
      <c r="Z60" s="112">
        <v>604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539797</v>
      </c>
      <c r="W61" s="112">
        <v>535287</v>
      </c>
      <c r="X61" s="112">
        <v>554505</v>
      </c>
      <c r="Y61" s="112">
        <v>597867</v>
      </c>
      <c r="Z61" s="112">
        <v>627085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681</v>
      </c>
      <c r="W63" s="112">
        <v>609</v>
      </c>
      <c r="X63" s="112">
        <v>886</v>
      </c>
      <c r="Y63" s="112">
        <v>1293</v>
      </c>
      <c r="Z63" s="112">
        <v>1371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10354</v>
      </c>
      <c r="W64" s="112">
        <v>9598</v>
      </c>
      <c r="X64" s="112">
        <v>11555</v>
      </c>
      <c r="Y64" s="112">
        <v>15406</v>
      </c>
      <c r="Z64" s="112">
        <v>16480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Brisbane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32933</v>
      </c>
      <c r="W65" s="112">
        <v>31655</v>
      </c>
      <c r="X65" s="112">
        <v>33808</v>
      </c>
      <c r="Y65" s="112">
        <v>40036</v>
      </c>
      <c r="Z65" s="112">
        <v>42201</v>
      </c>
    </row>
    <row r="66" spans="1:26" x14ac:dyDescent="0.25">
      <c r="S66" s="115" t="s">
        <v>39</v>
      </c>
      <c r="T66" s="115"/>
      <c r="U66" s="112"/>
      <c r="V66" s="112">
        <v>61860</v>
      </c>
      <c r="W66" s="112">
        <v>59848</v>
      </c>
      <c r="X66" s="112">
        <v>61991</v>
      </c>
      <c r="Y66" s="112">
        <v>69150</v>
      </c>
      <c r="Z66" s="112">
        <v>75901</v>
      </c>
    </row>
    <row r="67" spans="1:26" x14ac:dyDescent="0.25">
      <c r="S67" s="115" t="s">
        <v>40</v>
      </c>
      <c r="T67" s="115"/>
      <c r="U67" s="112"/>
      <c r="V67" s="112">
        <v>81363</v>
      </c>
      <c r="W67" s="112">
        <v>79802</v>
      </c>
      <c r="X67" s="112">
        <v>80771</v>
      </c>
      <c r="Y67" s="112">
        <v>87412</v>
      </c>
      <c r="Z67" s="112">
        <v>96619</v>
      </c>
    </row>
    <row r="68" spans="1:26" x14ac:dyDescent="0.25">
      <c r="S68" s="115" t="s">
        <v>41</v>
      </c>
      <c r="T68" s="115"/>
      <c r="U68" s="112"/>
      <c r="V68" s="112">
        <v>68908</v>
      </c>
      <c r="W68" s="112">
        <v>69434</v>
      </c>
      <c r="X68" s="112">
        <v>72080</v>
      </c>
      <c r="Y68" s="112">
        <v>77709</v>
      </c>
      <c r="Z68" s="112">
        <v>82581</v>
      </c>
    </row>
    <row r="69" spans="1:26" x14ac:dyDescent="0.25">
      <c r="S69" s="115" t="s">
        <v>42</v>
      </c>
      <c r="T69" s="115"/>
      <c r="U69" s="112"/>
      <c r="V69" s="112">
        <v>57652</v>
      </c>
      <c r="W69" s="112">
        <v>58600</v>
      </c>
      <c r="X69" s="112">
        <v>62764</v>
      </c>
      <c r="Y69" s="112">
        <v>68680</v>
      </c>
      <c r="Z69" s="112">
        <v>70559</v>
      </c>
    </row>
    <row r="70" spans="1:26" x14ac:dyDescent="0.25">
      <c r="S70" s="115" t="s">
        <v>43</v>
      </c>
      <c r="T70" s="115"/>
      <c r="U70" s="112"/>
      <c r="V70" s="112">
        <v>49015</v>
      </c>
      <c r="W70" s="112">
        <v>49384</v>
      </c>
      <c r="X70" s="112">
        <v>52512</v>
      </c>
      <c r="Y70" s="112">
        <v>58829</v>
      </c>
      <c r="Z70" s="112">
        <v>61518</v>
      </c>
    </row>
    <row r="71" spans="1:26" x14ac:dyDescent="0.25">
      <c r="S71" s="115" t="s">
        <v>44</v>
      </c>
      <c r="T71" s="115"/>
      <c r="U71" s="112"/>
      <c r="V71" s="112">
        <v>49611</v>
      </c>
      <c r="W71" s="112">
        <v>48846</v>
      </c>
      <c r="X71" s="112">
        <v>49701</v>
      </c>
      <c r="Y71" s="112">
        <v>52978</v>
      </c>
      <c r="Z71" s="112">
        <v>53144</v>
      </c>
    </row>
    <row r="72" spans="1:26" x14ac:dyDescent="0.25">
      <c r="S72" s="115" t="s">
        <v>45</v>
      </c>
      <c r="T72" s="115"/>
      <c r="U72" s="112"/>
      <c r="V72" s="112">
        <v>40717</v>
      </c>
      <c r="W72" s="112">
        <v>41523</v>
      </c>
      <c r="X72" s="112">
        <v>44460</v>
      </c>
      <c r="Y72" s="112">
        <v>48835</v>
      </c>
      <c r="Z72" s="112">
        <v>50059</v>
      </c>
    </row>
    <row r="73" spans="1:26" x14ac:dyDescent="0.25">
      <c r="S73" s="115" t="s">
        <v>46</v>
      </c>
      <c r="T73" s="115"/>
      <c r="U73" s="112"/>
      <c r="V73" s="112">
        <v>34016</v>
      </c>
      <c r="W73" s="112">
        <v>34385</v>
      </c>
      <c r="X73" s="112">
        <v>35067</v>
      </c>
      <c r="Y73" s="112">
        <v>36922</v>
      </c>
      <c r="Z73" s="112">
        <v>37274</v>
      </c>
    </row>
    <row r="74" spans="1:26" x14ac:dyDescent="0.25">
      <c r="S74" s="115" t="s">
        <v>47</v>
      </c>
      <c r="T74" s="115"/>
      <c r="U74" s="112"/>
      <c r="V74" s="112">
        <v>21972</v>
      </c>
      <c r="W74" s="112">
        <v>22401</v>
      </c>
      <c r="X74" s="112">
        <v>23621</v>
      </c>
      <c r="Y74" s="112">
        <v>25347</v>
      </c>
      <c r="Z74" s="112">
        <v>26200</v>
      </c>
    </row>
    <row r="75" spans="1:26" x14ac:dyDescent="0.25">
      <c r="S75" s="115" t="s">
        <v>48</v>
      </c>
      <c r="T75" s="115"/>
      <c r="U75" s="112"/>
      <c r="V75" s="112">
        <v>10344</v>
      </c>
      <c r="W75" s="112">
        <v>10772</v>
      </c>
      <c r="X75" s="112">
        <v>11132</v>
      </c>
      <c r="Y75" s="112">
        <v>12004</v>
      </c>
      <c r="Z75" s="112">
        <v>12547</v>
      </c>
    </row>
    <row r="76" spans="1:26" x14ac:dyDescent="0.25">
      <c r="S76" s="115" t="s">
        <v>49</v>
      </c>
      <c r="T76" s="115"/>
      <c r="U76" s="112"/>
      <c r="V76" s="112">
        <v>4130</v>
      </c>
      <c r="W76" s="112">
        <v>4322</v>
      </c>
      <c r="X76" s="112">
        <v>4379</v>
      </c>
      <c r="Y76" s="112">
        <v>4662</v>
      </c>
      <c r="Z76" s="112">
        <v>4771</v>
      </c>
    </row>
    <row r="77" spans="1:26" x14ac:dyDescent="0.25">
      <c r="S77" s="115" t="s">
        <v>50</v>
      </c>
      <c r="T77" s="115"/>
      <c r="U77" s="112"/>
      <c r="V77" s="112">
        <v>1526</v>
      </c>
      <c r="W77" s="112">
        <v>1580</v>
      </c>
      <c r="X77" s="112">
        <v>1620</v>
      </c>
      <c r="Y77" s="112">
        <v>1821</v>
      </c>
      <c r="Z77" s="112">
        <v>1920</v>
      </c>
    </row>
    <row r="78" spans="1:26" x14ac:dyDescent="0.25">
      <c r="S78" s="115" t="s">
        <v>51</v>
      </c>
      <c r="T78" s="115"/>
      <c r="U78" s="112"/>
      <c r="V78" s="112">
        <v>808</v>
      </c>
      <c r="W78" s="112">
        <v>804</v>
      </c>
      <c r="X78" s="112">
        <v>758</v>
      </c>
      <c r="Y78" s="112">
        <v>804</v>
      </c>
      <c r="Z78" s="112">
        <v>775</v>
      </c>
    </row>
    <row r="79" spans="1:26" x14ac:dyDescent="0.25">
      <c r="S79" s="115" t="s">
        <v>52</v>
      </c>
      <c r="T79" s="115"/>
      <c r="U79" s="112"/>
      <c r="V79" s="112">
        <v>735</v>
      </c>
      <c r="W79" s="112">
        <v>740</v>
      </c>
      <c r="X79" s="112">
        <v>720</v>
      </c>
      <c r="Y79" s="112">
        <v>712</v>
      </c>
      <c r="Z79" s="112">
        <v>723</v>
      </c>
    </row>
    <row r="80" spans="1:26" x14ac:dyDescent="0.25">
      <c r="S80" s="118" t="s">
        <v>53</v>
      </c>
      <c r="T80" s="118"/>
      <c r="U80" s="112"/>
      <c r="V80" s="112">
        <v>526633</v>
      </c>
      <c r="W80" s="112">
        <v>524298</v>
      </c>
      <c r="X80" s="112">
        <v>547825</v>
      </c>
      <c r="Y80" s="112">
        <v>602595</v>
      </c>
      <c r="Z80" s="112">
        <v>634652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Brisbane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50659</v>
      </c>
      <c r="W83" s="112">
        <v>52760</v>
      </c>
      <c r="X83" s="112">
        <v>52607</v>
      </c>
      <c r="Y83" s="112">
        <v>53341</v>
      </c>
      <c r="Z83" s="112">
        <v>54472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197</v>
      </c>
      <c r="G84" s="143"/>
      <c r="H84" s="48"/>
      <c r="I84" s="48"/>
      <c r="J84" s="48"/>
      <c r="K84" s="48"/>
      <c r="L84" s="143" t="s">
        <v>0</v>
      </c>
      <c r="M84" s="143"/>
      <c r="N84" s="143" t="s">
        <v>197</v>
      </c>
      <c r="O84" s="143"/>
      <c r="S84" s="115" t="s">
        <v>57</v>
      </c>
      <c r="T84" s="115"/>
      <c r="U84" s="112"/>
      <c r="V84" s="112">
        <v>88057</v>
      </c>
      <c r="W84" s="112">
        <v>91179</v>
      </c>
      <c r="X84" s="112">
        <v>92017</v>
      </c>
      <c r="Y84" s="112">
        <v>96033</v>
      </c>
      <c r="Z84" s="112">
        <v>100258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2018-19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2018-19</v>
      </c>
      <c r="O85" s="143"/>
      <c r="S85" s="115" t="s">
        <v>192</v>
      </c>
      <c r="T85" s="115"/>
      <c r="U85" s="112"/>
      <c r="V85" s="112">
        <v>50729</v>
      </c>
      <c r="W85" s="112">
        <v>49995</v>
      </c>
      <c r="X85" s="112">
        <v>50022</v>
      </c>
      <c r="Y85" s="112">
        <v>51259</v>
      </c>
      <c r="Z85" s="112">
        <v>52512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1,262,469</v>
      </c>
      <c r="D86" s="96">
        <f t="shared" ref="D86:D91" si="4">AD4</f>
        <v>5.112200141873724E-2</v>
      </c>
      <c r="E86" s="97">
        <f t="shared" ref="E86:E91" si="5">AD4</f>
        <v>5.112200141873724E-2</v>
      </c>
      <c r="F86" s="96">
        <f t="shared" ref="F86:F91" si="6">AF4</f>
        <v>0.18382845927858305</v>
      </c>
      <c r="G86" s="97">
        <f t="shared" ref="G86:G91" si="7">AF4</f>
        <v>0.18382845927858305</v>
      </c>
      <c r="H86" s="57"/>
      <c r="I86" s="57"/>
      <c r="J86" s="142" t="str">
        <f>'State data for spotlight'!J4</f>
        <v>4,881,767</v>
      </c>
      <c r="K86" s="142"/>
      <c r="L86" s="96">
        <f>'State data for spotlight'!L4</f>
        <v>4.584745323347672E-2</v>
      </c>
      <c r="M86" s="97">
        <f>'State data for spotlight'!L4</f>
        <v>4.584745323347672E-2</v>
      </c>
      <c r="N86" s="96">
        <f>'State data for spotlight'!N4</f>
        <v>0.2006271990209576</v>
      </c>
      <c r="O86" s="97">
        <f>'State data for spotlight'!N4</f>
        <v>0.2006271990209576</v>
      </c>
      <c r="S86" s="115" t="s">
        <v>193</v>
      </c>
      <c r="T86" s="115"/>
      <c r="U86" s="112"/>
      <c r="V86" s="112">
        <v>23519</v>
      </c>
      <c r="W86" s="112">
        <v>23861</v>
      </c>
      <c r="X86" s="112">
        <v>24374</v>
      </c>
      <c r="Y86" s="112">
        <v>25403</v>
      </c>
      <c r="Z86" s="112">
        <v>27627</v>
      </c>
    </row>
    <row r="87" spans="1:30" ht="15" customHeight="1" x14ac:dyDescent="0.25">
      <c r="A87" s="98" t="s">
        <v>4</v>
      </c>
      <c r="B87" s="49"/>
      <c r="C87" s="57" t="str">
        <f t="shared" si="3"/>
        <v>627,087</v>
      </c>
      <c r="D87" s="96">
        <f t="shared" si="4"/>
        <v>4.8877254898681111E-2</v>
      </c>
      <c r="E87" s="97">
        <f t="shared" si="5"/>
        <v>4.8877254898681111E-2</v>
      </c>
      <c r="F87" s="96">
        <f t="shared" si="6"/>
        <v>0.16171109085654578</v>
      </c>
      <c r="G87" s="97">
        <f t="shared" si="7"/>
        <v>0.16171109085654578</v>
      </c>
      <c r="H87" s="57"/>
      <c r="I87" s="57"/>
      <c r="J87" s="142" t="str">
        <f>'State data for spotlight'!J5</f>
        <v>2,452,597</v>
      </c>
      <c r="K87" s="142"/>
      <c r="L87" s="96">
        <f>'State data for spotlight'!L5</f>
        <v>4.3125194315585924E-2</v>
      </c>
      <c r="M87" s="97">
        <f>'State data for spotlight'!L5</f>
        <v>4.3125194315585924E-2</v>
      </c>
      <c r="N87" s="96">
        <f>'State data for spotlight'!N5</f>
        <v>0.168683011856958</v>
      </c>
      <c r="O87" s="97">
        <f>'State data for spotlight'!N5</f>
        <v>0.168683011856958</v>
      </c>
      <c r="S87" s="115" t="s">
        <v>194</v>
      </c>
      <c r="T87" s="115"/>
      <c r="U87" s="112"/>
      <c r="V87" s="112">
        <v>25433</v>
      </c>
      <c r="W87" s="112">
        <v>25569</v>
      </c>
      <c r="X87" s="112">
        <v>25486</v>
      </c>
      <c r="Y87" s="112">
        <v>26615</v>
      </c>
      <c r="Z87" s="112">
        <v>27234</v>
      </c>
    </row>
    <row r="88" spans="1:30" ht="15" customHeight="1" x14ac:dyDescent="0.25">
      <c r="A88" s="98" t="s">
        <v>5</v>
      </c>
      <c r="B88" s="49"/>
      <c r="C88" s="57" t="str">
        <f t="shared" si="3"/>
        <v>634,653</v>
      </c>
      <c r="D88" s="96">
        <f t="shared" si="4"/>
        <v>5.3208649330390489E-2</v>
      </c>
      <c r="E88" s="97">
        <f t="shared" si="5"/>
        <v>5.3208649330390489E-2</v>
      </c>
      <c r="F88" s="96">
        <f t="shared" si="6"/>
        <v>0.20512353098670988</v>
      </c>
      <c r="G88" s="97">
        <f t="shared" si="7"/>
        <v>0.20512353098670988</v>
      </c>
      <c r="H88" s="57"/>
      <c r="I88" s="57"/>
      <c r="J88" s="142" t="str">
        <f>'State data for spotlight'!J6</f>
        <v>2,424,879</v>
      </c>
      <c r="K88" s="142"/>
      <c r="L88" s="96">
        <f>'State data for spotlight'!L6</f>
        <v>4.8556875914290032E-2</v>
      </c>
      <c r="M88" s="97">
        <f>'State data for spotlight'!L6</f>
        <v>4.8556875914290032E-2</v>
      </c>
      <c r="N88" s="96">
        <f>'State data for spotlight'!N6</f>
        <v>0.23251783173792662</v>
      </c>
      <c r="O88" s="97">
        <f>'State data for spotlight'!N6</f>
        <v>0.23251783173792662</v>
      </c>
      <c r="S88" s="115" t="s">
        <v>195</v>
      </c>
      <c r="T88" s="115"/>
      <c r="U88" s="112"/>
      <c r="V88" s="112">
        <v>21668</v>
      </c>
      <c r="W88" s="112">
        <v>22055</v>
      </c>
      <c r="X88" s="112">
        <v>22219</v>
      </c>
      <c r="Y88" s="112">
        <v>23269</v>
      </c>
      <c r="Z88" s="112">
        <v>24159</v>
      </c>
    </row>
    <row r="89" spans="1:30" ht="15" customHeight="1" x14ac:dyDescent="0.25">
      <c r="A89" s="49" t="s">
        <v>6</v>
      </c>
      <c r="B89" s="49"/>
      <c r="C89" s="57" t="str">
        <f t="shared" si="3"/>
        <v>821,977</v>
      </c>
      <c r="D89" s="96">
        <f t="shared" si="4"/>
        <v>5.2453873830040632E-2</v>
      </c>
      <c r="E89" s="97">
        <f t="shared" si="5"/>
        <v>5.2453873830040632E-2</v>
      </c>
      <c r="F89" s="96">
        <f t="shared" si="6"/>
        <v>0.10783349147133037</v>
      </c>
      <c r="G89" s="97">
        <f t="shared" si="7"/>
        <v>0.10783349147133037</v>
      </c>
      <c r="H89" s="57"/>
      <c r="I89" s="57"/>
      <c r="J89" s="142" t="str">
        <f>'State data for spotlight'!J7</f>
        <v>3,194,547</v>
      </c>
      <c r="K89" s="142"/>
      <c r="L89" s="96">
        <f>'State data for spotlight'!L7</f>
        <v>4.6373531348162578E-2</v>
      </c>
      <c r="M89" s="97">
        <f>'State data for spotlight'!L7</f>
        <v>4.6373531348162578E-2</v>
      </c>
      <c r="N89" s="96">
        <f>'State data for spotlight'!N7</f>
        <v>0.1256756332955471</v>
      </c>
      <c r="O89" s="97">
        <f>'State data for spotlight'!N7</f>
        <v>0.1256756332955471</v>
      </c>
      <c r="S89" s="115" t="s">
        <v>196</v>
      </c>
      <c r="T89" s="115"/>
      <c r="U89" s="112"/>
      <c r="V89" s="112">
        <v>21173</v>
      </c>
      <c r="W89" s="112">
        <v>20968</v>
      </c>
      <c r="X89" s="112">
        <v>21043</v>
      </c>
      <c r="Y89" s="112">
        <v>21497</v>
      </c>
      <c r="Z89" s="112">
        <v>22424</v>
      </c>
    </row>
    <row r="90" spans="1:30" ht="15" customHeight="1" x14ac:dyDescent="0.25">
      <c r="A90" s="49" t="s">
        <v>95</v>
      </c>
      <c r="B90" s="49"/>
      <c r="C90" s="57" t="str">
        <f t="shared" si="3"/>
        <v>$53,865</v>
      </c>
      <c r="D90" s="96">
        <f t="shared" si="4"/>
        <v>3.886210221793629E-2</v>
      </c>
      <c r="E90" s="97">
        <f t="shared" si="5"/>
        <v>3.886210221793629E-2</v>
      </c>
      <c r="F90" s="96">
        <f t="shared" si="6"/>
        <v>0.11011888875584441</v>
      </c>
      <c r="G90" s="97">
        <f t="shared" si="7"/>
        <v>0.11011888875584441</v>
      </c>
      <c r="H90" s="57"/>
      <c r="I90" s="57"/>
      <c r="J90" s="57"/>
      <c r="K90" s="57" t="str">
        <f>'State data for spotlight'!J8</f>
        <v>$50,337</v>
      </c>
      <c r="L90" s="96">
        <f>'State data for spotlight'!L8</f>
        <v>5.1895977340804533E-2</v>
      </c>
      <c r="M90" s="97">
        <f>'State data for spotlight'!L8</f>
        <v>5.1895977340804533E-2</v>
      </c>
      <c r="N90" s="96">
        <f>'State data for spotlight'!N8</f>
        <v>0.1148303508150248</v>
      </c>
      <c r="O90" s="97">
        <f>'State data for spotlight'!N8</f>
        <v>0.1148303508150248</v>
      </c>
      <c r="S90" s="115" t="s">
        <v>58</v>
      </c>
      <c r="T90" s="115"/>
      <c r="U90" s="112"/>
      <c r="V90" s="112">
        <v>33820</v>
      </c>
      <c r="W90" s="112">
        <v>33154</v>
      </c>
      <c r="X90" s="112">
        <v>32423</v>
      </c>
      <c r="Y90" s="112">
        <v>34074</v>
      </c>
      <c r="Z90" s="112">
        <v>37514</v>
      </c>
    </row>
    <row r="91" spans="1:30" ht="15" customHeight="1" x14ac:dyDescent="0.25">
      <c r="A91" s="49" t="s">
        <v>7</v>
      </c>
      <c r="B91" s="49"/>
      <c r="C91" s="57" t="str">
        <f t="shared" si="3"/>
        <v>$67,055.7 mil</v>
      </c>
      <c r="D91" s="96">
        <f t="shared" si="4"/>
        <v>9.0490609084686202E-2</v>
      </c>
      <c r="E91" s="97">
        <f t="shared" si="5"/>
        <v>9.0490609084686202E-2</v>
      </c>
      <c r="F91" s="96">
        <f t="shared" si="6"/>
        <v>0.30876552187789308</v>
      </c>
      <c r="G91" s="97">
        <f t="shared" si="7"/>
        <v>0.30876552187789308</v>
      </c>
      <c r="H91" s="57"/>
      <c r="I91" s="57"/>
      <c r="J91" s="57"/>
      <c r="K91" s="57" t="str">
        <f>'State data for spotlight'!J9</f>
        <v>$222.7 bil</v>
      </c>
      <c r="L91" s="96">
        <f>'State data for spotlight'!L9</f>
        <v>9.6146475804800291E-2</v>
      </c>
      <c r="M91" s="97">
        <f>'State data for spotlight'!L9</f>
        <v>9.6146475804800291E-2</v>
      </c>
      <c r="N91" s="96">
        <f>'State data for spotlight'!N9</f>
        <v>0.32722290412603461</v>
      </c>
      <c r="O91" s="97">
        <f>'State data for spotlight'!N9</f>
        <v>0.32722290412603461</v>
      </c>
      <c r="S91" s="118" t="s">
        <v>53</v>
      </c>
      <c r="T91" s="118"/>
      <c r="U91" s="112"/>
      <c r="V91" s="112">
        <v>378047</v>
      </c>
      <c r="W91" s="112">
        <v>383301</v>
      </c>
      <c r="X91" s="112">
        <v>381617</v>
      </c>
      <c r="Y91" s="112">
        <v>394267</v>
      </c>
      <c r="Z91" s="112">
        <v>414420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198</v>
      </c>
      <c r="S93" s="115" t="s">
        <v>56</v>
      </c>
      <c r="T93" s="115"/>
      <c r="U93" s="112"/>
      <c r="V93" s="112">
        <v>35333</v>
      </c>
      <c r="W93" s="112">
        <v>36631</v>
      </c>
      <c r="X93" s="112">
        <v>37075</v>
      </c>
      <c r="Y93" s="112">
        <v>38432</v>
      </c>
      <c r="Z93" s="112">
        <v>39991</v>
      </c>
    </row>
    <row r="94" spans="1:30" ht="15" customHeight="1" x14ac:dyDescent="0.25">
      <c r="A94" s="138" t="s">
        <v>199</v>
      </c>
      <c r="S94" s="115" t="s">
        <v>57</v>
      </c>
      <c r="T94" s="115"/>
      <c r="U94" s="112"/>
      <c r="V94" s="112">
        <v>99659</v>
      </c>
      <c r="W94" s="112">
        <v>103714</v>
      </c>
      <c r="X94" s="112">
        <v>105523</v>
      </c>
      <c r="Y94" s="112">
        <v>110297</v>
      </c>
      <c r="Z94" s="112">
        <v>114250</v>
      </c>
    </row>
    <row r="95" spans="1:30" ht="15" customHeight="1" x14ac:dyDescent="0.25">
      <c r="A95" s="139" t="s">
        <v>281</v>
      </c>
      <c r="S95" s="115" t="s">
        <v>192</v>
      </c>
      <c r="T95" s="115"/>
      <c r="U95" s="112"/>
      <c r="V95" s="112">
        <v>10597</v>
      </c>
      <c r="W95" s="112">
        <v>10901</v>
      </c>
      <c r="X95" s="112">
        <v>11432</v>
      </c>
      <c r="Y95" s="112">
        <v>12359</v>
      </c>
      <c r="Z95" s="112">
        <v>13476</v>
      </c>
    </row>
    <row r="96" spans="1:30" ht="15" customHeight="1" x14ac:dyDescent="0.25">
      <c r="A96" s="137" t="s">
        <v>273</v>
      </c>
      <c r="S96" s="115" t="s">
        <v>193</v>
      </c>
      <c r="T96" s="115"/>
      <c r="U96" s="112"/>
      <c r="V96" s="112">
        <v>45926</v>
      </c>
      <c r="W96" s="112">
        <v>47010</v>
      </c>
      <c r="X96" s="112">
        <v>48541</v>
      </c>
      <c r="Y96" s="112">
        <v>51351</v>
      </c>
      <c r="Z96" s="112">
        <v>55582</v>
      </c>
    </row>
    <row r="97" spans="1:32" ht="15" customHeight="1" x14ac:dyDescent="0.25">
      <c r="A97" s="139" t="s">
        <v>290</v>
      </c>
      <c r="S97" s="115" t="s">
        <v>194</v>
      </c>
      <c r="T97" s="115"/>
      <c r="U97" s="112"/>
      <c r="V97" s="112">
        <v>68683</v>
      </c>
      <c r="W97" s="112">
        <v>68158</v>
      </c>
      <c r="X97" s="112">
        <v>67217</v>
      </c>
      <c r="Y97" s="112">
        <v>68478</v>
      </c>
      <c r="Z97" s="112">
        <v>69120</v>
      </c>
    </row>
    <row r="98" spans="1:32" ht="15" customHeight="1" x14ac:dyDescent="0.25">
      <c r="A98" s="139"/>
      <c r="S98" s="115" t="s">
        <v>195</v>
      </c>
      <c r="T98" s="115"/>
      <c r="U98" s="112"/>
      <c r="V98" s="112">
        <v>30065</v>
      </c>
      <c r="W98" s="112">
        <v>30350</v>
      </c>
      <c r="X98" s="112">
        <v>30404</v>
      </c>
      <c r="Y98" s="112">
        <v>31595</v>
      </c>
      <c r="Z98" s="112">
        <v>32339</v>
      </c>
    </row>
    <row r="99" spans="1:32" ht="15" customHeight="1" x14ac:dyDescent="0.25">
      <c r="S99" s="115" t="s">
        <v>196</v>
      </c>
      <c r="T99" s="115"/>
      <c r="U99" s="112"/>
      <c r="V99" s="112">
        <v>2829</v>
      </c>
      <c r="W99" s="112">
        <v>2891</v>
      </c>
      <c r="X99" s="112">
        <v>3035</v>
      </c>
      <c r="Y99" s="112">
        <v>3472</v>
      </c>
      <c r="Z99" s="112">
        <v>4022</v>
      </c>
    </row>
    <row r="100" spans="1:32" ht="15" customHeight="1" x14ac:dyDescent="0.25">
      <c r="S100" s="115" t="s">
        <v>58</v>
      </c>
      <c r="T100" s="115"/>
      <c r="U100" s="112"/>
      <c r="V100" s="112">
        <v>18677</v>
      </c>
      <c r="W100" s="112">
        <v>18720</v>
      </c>
      <c r="X100" s="112">
        <v>18212</v>
      </c>
      <c r="Y100" s="112">
        <v>18952</v>
      </c>
      <c r="Z100" s="112">
        <v>21960</v>
      </c>
    </row>
    <row r="101" spans="1:32" x14ac:dyDescent="0.25">
      <c r="A101" s="18"/>
      <c r="S101" s="118" t="s">
        <v>53</v>
      </c>
      <c r="T101" s="118"/>
      <c r="U101" s="112"/>
      <c r="V101" s="112">
        <v>363922</v>
      </c>
      <c r="W101" s="112">
        <v>370414</v>
      </c>
      <c r="X101" s="112">
        <v>371381</v>
      </c>
      <c r="Y101" s="112">
        <v>386207</v>
      </c>
      <c r="Z101" s="112">
        <v>406941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276</v>
      </c>
      <c r="X103" s="106" t="s">
        <v>282</v>
      </c>
      <c r="Y103" s="106" t="s">
        <v>284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781172</v>
      </c>
      <c r="W104" s="112">
        <v>818079</v>
      </c>
      <c r="X104" s="112">
        <v>822433</v>
      </c>
      <c r="Y104" s="112">
        <v>907695</v>
      </c>
      <c r="Z104" s="112">
        <v>965022</v>
      </c>
      <c r="AB104" s="109" t="str">
        <f>TEXT(Z104,"###,###")</f>
        <v>965,022</v>
      </c>
      <c r="AD104" s="130">
        <f>Z104/($Z$4)*100</f>
        <v>76.439263063093037</v>
      </c>
      <c r="AF104" s="109"/>
    </row>
    <row r="105" spans="1:32" x14ac:dyDescent="0.25">
      <c r="S105" s="115" t="s">
        <v>17</v>
      </c>
      <c r="T105" s="115"/>
      <c r="U105" s="112"/>
      <c r="V105" s="112">
        <v>214369</v>
      </c>
      <c r="W105" s="112">
        <v>211179</v>
      </c>
      <c r="X105" s="112">
        <v>210953</v>
      </c>
      <c r="Y105" s="112">
        <v>223958</v>
      </c>
      <c r="Z105" s="112">
        <v>224473</v>
      </c>
      <c r="AB105" s="109" t="str">
        <f>TEXT(Z105,"###,###")</f>
        <v>224,473</v>
      </c>
      <c r="AD105" s="130">
        <f>Z105/($Z$4)*100</f>
        <v>17.780476193870896</v>
      </c>
      <c r="AF105" s="109"/>
    </row>
    <row r="106" spans="1:32" x14ac:dyDescent="0.25">
      <c r="S106" s="118" t="s">
        <v>53</v>
      </c>
      <c r="T106" s="118"/>
      <c r="U106" s="120"/>
      <c r="V106" s="120">
        <v>995541</v>
      </c>
      <c r="W106" s="120">
        <v>1029258</v>
      </c>
      <c r="X106" s="120">
        <v>1033386</v>
      </c>
      <c r="Y106" s="120">
        <v>1131653</v>
      </c>
      <c r="Z106" s="120">
        <v>1189495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145045</v>
      </c>
      <c r="W108" s="112">
        <v>148117</v>
      </c>
      <c r="X108" s="112">
        <v>149418</v>
      </c>
      <c r="Y108" s="112">
        <v>154972</v>
      </c>
      <c r="Z108" s="112">
        <v>153350</v>
      </c>
      <c r="AB108" s="109" t="str">
        <f>TEXT(Z108,"###,###")</f>
        <v>153,350</v>
      </c>
      <c r="AD108" s="130">
        <f>Z108/($Z$4)*100</f>
        <v>12.146832912332897</v>
      </c>
      <c r="AF108" s="109"/>
    </row>
    <row r="109" spans="1:32" x14ac:dyDescent="0.25">
      <c r="S109" s="115" t="s">
        <v>20</v>
      </c>
      <c r="T109" s="115"/>
      <c r="U109" s="112"/>
      <c r="V109" s="112">
        <v>136206</v>
      </c>
      <c r="W109" s="112">
        <v>136455</v>
      </c>
      <c r="X109" s="112">
        <v>154885</v>
      </c>
      <c r="Y109" s="112">
        <v>165426</v>
      </c>
      <c r="Z109" s="112">
        <v>166972</v>
      </c>
      <c r="AB109" s="109" t="str">
        <f>TEXT(Z109,"###,###")</f>
        <v>166,972</v>
      </c>
      <c r="AD109" s="130">
        <f>Z109/($Z$4)*100</f>
        <v>13.225829703541237</v>
      </c>
      <c r="AF109" s="109"/>
    </row>
    <row r="110" spans="1:32" x14ac:dyDescent="0.25">
      <c r="S110" s="115" t="s">
        <v>21</v>
      </c>
      <c r="T110" s="115"/>
      <c r="U110" s="112"/>
      <c r="V110" s="112">
        <v>222313</v>
      </c>
      <c r="W110" s="112">
        <v>215210</v>
      </c>
      <c r="X110" s="112">
        <v>229308</v>
      </c>
      <c r="Y110" s="112">
        <v>256919</v>
      </c>
      <c r="Z110" s="112">
        <v>279650</v>
      </c>
      <c r="AB110" s="109" t="str">
        <f>TEXT(Z110,"###,###")</f>
        <v>279,650</v>
      </c>
      <c r="AD110" s="130">
        <f>Z110/($Z$4)*100</f>
        <v>22.151038956204072</v>
      </c>
      <c r="AF110" s="109"/>
    </row>
    <row r="111" spans="1:32" x14ac:dyDescent="0.25">
      <c r="S111" s="115" t="s">
        <v>22</v>
      </c>
      <c r="T111" s="115"/>
      <c r="U111" s="112"/>
      <c r="V111" s="112">
        <v>492181</v>
      </c>
      <c r="W111" s="112">
        <v>485456</v>
      </c>
      <c r="X111" s="112">
        <v>499775</v>
      </c>
      <c r="Y111" s="112">
        <v>554343</v>
      </c>
      <c r="Z111" s="112">
        <v>589521</v>
      </c>
      <c r="AB111" s="109" t="str">
        <f>TEXT(Z111,"###,###")</f>
        <v>589,521</v>
      </c>
      <c r="AD111" s="130">
        <f>Z111/($Z$4)*100</f>
        <v>46.695879265154232</v>
      </c>
      <c r="AF111" s="109"/>
    </row>
    <row r="112" spans="1:32" x14ac:dyDescent="0.25">
      <c r="S112" s="118" t="s">
        <v>53</v>
      </c>
      <c r="T112" s="118"/>
      <c r="U112" s="112"/>
      <c r="V112" s="112">
        <v>1066428</v>
      </c>
      <c r="W112" s="112">
        <v>1059588</v>
      </c>
      <c r="X112" s="112">
        <v>1102945</v>
      </c>
      <c r="Y112" s="112">
        <v>1201067</v>
      </c>
      <c r="Z112" s="112">
        <v>1262470</v>
      </c>
    </row>
    <row r="113" spans="19:32" x14ac:dyDescent="0.25">
      <c r="AB113" s="125" t="s">
        <v>24</v>
      </c>
      <c r="AC113" s="106"/>
      <c r="AD113" s="106" t="s">
        <v>189</v>
      </c>
      <c r="AF113" s="106" t="s">
        <v>190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39.03</v>
      </c>
      <c r="W118" s="131">
        <v>39.24</v>
      </c>
      <c r="X118" s="131">
        <v>39.46</v>
      </c>
      <c r="Y118" s="131">
        <v>39.340000000000003</v>
      </c>
      <c r="Z118" s="131">
        <v>39.04</v>
      </c>
      <c r="AB118" s="109" t="str">
        <f>TEXT(Z118,"##.0")</f>
        <v>39.0</v>
      </c>
    </row>
    <row r="120" spans="19:32" x14ac:dyDescent="0.25">
      <c r="S120" s="101" t="s">
        <v>97</v>
      </c>
      <c r="T120" s="112"/>
      <c r="U120" s="112"/>
      <c r="V120" s="112">
        <v>645161</v>
      </c>
      <c r="W120" s="112">
        <v>653381</v>
      </c>
      <c r="X120" s="112">
        <v>649683</v>
      </c>
      <c r="Y120" s="112">
        <v>676036</v>
      </c>
      <c r="Z120" s="112">
        <v>711687</v>
      </c>
      <c r="AB120" s="109" t="str">
        <f>TEXT(Z120,"###,###")</f>
        <v>711,687</v>
      </c>
    </row>
    <row r="121" spans="19:32" x14ac:dyDescent="0.25">
      <c r="S121" s="101" t="s">
        <v>98</v>
      </c>
      <c r="T121" s="112"/>
      <c r="U121" s="112"/>
      <c r="V121" s="112">
        <v>41883</v>
      </c>
      <c r="W121" s="112">
        <v>43234</v>
      </c>
      <c r="X121" s="112">
        <v>42550</v>
      </c>
      <c r="Y121" s="112">
        <v>41225</v>
      </c>
      <c r="Z121" s="112">
        <v>43381</v>
      </c>
      <c r="AB121" s="109" t="str">
        <f>TEXT(Z121,"###,###")</f>
        <v>43,381</v>
      </c>
    </row>
    <row r="122" spans="19:32" x14ac:dyDescent="0.25">
      <c r="S122" s="101" t="s">
        <v>99</v>
      </c>
      <c r="T122" s="112"/>
      <c r="U122" s="112"/>
      <c r="V122" s="112">
        <v>54928</v>
      </c>
      <c r="W122" s="112">
        <v>57101</v>
      </c>
      <c r="X122" s="112">
        <v>61310</v>
      </c>
      <c r="Y122" s="112">
        <v>63754</v>
      </c>
      <c r="Z122" s="112">
        <v>66916</v>
      </c>
      <c r="AB122" s="109" t="str">
        <f>TEXT(Z122,"###,###")</f>
        <v>66,916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700089</v>
      </c>
      <c r="W124" s="112">
        <v>710482</v>
      </c>
      <c r="X124" s="112">
        <v>710993</v>
      </c>
      <c r="Y124" s="112">
        <v>739790</v>
      </c>
      <c r="Z124" s="112">
        <v>778603</v>
      </c>
      <c r="AB124" s="109" t="str">
        <f>TEXT(Z124,"###,###")</f>
        <v>778,603</v>
      </c>
      <c r="AD124" s="127">
        <f>Z124/$Z$7*100</f>
        <v>94.723210016825291</v>
      </c>
    </row>
    <row r="125" spans="19:32" x14ac:dyDescent="0.25">
      <c r="S125" s="101" t="s">
        <v>101</v>
      </c>
      <c r="T125" s="112"/>
      <c r="U125" s="112"/>
      <c r="V125" s="112">
        <v>96811</v>
      </c>
      <c r="W125" s="112">
        <v>100335</v>
      </c>
      <c r="X125" s="112">
        <v>103860</v>
      </c>
      <c r="Y125" s="112">
        <v>104979</v>
      </c>
      <c r="Z125" s="112">
        <v>110297</v>
      </c>
      <c r="AB125" s="109" t="str">
        <f>TEXT(Z125,"###,###")</f>
        <v>110,297</v>
      </c>
      <c r="AD125" s="127">
        <f>Z125/$Z$7*100</f>
        <v>13.41850197754925</v>
      </c>
    </row>
    <row r="127" spans="19:32" x14ac:dyDescent="0.25">
      <c r="S127" s="101" t="s">
        <v>102</v>
      </c>
      <c r="T127" s="112"/>
      <c r="U127" s="112"/>
      <c r="V127" s="112">
        <v>378050</v>
      </c>
      <c r="W127" s="112">
        <v>383302</v>
      </c>
      <c r="X127" s="112">
        <v>381617</v>
      </c>
      <c r="Y127" s="112">
        <v>394268</v>
      </c>
      <c r="Z127" s="112">
        <v>414416</v>
      </c>
      <c r="AB127" s="109" t="str">
        <f>TEXT(Z127,"###,###")</f>
        <v>414,416</v>
      </c>
      <c r="AD127" s="127">
        <f>Z127/$Z$7*100</f>
        <v>50.416982470312433</v>
      </c>
    </row>
    <row r="128" spans="19:32" x14ac:dyDescent="0.25">
      <c r="S128" s="101" t="s">
        <v>103</v>
      </c>
      <c r="T128" s="112"/>
      <c r="U128" s="112"/>
      <c r="V128" s="112">
        <v>363921</v>
      </c>
      <c r="W128" s="112">
        <v>370414</v>
      </c>
      <c r="X128" s="112">
        <v>371378</v>
      </c>
      <c r="Y128" s="112">
        <v>386210</v>
      </c>
      <c r="Z128" s="112">
        <v>406939</v>
      </c>
      <c r="AB128" s="109" t="str">
        <f>TEXT(Z128,"###,###")</f>
        <v>406,939</v>
      </c>
      <c r="AD128" s="127">
        <f>Z128/$Z$7*100</f>
        <v>49.50734631260972</v>
      </c>
    </row>
    <row r="130" spans="19:20" x14ac:dyDescent="0.25">
      <c r="S130" s="101" t="s">
        <v>277</v>
      </c>
      <c r="T130" s="127">
        <v>86.582349627787636</v>
      </c>
    </row>
    <row r="131" spans="19:20" x14ac:dyDescent="0.25">
      <c r="S131" s="101" t="s">
        <v>278</v>
      </c>
      <c r="T131" s="127">
        <v>5.2776415885116013</v>
      </c>
    </row>
    <row r="132" spans="19:20" x14ac:dyDescent="0.25">
      <c r="S132" s="101" t="s">
        <v>279</v>
      </c>
      <c r="T132" s="127">
        <v>8.1408603890376483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0CCC0D-072A-4D22-83E3-D46D9E6910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256BEC-1027-4630-B38D-F2FEA911CF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167872C-EB58-466B-9801-7D33CA6C9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8F8B4E0-7A2A-44D6-A1A2-F9A43F8701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2021-10-22T04:41:51Z</cp:lastPrinted>
  <dcterms:created xsi:type="dcterms:W3CDTF">2019-07-02T01:38:47Z</dcterms:created>
  <dcterms:modified xsi:type="dcterms:W3CDTF">2025-11-12T04:55:16Z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